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a Cleves\Desktop\"/>
    </mc:Choice>
  </mc:AlternateContent>
  <xr:revisionPtr revIDLastSave="0" documentId="13_ncr:1_{EC0212D9-B9DD-4296-A728-3C2F400DCA6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S" sheetId="1" r:id="rId1"/>
    <sheet name="PS (2)" sheetId="2" state="hidden" r:id="rId2"/>
  </sheets>
  <definedNames>
    <definedName name="_xlnm._FilterDatabase" localSheetId="0" hidden="1">PS!$A$6:$AO$99</definedName>
    <definedName name="_xlnm._FilterDatabase" localSheetId="1" hidden="1">'PS (2)'!$A$6:$I$56</definedName>
    <definedName name="_xlnm.Print_Area" localSheetId="0">PS!$A$1:$AO$55</definedName>
    <definedName name="_xlnm.Print_Area" localSheetId="1">'PS (2)'!$A$1:$AI$56</definedName>
    <definedName name="_xlnm.Print_Titles" localSheetId="0">PS!$2:$6</definedName>
    <definedName name="_xlnm.Print_Titles" localSheetId="1">'PS (2)'!$2:$7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99" i="1" l="1"/>
  <c r="AJ98" i="1"/>
  <c r="AJ97" i="1"/>
  <c r="AJ96" i="1"/>
  <c r="AJ95" i="1"/>
  <c r="AJ92" i="1"/>
  <c r="AJ91" i="1"/>
  <c r="AJ90" i="1"/>
  <c r="AJ89" i="1"/>
  <c r="AJ88" i="1"/>
  <c r="AJ87" i="1"/>
  <c r="AJ86" i="1"/>
  <c r="AJ85" i="1"/>
  <c r="AJ83" i="1"/>
  <c r="AJ78" i="1"/>
  <c r="AJ77" i="1"/>
  <c r="AJ72" i="1"/>
  <c r="AJ71" i="1"/>
  <c r="AJ68" i="1"/>
  <c r="AJ67" i="1"/>
  <c r="AJ66" i="1"/>
  <c r="AJ60" i="1"/>
  <c r="AJ51" i="1"/>
  <c r="AJ49" i="1"/>
  <c r="AJ48" i="1"/>
  <c r="AJ39" i="1"/>
  <c r="AJ38" i="1"/>
  <c r="AJ37" i="1"/>
  <c r="AJ36" i="1"/>
  <c r="AJ35" i="1"/>
  <c r="AJ34" i="1"/>
  <c r="AJ26" i="1"/>
  <c r="AJ22" i="1"/>
  <c r="AJ19" i="1"/>
  <c r="AJ18" i="1"/>
  <c r="AJ16" i="1"/>
  <c r="AJ17" i="1"/>
  <c r="AJ7" i="1"/>
  <c r="AK7" i="1"/>
  <c r="AJ74" i="1"/>
  <c r="AJ11" i="1"/>
  <c r="AJ84" i="1"/>
  <c r="AJ94" i="1"/>
  <c r="AJ93" i="1"/>
  <c r="AJ15" i="1"/>
  <c r="AJ14" i="1"/>
  <c r="AJ82" i="1"/>
  <c r="AJ81" i="1"/>
  <c r="AJ80" i="1"/>
  <c r="AJ27" i="1"/>
  <c r="AJ24" i="1"/>
  <c r="AJ73" i="1"/>
  <c r="M93" i="1"/>
  <c r="AK99" i="1" l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J8" i="1"/>
  <c r="AJ9" i="1"/>
  <c r="AJ10" i="1"/>
  <c r="AJ12" i="1"/>
  <c r="AJ13" i="1"/>
  <c r="AJ20" i="1"/>
  <c r="AJ21" i="1"/>
  <c r="AJ23" i="1"/>
  <c r="AJ25" i="1"/>
  <c r="AJ28" i="1"/>
  <c r="AJ32" i="1"/>
  <c r="AJ33" i="1"/>
  <c r="AJ41" i="1"/>
  <c r="AJ42" i="1"/>
  <c r="AJ43" i="1"/>
  <c r="AJ44" i="1"/>
  <c r="AJ45" i="1"/>
  <c r="AJ46" i="1"/>
  <c r="AJ47" i="1"/>
  <c r="AJ50" i="1"/>
  <c r="AJ52" i="1"/>
  <c r="AJ53" i="1"/>
  <c r="AJ54" i="1"/>
  <c r="AJ55" i="1"/>
  <c r="AJ56" i="1"/>
  <c r="AJ57" i="1"/>
  <c r="AJ59" i="1"/>
  <c r="AJ61" i="1"/>
  <c r="AJ62" i="1"/>
  <c r="AJ63" i="1"/>
  <c r="AJ64" i="1"/>
  <c r="AJ65" i="1"/>
  <c r="AJ70" i="1"/>
  <c r="AJ75" i="1"/>
  <c r="AJ76" i="1"/>
  <c r="AJ79" i="1"/>
  <c r="W12" i="1"/>
  <c r="W13" i="1"/>
  <c r="W19" i="1"/>
  <c r="W20" i="1"/>
  <c r="W24" i="1"/>
  <c r="W25" i="1"/>
  <c r="W26" i="1"/>
  <c r="W27" i="1"/>
  <c r="W30" i="1"/>
  <c r="W31" i="1"/>
  <c r="W32" i="1"/>
  <c r="W33" i="1"/>
  <c r="W34" i="1"/>
  <c r="W35" i="1"/>
  <c r="W36" i="1"/>
  <c r="W37" i="1"/>
  <c r="W38" i="1"/>
  <c r="W39" i="1"/>
  <c r="W40" i="1"/>
  <c r="W42" i="1"/>
  <c r="W43" i="1"/>
  <c r="W44" i="1"/>
  <c r="W45" i="1"/>
  <c r="W46" i="1"/>
  <c r="W47" i="1"/>
  <c r="W48" i="1"/>
  <c r="W49" i="1"/>
  <c r="W50" i="1"/>
  <c r="W51" i="1"/>
  <c r="W52" i="1"/>
  <c r="W53" i="1"/>
  <c r="W55" i="1"/>
  <c r="W56" i="1"/>
  <c r="W57" i="1"/>
  <c r="W58" i="1"/>
  <c r="W59" i="1"/>
  <c r="W60" i="1"/>
  <c r="W62" i="1"/>
  <c r="W64" i="1"/>
  <c r="W66" i="1"/>
  <c r="W67" i="1"/>
  <c r="W68" i="1"/>
  <c r="W69" i="1"/>
  <c r="W70" i="1"/>
  <c r="W71" i="1"/>
  <c r="W72" i="1"/>
  <c r="W73" i="1"/>
  <c r="W74" i="1"/>
  <c r="W76" i="1"/>
  <c r="W77" i="1"/>
  <c r="W80" i="1"/>
  <c r="W82" i="1"/>
  <c r="W83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8" i="1"/>
  <c r="W9" i="1"/>
  <c r="W10" i="1"/>
  <c r="W11" i="1"/>
  <c r="W7" i="1"/>
  <c r="AH54" i="2"/>
  <c r="AG54" i="2"/>
  <c r="AH53" i="2"/>
  <c r="AG53" i="2"/>
  <c r="T53" i="2"/>
  <c r="AH52" i="2"/>
  <c r="AG52" i="2"/>
  <c r="T52" i="2"/>
  <c r="AH51" i="2"/>
  <c r="AG51" i="2"/>
  <c r="T51" i="2"/>
  <c r="AH50" i="2"/>
  <c r="AG50" i="2"/>
  <c r="T50" i="2"/>
  <c r="AH49" i="2"/>
  <c r="AG49" i="2"/>
  <c r="T49" i="2"/>
  <c r="AH48" i="2"/>
  <c r="AG48" i="2"/>
  <c r="AH47" i="2"/>
  <c r="AG47" i="2"/>
  <c r="T47" i="2"/>
  <c r="AH46" i="2"/>
  <c r="AG46" i="2"/>
  <c r="T46" i="2"/>
  <c r="AH45" i="2"/>
  <c r="AG45" i="2"/>
  <c r="T45" i="2"/>
  <c r="AH44" i="2"/>
  <c r="AG44" i="2"/>
  <c r="T44" i="2"/>
  <c r="AH43" i="2"/>
  <c r="AG43" i="2"/>
  <c r="AH42" i="2"/>
  <c r="AG42" i="2"/>
  <c r="T42" i="2"/>
  <c r="AH41" i="2"/>
  <c r="AG41" i="2"/>
  <c r="T41" i="2"/>
  <c r="AH40" i="2"/>
  <c r="AG40" i="2"/>
  <c r="T40" i="2"/>
  <c r="AH39" i="2"/>
  <c r="AG39" i="2"/>
  <c r="T39" i="2"/>
  <c r="AH38" i="2"/>
  <c r="AG38" i="2"/>
  <c r="T38" i="2"/>
  <c r="AH37" i="2"/>
  <c r="AG37" i="2"/>
  <c r="T37" i="2"/>
  <c r="AH36" i="2"/>
  <c r="AG36" i="2"/>
  <c r="AH35" i="2"/>
  <c r="AG35" i="2"/>
  <c r="T35" i="2"/>
  <c r="AH34" i="2"/>
  <c r="AG34" i="2"/>
  <c r="T34" i="2"/>
  <c r="AH33" i="2"/>
  <c r="AG33" i="2"/>
  <c r="T33" i="2"/>
  <c r="AH32" i="2"/>
  <c r="AG32" i="2"/>
  <c r="T32" i="2"/>
  <c r="AH31" i="2"/>
  <c r="AG31" i="2"/>
  <c r="AH30" i="2"/>
  <c r="AG30" i="2"/>
  <c r="T30" i="2"/>
  <c r="AH29" i="2"/>
  <c r="AG29" i="2"/>
  <c r="T29" i="2"/>
  <c r="AH28" i="2"/>
  <c r="AG28" i="2"/>
  <c r="T28" i="2"/>
  <c r="AH27" i="2"/>
  <c r="AG27" i="2"/>
  <c r="AH26" i="2"/>
  <c r="AG26" i="2"/>
  <c r="T26" i="2"/>
  <c r="AH25" i="2"/>
  <c r="AG25" i="2"/>
  <c r="T25" i="2"/>
  <c r="AH24" i="2"/>
  <c r="AG24" i="2"/>
  <c r="T24" i="2"/>
  <c r="AH23" i="2"/>
  <c r="AG23" i="2"/>
  <c r="T23" i="2"/>
  <c r="AH22" i="2"/>
  <c r="AG22" i="2"/>
  <c r="T22" i="2"/>
  <c r="AH21" i="2"/>
  <c r="AG21" i="2"/>
  <c r="T21" i="2"/>
  <c r="AH20" i="2"/>
  <c r="AG20" i="2"/>
  <c r="T20" i="2"/>
  <c r="AH19" i="2"/>
  <c r="AG19" i="2"/>
  <c r="T19" i="2"/>
  <c r="AH18" i="2"/>
  <c r="AG18" i="2"/>
  <c r="W18" i="2"/>
  <c r="T18" i="2"/>
  <c r="AH17" i="2"/>
  <c r="AG17" i="2"/>
  <c r="W17" i="2"/>
  <c r="T17" i="2"/>
  <c r="AH16" i="2"/>
  <c r="AG16" i="2"/>
  <c r="AF16" i="2"/>
  <c r="AC16" i="2"/>
  <c r="Z16" i="2"/>
  <c r="W16" i="2"/>
  <c r="T16" i="2"/>
  <c r="AH15" i="2"/>
  <c r="AG15" i="2"/>
  <c r="T15" i="2"/>
  <c r="AH14" i="2"/>
  <c r="AG14" i="2"/>
  <c r="W14" i="2"/>
  <c r="T14" i="2"/>
  <c r="AH13" i="2"/>
  <c r="AG13" i="2"/>
  <c r="W13" i="2"/>
  <c r="T13" i="2"/>
  <c r="AH12" i="2"/>
  <c r="AG12" i="2"/>
  <c r="W12" i="2"/>
  <c r="T12" i="2"/>
  <c r="AH11" i="2"/>
  <c r="AG11" i="2"/>
  <c r="W11" i="2"/>
  <c r="T11" i="2"/>
  <c r="AH10" i="2"/>
  <c r="AG10" i="2"/>
  <c r="AF10" i="2"/>
  <c r="AC10" i="2"/>
  <c r="Z10" i="2"/>
  <c r="W10" i="2"/>
  <c r="T10" i="2"/>
  <c r="AH9" i="2"/>
  <c r="AG9" i="2"/>
  <c r="AF9" i="2"/>
  <c r="AC9" i="2"/>
  <c r="Z9" i="2"/>
  <c r="W9" i="2"/>
  <c r="T9" i="2"/>
  <c r="AH8" i="2"/>
  <c r="AG8" i="2"/>
  <c r="AF8" i="2"/>
  <c r="AC8" i="2"/>
  <c r="Z8" i="2"/>
  <c r="W8" i="2"/>
  <c r="T8" i="2"/>
  <c r="AI25" i="2"/>
  <c r="AI28" i="2"/>
  <c r="AI31" i="2"/>
  <c r="AI52" i="2"/>
  <c r="AI49" i="2"/>
  <c r="AI53" i="2"/>
  <c r="AI15" i="2"/>
  <c r="AI14" i="2"/>
  <c r="AI27" i="2"/>
  <c r="AI51" i="2"/>
  <c r="AI54" i="2"/>
  <c r="AI30" i="2"/>
  <c r="AI50" i="2"/>
  <c r="AI8" i="2"/>
  <c r="AI16" i="2"/>
  <c r="AI17" i="2"/>
  <c r="AI29" i="2"/>
  <c r="AI35" i="2"/>
  <c r="AI38" i="2"/>
  <c r="AI42" i="2"/>
  <c r="AI48" i="2"/>
  <c r="AI34" i="2"/>
  <c r="AI37" i="2"/>
  <c r="AI41" i="2"/>
  <c r="AI44" i="2"/>
  <c r="AI10" i="2"/>
  <c r="AI11" i="2"/>
  <c r="AI12" i="2"/>
  <c r="AI13" i="2"/>
  <c r="AI19" i="2"/>
  <c r="AI23" i="2"/>
  <c r="AI33" i="2"/>
  <c r="AI9" i="2"/>
  <c r="AI32" i="2"/>
  <c r="AI18" i="2"/>
  <c r="AI22" i="2"/>
  <c r="AI26" i="2"/>
  <c r="AI36" i="2"/>
  <c r="AI40" i="2"/>
  <c r="AI43" i="2"/>
  <c r="AI47" i="2"/>
  <c r="AI21" i="2"/>
  <c r="AI39" i="2"/>
  <c r="AI46" i="2"/>
  <c r="AI20" i="2"/>
  <c r="AI24" i="2"/>
  <c r="AI45" i="2"/>
  <c r="AL96" i="1" l="1"/>
  <c r="AL98" i="1"/>
  <c r="AL94" i="1"/>
  <c r="AL90" i="1"/>
  <c r="AL86" i="1"/>
  <c r="AL82" i="1"/>
  <c r="AL78" i="1"/>
  <c r="AL74" i="1"/>
  <c r="AL70" i="1"/>
  <c r="AL66" i="1"/>
  <c r="AL62" i="1"/>
  <c r="AL58" i="1"/>
  <c r="AL54" i="1"/>
  <c r="AL50" i="1"/>
  <c r="AL46" i="1"/>
  <c r="AL42" i="1"/>
  <c r="AL38" i="1"/>
  <c r="AL34" i="1"/>
  <c r="AL30" i="1"/>
  <c r="AL26" i="1"/>
  <c r="AL22" i="1"/>
  <c r="AL14" i="1"/>
  <c r="AL10" i="1"/>
  <c r="AL99" i="1"/>
  <c r="AL91" i="1"/>
  <c r="AL83" i="1"/>
  <c r="AL75" i="1"/>
  <c r="AL67" i="1"/>
  <c r="AL59" i="1"/>
  <c r="AL51" i="1"/>
  <c r="AL43" i="1"/>
  <c r="AL39" i="1"/>
  <c r="AL31" i="1"/>
  <c r="AL23" i="1"/>
  <c r="AL15" i="1"/>
  <c r="AL8" i="1"/>
  <c r="AL16" i="1"/>
  <c r="AL28" i="1"/>
  <c r="AL36" i="1"/>
  <c r="AL40" i="1"/>
  <c r="AL48" i="1"/>
  <c r="AL56" i="1"/>
  <c r="AL64" i="1"/>
  <c r="AL72" i="1"/>
  <c r="AL80" i="1"/>
  <c r="AL88" i="1"/>
  <c r="AL95" i="1"/>
  <c r="AL87" i="1"/>
  <c r="AL79" i="1"/>
  <c r="AL71" i="1"/>
  <c r="AL63" i="1"/>
  <c r="AL55" i="1"/>
  <c r="AL47" i="1"/>
  <c r="AL35" i="1"/>
  <c r="AL27" i="1"/>
  <c r="AL19" i="1"/>
  <c r="AL12" i="1"/>
  <c r="AL20" i="1"/>
  <c r="AL24" i="1"/>
  <c r="AL32" i="1"/>
  <c r="AL44" i="1"/>
  <c r="AL52" i="1"/>
  <c r="AL60" i="1"/>
  <c r="AL68" i="1"/>
  <c r="AL76" i="1"/>
  <c r="AL84" i="1"/>
  <c r="AL92" i="1"/>
  <c r="AL9" i="1"/>
  <c r="AL13" i="1"/>
  <c r="AL17" i="1"/>
  <c r="AL18" i="1"/>
  <c r="AL21" i="1"/>
  <c r="AL25" i="1"/>
  <c r="AL29" i="1"/>
  <c r="AL33" i="1"/>
  <c r="AL37" i="1"/>
  <c r="AL41" i="1"/>
  <c r="AL45" i="1"/>
  <c r="AL49" i="1"/>
  <c r="AL53" i="1"/>
  <c r="AL57" i="1"/>
  <c r="AL61" i="1"/>
  <c r="AL65" i="1"/>
  <c r="AL69" i="1"/>
  <c r="AL73" i="1"/>
  <c r="AL77" i="1"/>
  <c r="AL81" i="1"/>
  <c r="AL85" i="1"/>
  <c r="AL89" i="1"/>
  <c r="AL93" i="1"/>
  <c r="AL97" i="1"/>
  <c r="AL11" i="1"/>
  <c r="AL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Diego Delgadillo Paez</author>
  </authors>
  <commentList>
    <comment ref="H2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sharedStrings.xml><?xml version="1.0" encoding="utf-8"?>
<sst xmlns="http://schemas.openxmlformats.org/spreadsheetml/2006/main" count="1471" uniqueCount="430">
  <si>
    <t>Pilar / Eje transversal</t>
  </si>
  <si>
    <t>Meta PDD</t>
  </si>
  <si>
    <t>Meta proyecto de inversión</t>
  </si>
  <si>
    <t>Iniciar 150.000 viviendas en Bogotá</t>
  </si>
  <si>
    <t>Promover 12 proyectos de vivienda asociados al sector Hábitat que permitan la habilitación de suelo para vivienda y usos complementarios</t>
  </si>
  <si>
    <t>Brindar asistencia técnica a 81 prestadores de los servicios públicos de acueducto identificados</t>
  </si>
  <si>
    <t>Gestionar 10 intervenciones
integrales
de mejoramiento
en los territorios
priorizados</t>
  </si>
  <si>
    <t>Formular 10 intervenciones para el mejoramiento integral</t>
  </si>
  <si>
    <t>Diseñar 1 estrategia de participación para las intervenciones integrales de mejoramiento.</t>
  </si>
  <si>
    <t xml:space="preserve">Iniciar 150.000 viviendas en Bogotá
Iniciar 60.000 viviendas VIS en Bogotá
</t>
  </si>
  <si>
    <t>Actualizar y mantener 100% la Ventanilla Única de la Construcción – VUC</t>
  </si>
  <si>
    <t>Diseñar 1 estrategia de participación para proyectos de vivienda de interes social y prioritaria .</t>
  </si>
  <si>
    <t>Cumplir 20% de las tareas del Plan de Acción de la Política Pública de Eco urbanismo y Construcción Sostenible, que competen a la Secretaría del Hábitat.</t>
  </si>
  <si>
    <t>Control a los procesos de enajenación y arriendo de vivienda</t>
  </si>
  <si>
    <t>Atender el 100% las investigaciones por incumplimiento a la normas que regulan la enajenación y arrendamiento de inmuebles destinados a vivienda en los términos de ley.</t>
  </si>
  <si>
    <t xml:space="preserve">
Implementar 90% el Sistema Integrado de Gestión
</t>
  </si>
  <si>
    <t>Llevar a un 100% la implementación de la leyes 1712 de 2014 (Ley de transparencia y derecho de acceso a la información pública) y 1474 de 2011 (Por la cual se dictan normas orientadas a fortalecer los mecanismos de prevención, investigación y sanción de actos de corrupción y la efectividad de control de la gestión pública)</t>
  </si>
  <si>
    <t>Implementar un plan de gestión ética en la SDHT</t>
  </si>
  <si>
    <t>Implementar 100% una estrategia de gestión de datos abiertos para la Entidad.</t>
  </si>
  <si>
    <t>Implementar 100% una estrategia de gestión de la información corporativa.</t>
  </si>
  <si>
    <t>Realizar 800 piezas informativas sobre la gestión de la SDHT para comunicación externa</t>
  </si>
  <si>
    <t>Realizar 48 campañas para redes sociales</t>
  </si>
  <si>
    <t>Realizar 48 campañas de difusión interna</t>
  </si>
  <si>
    <t>Implementar 32 acciones pedagógicas con la comunidad</t>
  </si>
  <si>
    <t>Garantizar 100% la disponibilidad de la infraestructura física de la entidad.</t>
  </si>
  <si>
    <t>Fortalecer 100% el subsistema interno de gestión documental y archivo.</t>
  </si>
  <si>
    <t xml:space="preserve">Brindar asistencia técnica a 81 prestadores de los servicios públicos de acueducto pririzados
</t>
  </si>
  <si>
    <t>Coordinar 100% de las intervenciones para el mejoramiento integral</t>
  </si>
  <si>
    <t>Conformar 97 expedientes urbanos para la legalización de asentamientos de origen informal</t>
  </si>
  <si>
    <t>Conformar 40 expedientes urbanos para la regularización de barrios de origen informal</t>
  </si>
  <si>
    <t>Incrementar 40% la inscripción y gestión de los proyectos ante el esquema Mesa de Soluciones.</t>
  </si>
  <si>
    <t>Implementar 100% estrategia de participación en los proyectos de vivienda de interes social y prioritaria priorizados por la SDHT.</t>
  </si>
  <si>
    <t>Promover y coordinar 100% de las acciones y políticas para garantizar el acceso, calidad y cobertura de los servicios públicos domiciliarios</t>
  </si>
  <si>
    <t>Garantizar al 100% de los hogares comunitarios, FAMIS y sustitutos del ICBF, notificados a las empresas prestadoras, reciban las tarifas diferenciales de servicios públicos</t>
  </si>
  <si>
    <t>Elaborar 4 documentos para la formulación de lineamientos de intervención de las Operaciones Integrales del Hábitat en el territorio distrital</t>
  </si>
  <si>
    <t xml:space="preserve">Formular una política de gestión integral del hábitat 2018 - 2030 </t>
  </si>
  <si>
    <t>Monitorear el 100% polígonos identificados de control y prevención en areas susceptibles de ocupación</t>
  </si>
  <si>
    <t>Tramitar el 100% solicitudes de matricula de arrendadores y radicacón de documentos para la enajenación de inmuebles destinados a vivienda en los términos previstos en la ley.</t>
  </si>
  <si>
    <t>Consolidar 100% de la información estadística y geográfica de la Entidad</t>
  </si>
  <si>
    <t>Realizar el 100% de seguimiento a la gestión de instrumentos de financiación</t>
  </si>
  <si>
    <t>Apoyar la gestión de 80 hectáreas útiles para la construcción de VIS útiles mediante la aplicación de instrumentos de financiación</t>
  </si>
  <si>
    <t>Promover 80 hectáreas de suelo para el desarrollo y la construcción de vivienda y usos
complementarios</t>
  </si>
  <si>
    <t>Programa</t>
  </si>
  <si>
    <t>02 -Democracia urbana</t>
  </si>
  <si>
    <t>04. Eje transversal Nuevo Ordenamiento Territorial</t>
  </si>
  <si>
    <t>14 Intervenciones integrales del hábitat</t>
  </si>
  <si>
    <t>30 Financiación para el Desarrollo Territorial</t>
  </si>
  <si>
    <t>Implementar 100% la estrategia de participación para las intervenciones integrales de mejoramiento.</t>
  </si>
  <si>
    <t>Revisar 100 % de las cuentas de cobro y aportes solidarios al Fondo de Solidaridad y Redistribución de Ingresos -FSRI radicadas en la SDHT</t>
  </si>
  <si>
    <t>15 -Recuperación, incorporación, vida urbana y control de la ilegalidad</t>
  </si>
  <si>
    <t xml:space="preserve">07 Eje transversal Gobierno legítimo, fortalecimiento local y eficiencia
</t>
  </si>
  <si>
    <t>42 Transparencia, gestión pública y servicio a la ciudadanía</t>
  </si>
  <si>
    <t>Mantener el 100% la infraestructura operativa y tecnológica de la entidad.</t>
  </si>
  <si>
    <t>Implementar, ejecutar y desarrollar 100% el sistema de seguridad y salud en el trabajo.</t>
  </si>
  <si>
    <t>Mantener 95% de satisfacción de los usuarios de los tramites y servicios de la entidad.</t>
  </si>
  <si>
    <t>80 hectáreas útiles para vivienda de interés social gestionadas</t>
  </si>
  <si>
    <t>100% de polígonos
identificados de
control y
prevención,
monitoreados en
áreas susceptibles
de ocupación ilega</t>
  </si>
  <si>
    <t>Apoyar 100% el proceso de planeación y seguimiento a los proyectos de inversión de la SDHT y del sector Hábitat</t>
  </si>
  <si>
    <t>Proyecto Estrategico</t>
  </si>
  <si>
    <t>Indicador</t>
  </si>
  <si>
    <t xml:space="preserve">Programado </t>
  </si>
  <si>
    <t>Ejecutado</t>
  </si>
  <si>
    <t xml:space="preserve">PRESUPUESTO </t>
  </si>
  <si>
    <t xml:space="preserve">METAS </t>
  </si>
  <si>
    <t>Proyecto de inversión</t>
  </si>
  <si>
    <t xml:space="preserve">% cumplimiento </t>
  </si>
  <si>
    <t>Matriz de inversión</t>
  </si>
  <si>
    <t xml:space="preserve">Fecha de Corte: </t>
  </si>
  <si>
    <t xml:space="preserve">487 - Gestión de suelo para la construcción de vivienda y usos complementarios
</t>
  </si>
  <si>
    <t>TOTAL PDD</t>
  </si>
  <si>
    <t>134- Intervenciones Integrales del Hábitat</t>
  </si>
  <si>
    <t>1144 - Gestión para el suministro de agua potable en el D.C.</t>
  </si>
  <si>
    <t>1153 - Intervenciones integrales de mejoramiento</t>
  </si>
  <si>
    <t>135 - Mejoramiento integral</t>
  </si>
  <si>
    <t>Número de propuestas integrales de intervención.</t>
  </si>
  <si>
    <t>Porcentaje de coordinación de las intervenciones.</t>
  </si>
  <si>
    <t>Número de estrategias de participación para las intervenciones integrales de mejoramiento diseñada.</t>
  </si>
  <si>
    <t>Porcentaje de la estrategia de participación para las intervenciones integrales de mejoramiento implementada.</t>
  </si>
  <si>
    <t>Número de expedientes de legalización conformados y radicados ante la SDP.</t>
  </si>
  <si>
    <t>Número de expedientes de regularización conformados y radicados ante la SDP.</t>
  </si>
  <si>
    <t>Número de proyectos promovidos asociados al sector hábitat que permitan la habilitación de suelo para vivienda y usos complementarios</t>
  </si>
  <si>
    <t>Número de hectáreas útiles de suelo promovidas para el desarrollo y construcción de vivienda y usos complementarios</t>
  </si>
  <si>
    <t>800 - Apoyo a la Generación de Vivienda</t>
  </si>
  <si>
    <t xml:space="preserve">Iniciar 150.000 viviendas en Bogotá
Iniciar 60.000 viviendas VIS en Bogotá
</t>
  </si>
  <si>
    <t>Garantizar que  el 100% de los hogares comunitarios, FAMIS y sustitutos del ICBF, notificados a las empresas prestadoras, reciban las tarifas diferenciales de servicios públicos, contenidas en el artículo 214 de la Ley 1753 de 2015 y el acuerdo 325 de 2008</t>
  </si>
  <si>
    <t>Número de prestadores de servicios públicos de acueducto con asistencia técnica</t>
  </si>
  <si>
    <t>Programa de asistencia técnica para mejoramiento de vivienda creado</t>
  </si>
  <si>
    <t>1151. Formulación de la política de gestión integral del hábitat 2018 - 2030</t>
  </si>
  <si>
    <t>185
Financiación para el desarrollo territorial
Fortalecimiento a la gestión pública efectiva y eficiente</t>
  </si>
  <si>
    <t>1075. Estructuración de instrumentos de financiación para el desarrollo territorial</t>
  </si>
  <si>
    <t>Estructurar el 100% de instrumentos de financiación con su respectivo análisis económico - técnico jurídico</t>
  </si>
  <si>
    <t xml:space="preserve">Acompañar 4000 hogares víctimas del conflicto residentes en Bogotá en la presentación a programas o esquemas financieros de acceso a vivienda </t>
  </si>
  <si>
    <t>163
Financiación para el desarrollo territorial</t>
  </si>
  <si>
    <t>1102 - Desarrollo abierto y transparente de la gestión de la SDHT</t>
  </si>
  <si>
    <t>07 Eje transversal Gobierno legítimo, fortalecimiento local y eficiencia</t>
  </si>
  <si>
    <t>185. Fortalecimiento a la gestión pública efectiva y eficiente</t>
  </si>
  <si>
    <t>42. Transparencia, gestión pública y servicio a la ciudadanía</t>
  </si>
  <si>
    <t>Llevar a un 100% la implementación de las leyes 1712 de 2014 (Ley de Transparencia y del Derecho de
Acceso a la Información Pública) y 1474 de 2011 (Por la cual se dictan normas orientadas a fortalecer los
mecanismos de prevención, investigación y sanción de actos de corrupción y la efectividad del control de
la gestión pública)</t>
  </si>
  <si>
    <t>189. Modernización administrativa</t>
  </si>
  <si>
    <t>43 -Modernización institucional</t>
  </si>
  <si>
    <t xml:space="preserve"> Incrementar a un 90% la sostenibilidad del SIG en el Gobierno Distrital.</t>
  </si>
  <si>
    <t>418. Fortalecimiento Institucional</t>
  </si>
  <si>
    <t>491. Comunicación estratégica del Hábitat</t>
  </si>
  <si>
    <t>Responsable</t>
  </si>
  <si>
    <t xml:space="preserve">Nombre </t>
  </si>
  <si>
    <t>Email</t>
  </si>
  <si>
    <t>Propósito</t>
  </si>
  <si>
    <t>Proceso asociado</t>
  </si>
  <si>
    <t>Hacer un nuevo contrato social con igualdad de oportunidades para la inclusión social, productiva y política</t>
  </si>
  <si>
    <t>Cambiar nuestros hábitos de vida para reverdecer a Bogotá y adaptarnos y mitigar la crisis climática</t>
  </si>
  <si>
    <t>Inspirar confianza y legitimidad para vivir sin miedo y ser epicentro de cultura ciudadana, paz y reconciliación</t>
  </si>
  <si>
    <t>Construir Bogotá Región con gobierno abierto, transparente y ciudadanía consciente</t>
  </si>
  <si>
    <t>Subsidios y transferencias para la equidad</t>
  </si>
  <si>
    <t>Vivienda y entornos dignos en el territorio urbano y rural</t>
  </si>
  <si>
    <t>Creación y vida cotidiana: Apropiación ciudadana del arte, la cultura y el patrimonio, para la democracia cultural</t>
  </si>
  <si>
    <t>Revitalización urbana para la competitividad</t>
  </si>
  <si>
    <t>Provisión y mejoramiento de servicios públicos</t>
  </si>
  <si>
    <t>Espacio público más seguro y construido colectivamente</t>
  </si>
  <si>
    <t>Gobierno Abierto</t>
  </si>
  <si>
    <t>Integración regional, distrital y local</t>
  </si>
  <si>
    <t>Información para la toma de decisiones</t>
  </si>
  <si>
    <t>Gestión Pública Efectiva</t>
  </si>
  <si>
    <t>Entregar 10.500 soluciones habitacionales, para familias vulnerables con prioridad en hogares con jefatura femenina, personas con discapacidad, victimas del conflicto armado, población étnica y adultos mayores</t>
  </si>
  <si>
    <t>Conformar y ajustar 250 expedientes urbanos para la legalización y regularización de asentamientos de origen informal</t>
  </si>
  <si>
    <t>Crear el Banco Distrital de materiales para la construcción del Plan Terrazas</t>
  </si>
  <si>
    <t>Crear una curaduría pública social</t>
  </si>
  <si>
    <t>Diseñar e implementar intervenciones de mejoramiento integral rural y de bordes urbanos</t>
  </si>
  <si>
    <t>Diseñar e implementar alternativas financieras y esquemas para el acceso a una vivienda digna y gestión del hábitat</t>
  </si>
  <si>
    <t>Diseñar e implementar instrumentos de planeación y política del hábitat</t>
  </si>
  <si>
    <t>Formular e implementar un proyecto piloto que desarrolle un esquema de solución habitacional Plan Terrazas</t>
  </si>
  <si>
    <t>Generar un esquema de apoyo a la gestión de los trámites de la cadena de urbanismo y construcción</t>
  </si>
  <si>
    <t>Gestionar 90 hectáreas de suelo útil para el desarrollo de vivienda social y usos complementarios</t>
  </si>
  <si>
    <t>Promover la iniciación de 50 mil VIS en Bogotá de las cuales , como mínimo el 20% será de interés prioritario</t>
  </si>
  <si>
    <t>Realizar mejoramiento integral de barrios con Participación Ciudadana, en 8 territorios priorizados (puede incluir espacios públicos, malla vial, andenes, alamedas a escala barrial o bandas eléctricas)</t>
  </si>
  <si>
    <t>Diseñar e implementar estrategias de innovación social y comunicación a partir de un enfoque de sistema de cuidado, convivencia, participación y cultura ciudadana</t>
  </si>
  <si>
    <t>Desarrollar 30 acciones de acupuntura urbana</t>
  </si>
  <si>
    <t>Gestionar (7) proyectos integrales de desarrollo, revitalización o renovación buscando promover la permanencia y calidad de vida de los pobladores y moradores originales así como los nuevos</t>
  </si>
  <si>
    <t>Coordinar el diseño e implementación de la política pública de servicios públicos</t>
  </si>
  <si>
    <t>Fortalecer técnica y organizacionalmente a los prestadores de los sistemas de abastecimiento de agua potable en zona rural del Distrito que identifique y priorice la Secretaría del Hábitat</t>
  </si>
  <si>
    <t>Fortalecer la inspección, vigilancia y control de vivienda</t>
  </si>
  <si>
    <t>Realizar 30 intervenciones urbanas enfocadas en una mejor iluminación, mejores andenes, parques más seguros y otros espacios urbanos, en áreas de alta incidencia de violencia sexual</t>
  </si>
  <si>
    <t>Estructurar la unificación del catastro de servicios públicos</t>
  </si>
  <si>
    <t>Implementar 1 proceso de articulación sectorial en la gestión de proyectos de inversión en cumplimiento de la ley de la transparencia en concordancia de los principios de GABO</t>
  </si>
  <si>
    <t>Formular e implementar el banco regional de tierras</t>
  </si>
  <si>
    <t>Generar un (1) sistema que incorpore la información misional y estratégica del sector hábitat</t>
  </si>
  <si>
    <t>Fortalecer la gestión institucional y el modelo de gestión de la SDHT, CVP y UAESP</t>
  </si>
  <si>
    <t>7715-Mejoramiento de vivienda - modalidad de habitabilidad mediante asignación e implementación de subsidio en Bogotá</t>
  </si>
  <si>
    <t>7823-Generación de mecanismos para facilitar el acceso a una solución de vivienda a hogares vulnerables en Bogotá.</t>
  </si>
  <si>
    <t>7577-Conformación y ajustes de expedientes para legalización de asentamientos de origen informal y regularización de desarrollos legalizados Bogotá</t>
  </si>
  <si>
    <t>7747-Apoyo técnico, administrativo y tecnológico en la gestión de los trámites requeridos para promover la iniciación de viviendas VIS y VIP en Bogotá</t>
  </si>
  <si>
    <t>7659-Mejoramiento Integral Rural y de Bordes Urbanos en Bogotá</t>
  </si>
  <si>
    <t>7721-Aplicación de lineamientos de planeación y política en materia de hábitat Bogotá</t>
  </si>
  <si>
    <t>7825-Diseño e implementación de alternativas financieras para la gestión del hábitat en Bogotá</t>
  </si>
  <si>
    <t>7582-Mejoramiento progresivo de edificaciones de vivienda de origen informal Plan Terrazas</t>
  </si>
  <si>
    <t>7798-Conformación del banco de proyectos e instrumentos para la gestión del suelo en Bogotá</t>
  </si>
  <si>
    <t>7575-Estudios y diseños de proyecto para el mejoramiento integral de Barrios - Bogotá 2020-2024</t>
  </si>
  <si>
    <t>7590-Desarrollo de estrategias de innovación social y comunicación para el fortalecimiento de la participación en temas Hábitat en Bogotá</t>
  </si>
  <si>
    <t>7836-Actualización estrategia de comunicaciones del Hábitat 2020-2024 Bogotá</t>
  </si>
  <si>
    <t>7642-Implementación de acciones de Acupuntura Urbana en Bogotá</t>
  </si>
  <si>
    <t>7641-Implementación de la Estrategia Integral de Revitalización Bogotá</t>
  </si>
  <si>
    <t>7615-Diseño e implementación de la política pública de servicios públicos domiciliarios en el área urbana y rural del Distrito Capital Bogotá</t>
  </si>
  <si>
    <t>7812-Fortalecimiento de la Inspección, Vigilancia y Control de Vivienda en Bogotá</t>
  </si>
  <si>
    <t>7645-Recuperación del espacio público para el cuidado en Bogotá</t>
  </si>
  <si>
    <t>7618-Construcción del catastro de redes de los servicios públicos en el distrito capital Bogotá</t>
  </si>
  <si>
    <t>7606-Implementación de la ruta de la transparencia en Hábitat como un hábito Bogotá</t>
  </si>
  <si>
    <t>7802-Consolidación de un banco de tierras para la ciudad región Bogotá</t>
  </si>
  <si>
    <t>7728-Análisis de la gestión de la información del sector hábitat en Bogotá</t>
  </si>
  <si>
    <t>7815-Desarrollo del sistema de información misional y estratégica del sector hábitat Bogotá</t>
  </si>
  <si>
    <t>7602-Análisis de la Gestión Integral del desarrollo de los programas y proyectos de la Secretaría de Hábitat de Bogotá</t>
  </si>
  <si>
    <t>7754-Fortalecimiento Institucional de la Secretaría del Hábitat Bogotá</t>
  </si>
  <si>
    <t>7810-Fortalecimiento y articulación de la gestión jurídica institucional en la Secretaría del Hábitat de Bogotá</t>
  </si>
  <si>
    <t>Beneficiar 6,000 hogares con subsidios para adquisición de vivienda VIS y VIP.</t>
  </si>
  <si>
    <t>Beneficiar 11,000 hogares con subsidios solidarios de arrendamiento durante la emergencia del COVID-19.</t>
  </si>
  <si>
    <t>Conformar y ajustar 150 expedientes urbanos para la legalización urbanística de asentamientos informales.</t>
  </si>
  <si>
    <t>Conformar y ajustar 100 expedientes urbanos para la regularización de asentamientos legalizados.</t>
  </si>
  <si>
    <t>Actualizar y mantener el 100 % de la herramienta tecnológica.</t>
  </si>
  <si>
    <t>Elaborar 3 documentos de lineamientos técnicos para las intervenciones de mejoramiento integral rural y en bordes urbanos y seguimiento a la Política Pública de Ruralidad de Bogotá.</t>
  </si>
  <si>
    <t>Realizar 2 estudios o diseños de prefactibilidad y factibilidad para las intervenciones de mejoramiento integral rural y en bordes urbanos.</t>
  </si>
  <si>
    <t>Elaborar 2 documentos de análisis con respecto a las alternativas de financiación y acceso a soluciones habitacionales.</t>
  </si>
  <si>
    <t>Elaborar 4 documentos que contemplen diversas propuestas para la inclusión e implementación de nuevas fuentes de financiación para la gestión del hábitat.</t>
  </si>
  <si>
    <t>Elaborar 2 documentos técnicos de soporte para la toma de decisiones en materia de políticas públicas del sector.</t>
  </si>
  <si>
    <t>Asignar 1,250 subsidios distritales de mejoramiento de vivienda en la modalidad de mejoramiento de vivienda.</t>
  </si>
  <si>
    <t>Implementar 1 plataforma virtual de realización de trámites.</t>
  </si>
  <si>
    <t>Realizar el 100 % de ajustes requeridos para la herramienta tecnológica.</t>
  </si>
  <si>
    <t>Desarrollar 4 estudios y análisis relacionados con vivienda de interés social y el hábitat en la ciudad.</t>
  </si>
  <si>
    <t>Promover la iniciación de 38,750 viviendas a través del apoyo ofrecido dentro del marco del esquema de mesa de soluciones.</t>
  </si>
  <si>
    <t>Promover la iniciación de 9,000 viviendas VIS en Bogotá, a través de la gestión de 90 hectáreas de suelo.</t>
  </si>
  <si>
    <t>Promover la iniciación de 2,250 viviendas VIP en Bogotá a través de la gestión de 90 hectáreas de suelo.</t>
  </si>
  <si>
    <t>Realizar 8 estudios y diseños para conectividad urbana en las áreas priorizadas de origen informal</t>
  </si>
  <si>
    <t>Construir 8 obras en espacios públicos en territorios de mejoramiento integral de barrios</t>
  </si>
  <si>
    <t>Elaborar 8 documentos de lineamientos de intervención, gestión interinstitucional y evaluación de las intervenciones territoriales en los 8 territorios priorizados en áreas de origen informal.</t>
  </si>
  <si>
    <t>Implementar 3 estrategias para el fortalecimiento de la participación ciudadana en los proyectos estratégicos del sector a través de los ejes trasversales de innovación y comunicación como mínimo.</t>
  </si>
  <si>
    <t>Realizar 1,000 piezas informativas sobre la gestión de la SDHT para el público externo.</t>
  </si>
  <si>
    <t>Producir 72 campañas para redes sociales de la SDHT.</t>
  </si>
  <si>
    <t>Difundir 72 campañas en los canales internos de la SDHT.</t>
  </si>
  <si>
    <t>Realizar 240 piezas informativas.</t>
  </si>
  <si>
    <t>Renovar 2 plataformas digitales de la Secretaría.</t>
  </si>
  <si>
    <t>Realizar 30 estudios o diseños de prefactibilidad y factibilidad para las intervenciones de acupuntura urbana.</t>
  </si>
  <si>
    <t>Formular 2 instrumentos normativos que orienten la planificación, gestión, financiación e implementación para proyectos de revitalización para la competitividad en torno nuevas intervenciones públicas de desarrollo urbano.</t>
  </si>
  <si>
    <t>Elaborar 3 documentos de lineamientos técnicos para proyectos gestionados de revitalización para la competitividad en torno a nuevas intervenciones públicas de desarrollo urbano, y seguimiento a la Política Pública de Ecourbanismo y Construcción Sostenible.</t>
  </si>
  <si>
    <t>Realizar 2 estudios o diseños de prefactibilidad y factibilidad para proyectos gestionados de revitalización urbana para la competitividad en torno nuevas intervenciones públicas de desarrollo urbano.</t>
  </si>
  <si>
    <t>Coordinar el 100 % del diseño e implementación de la política pública de servicios públicos.</t>
  </si>
  <si>
    <t>Desarrolar el 100 % lineamientos técnicos para la gestión de la información requerida en el diseño de la política de servicios públicos.</t>
  </si>
  <si>
    <t>Realizar 30 estudios o diseños de prefactibilidad y factibilidad para las intervenciones urbanas en áreas de la ciudad con alta incidencia de violencia sexual.</t>
  </si>
  <si>
    <t>Realizar 5 procesos de sensibilización en temas de lucha contra la corrupción para el personal que labora en la SDHT (1 proceso anual).</t>
  </si>
  <si>
    <t>Elaborar 2 documentos metodológicos para el seguimiento a los compromisos institucionales y de sector para la lucha contra la corrupción y de promoción de la transparencia.</t>
  </si>
  <si>
    <t>Implementar 5  estrategias integrales de rendición de cuentas (1 estrategia anual).</t>
  </si>
  <si>
    <t>Desarrollar 3 documentos de lineamientos técnicos de articulación regional.</t>
  </si>
  <si>
    <t>Objetivo Estratégico</t>
  </si>
  <si>
    <t>Número de subsidios para mejoramiento de vivienda asignados</t>
  </si>
  <si>
    <t>Número de mejoramientos de vivienda realizados</t>
  </si>
  <si>
    <t>Número de hogares beneficiados con subsidios para la adquisición de vivienda</t>
  </si>
  <si>
    <t>Número de hogares beneficiados con subsidio de arrendamiento de vivienda</t>
  </si>
  <si>
    <t>Avance del proyecto normativo</t>
  </si>
  <si>
    <t>Expedientes de regularización conformados y ajustados</t>
  </si>
  <si>
    <t>Expedientes de legalización conformados y ajustados</t>
  </si>
  <si>
    <t>Sin programación</t>
  </si>
  <si>
    <t>Número de solicitudes de apoyo técnico y/o administrativo brindadas</t>
  </si>
  <si>
    <t>Brindar 100 % soporte funcional a usuarios de la herramienta tecnológica del mejoramiento integral de viviendas.</t>
  </si>
  <si>
    <t>Crear 1 herramienta tecnológica que permita realizar los trámites de manera virtual ante entidades distritales y/o curaduría social dentro del marco mejoramiento integral de viviendas.</t>
  </si>
  <si>
    <t>Porcentaje de implementación de la plataforma virtual de realización de trámites.</t>
  </si>
  <si>
    <t>Número de ajustes efectuados sobre la plataforma virtual de realización de trámites.</t>
  </si>
  <si>
    <t>Porcentaje de disponibilidad de la plataforma tecnológica para la realización de los trámites.</t>
  </si>
  <si>
    <t>Garantizar por el 99 % de disponibilidad de la plataforma tecnológica.</t>
  </si>
  <si>
    <t>Número de solicitudes de apoyo brindadas para la gestión de los trámites</t>
  </si>
  <si>
    <t>Número de Viviendas promovidas mediante el Esquema de Mesa de Soluciones.</t>
  </si>
  <si>
    <t>Documentos de lineamientos técnicos elaborados</t>
  </si>
  <si>
    <t>Mejorar el 100 % de las viviendas rurales y en bordes urbanos priorizadas.</t>
  </si>
  <si>
    <t>Porcentaje de avance en la elaboración del documento de diagnóstico</t>
  </si>
  <si>
    <t>Número de documentos elaborados</t>
  </si>
  <si>
    <t>Porcentaje de avance en la elaboración del proyecto normativo</t>
  </si>
  <si>
    <t>Avance en la adopción de la política de gestión integral del Hábitat</t>
  </si>
  <si>
    <t>Porcentaje de avance en la elaboración de documentos de lineamientos tècnicos</t>
  </si>
  <si>
    <t>Porcentaje de avance en la elaboración de documentos de soporte jurídico y normativo</t>
  </si>
  <si>
    <t>Número de subsidios distritales de mejoramiento de vivienda asignados (Plan terrazas)</t>
  </si>
  <si>
    <t>Porcentaje de avance en la elaboración del documento de Instrumentos de gestión de suelo</t>
  </si>
  <si>
    <t>Porcentaje de documentos técnicos realizados a los predios objeto de estudio  que lo requieran como parte de la formulación y/o implementación en instrumentos de gestión.</t>
  </si>
  <si>
    <t>Elaborar mínimo 1 instrumento de Gestión del Suelo.</t>
  </si>
  <si>
    <t>Realizar servicios de asistencia técnica 100 % de los proyectos vinculados como asociativos y/o proyectos estratégicos en el marco del PDD.</t>
  </si>
  <si>
    <t>Porcentaje de asistencias técnicas realizadas a los  proyectos vinculados como asociativos y/o proyectos estratégicos en el marco del PDD</t>
  </si>
  <si>
    <t>Elaborar 1 marco normativo que reglamente porcentajes de suelo con destino a programas de VIS y VIP e incentivos que garanticen su construcción efectiva.</t>
  </si>
  <si>
    <t>Porcentaje de avance en la realización del documento de marco normativo que reglamente porcentajes de suelo con destino a programas de VIS y VIP e incentivos que garanticen su construcción efectiva.</t>
  </si>
  <si>
    <t>Número de iniciaciones VIS promovidas en Bogotá</t>
  </si>
  <si>
    <t>Número de iniciaciones VIP promovidas en Bogotá</t>
  </si>
  <si>
    <t>Estudios y diseños realizados</t>
  </si>
  <si>
    <t>Obras construidas en territorios de mejoramiento integral</t>
  </si>
  <si>
    <t>Documentos de lineamientos de intervención y evaluación elaborados y con seguimiento</t>
  </si>
  <si>
    <t>Implementar 1 documento de lineamientos técnicos para la incorporación del enfoque poblacional, diferencial, de género y territorial en las estrategias de intervención de los territorios.</t>
  </si>
  <si>
    <t>Implementar 1 alternativa de comunicación para la difusión de estrategias de innovación social del sector Hábitat.</t>
  </si>
  <si>
    <t>Documento de planeación elaborado</t>
  </si>
  <si>
    <t>Documento de lineamiento técnico elaborado</t>
  </si>
  <si>
    <t>Documentos metodológicos realizados</t>
  </si>
  <si>
    <t>Sistemas de información implementados</t>
  </si>
  <si>
    <t>No. de piezas informativas realizadas sobre la gestión de la SDHT para el público externo</t>
  </si>
  <si>
    <t>No. de campañas producidas para redes sociales realizadas por la SDHT</t>
  </si>
  <si>
    <t>No. De campañas de difusión interna realizadas por la SDHT</t>
  </si>
  <si>
    <t>No. de piezas informativas realizadas para la comunidad</t>
  </si>
  <si>
    <t>Porcentaje de avance de la renovacion</t>
  </si>
  <si>
    <t>Elaborar 1 documento de lineamientos técnicos para las intervenciones de acupuntura urbana.</t>
  </si>
  <si>
    <t>Espacio público adecuado</t>
  </si>
  <si>
    <t>Adecuar 100 % de metros cuadrados de espacio público con intervenciones de acupuntura urbana.</t>
  </si>
  <si>
    <t>Estudios o diseños realizados</t>
  </si>
  <si>
    <t>Documento de lineamientos técnicos elaborados</t>
  </si>
  <si>
    <t>Porcentaje de avance en el fortalecimiento técnico y organizacional de los acueductos identificados</t>
  </si>
  <si>
    <t>Fortalecer técnica y organizacionalmente 100 % de los acueductos identificados y priorizados en la zona rural del distrito.</t>
  </si>
  <si>
    <t>Porcentaje de avance del diseño e implementación de la política pública de servicios públicos</t>
  </si>
  <si>
    <t>Gestionar y atender el 100 % los requerimientos allegados a la entidad, relacionados con arrendamiento y desarrollo de vivienda.</t>
  </si>
  <si>
    <t>Adelantar el 100 % acciones de prevención, vigilancia y control frente a los desarrollos urbanísticos ilegales.</t>
  </si>
  <si>
    <t>% de actividades para la prevención, vigilancia y control de asentamientos de origen ilegal o informal en la ciudad</t>
  </si>
  <si>
    <t>% de requerimientos  para gestionar y atender allegados a la entidad.</t>
  </si>
  <si>
    <t>Elaborar 1 documento de lineamientos técnicos para las intervenciones urbanas en áreas de la ciudad con alta incidencia de violencia sexual.</t>
  </si>
  <si>
    <t>Adecuar el 100 % de metros cuadrados de Espacio Público en áreas de la ciudad con alta incidencia de violencia sexual.</t>
  </si>
  <si>
    <t>Definir el 100 % de los lineamientos técnicos requeridos para la centralización, estandarización y gestión unificada de la información catastral de servicios públicos domiciliarios.</t>
  </si>
  <si>
    <t>Coordinar el 100 % de la gestión con las empresas prestadoras de los servicios públicos la construcción de la línea base para el catastro de redes.</t>
  </si>
  <si>
    <t>Porcentaje  de avance en los lineamientos tecnicos para la centralización y estandarización de la información catastral de servicios públicos domiciliarios</t>
  </si>
  <si>
    <t>Porcentaje de avance de gestión con las empresas prestadoras de los servicios públicos la construcción de la línea base para el catastro de redes</t>
  </si>
  <si>
    <t>Número de procesos de sensibilización realizados</t>
  </si>
  <si>
    <t>Número de estrategias integrales implementadas.</t>
  </si>
  <si>
    <t>Construir 1 inventario de suelo disponible y vacante en la ciudad región.</t>
  </si>
  <si>
    <t>Desarrollar 1 documento  de balance de los mecanismos de articulación de instancias regionales.</t>
  </si>
  <si>
    <t>Inventario construido con la información de suelo disponible y suelo vacante en la ciudad Región.</t>
  </si>
  <si>
    <t>Inventario con la información misional y estratégica del Sector Hábitat</t>
  </si>
  <si>
    <t>Crear 1 inventario de información misional y estratégica del sector Hábitat.</t>
  </si>
  <si>
    <t>Elaborar 1 modelo de datos para estandarizar la información misional y estratégica del sector.</t>
  </si>
  <si>
    <t>Centralizar en 1 sistema de información ,la información misional y estratégica del Sector Hábitat.</t>
  </si>
  <si>
    <t>Sistema de Información consolidado con la información misional y estratégica del Sector Hábitat</t>
  </si>
  <si>
    <t>Implementar en 100 % la interoperabilidad de los sistemas de información.</t>
  </si>
  <si>
    <t>Implementar el 100 % sistemas de información misional de la SDHT.</t>
  </si>
  <si>
    <t>Elaborar 1 documento que centralice los componentes de la política de gobierno digital.</t>
  </si>
  <si>
    <t>Implementar 1 sistema integrado del sector.</t>
  </si>
  <si>
    <t>Obtener el 99 % de índice de disponibilidad de los recursos tecnológicos.</t>
  </si>
  <si>
    <t>Gestionar el 100 % del  plan de adecuación y sostenibilidad del SIG-MIPG.</t>
  </si>
  <si>
    <t>Certificar 1 sistema de gestión ambiental.</t>
  </si>
  <si>
    <t>Recertificar y mantener 1 sistema de gestión de calidad bajo la norma bajo la norma ISO 9001- 2015</t>
  </si>
  <si>
    <t>Brindar el 100 % de asesorías técnicas al total de los proyectos de inversión de la SDHT.</t>
  </si>
  <si>
    <t>Implementar 100 % el  sistema de servicio al ciudadano.</t>
  </si>
  <si>
    <t>Implementar 1 sistema de Gestión Documental.</t>
  </si>
  <si>
    <t>Ejecutar 100 % del Programa de saneamiento fiscal y financiero.</t>
  </si>
  <si>
    <t>Atender el 100 % de los requerimientos normativos solicitados a la Subsecretaría Jurídica.</t>
  </si>
  <si>
    <t>Producir 100 % de los documentos con lineamientos técnicos solicitados a la Subsecretaría Jurídica.</t>
  </si>
  <si>
    <t>Definir el 100 % de los instrumentos metodológicos para la gestión jurídica de la Secretaría del Hábitat.</t>
  </si>
  <si>
    <t>Porcentaje de implementacion de la interoperabilidad en los sitemas de información</t>
  </si>
  <si>
    <t>Porcentaje de implementacion de los sistemas de información misionales de la SDHT</t>
  </si>
  <si>
    <t>Documento que centralicen los componentes de la Politica de Gobierno Digital</t>
  </si>
  <si>
    <t>Porcentaje de implementaciòn de las fases para el desarrollo del sistema integrado del sector.</t>
  </si>
  <si>
    <t>Porcentaje de disponibilidad del los recursos tecnològicos.</t>
  </si>
  <si>
    <t>porcentaje de asesorias técnicas brindadas</t>
  </si>
  <si>
    <t>Sistema de Gestión certificado</t>
  </si>
  <si>
    <t>Porcentaje de avance en la gestión para la implementación del Plan de adecuación y sostenibiliad del SIG - MIPG</t>
  </si>
  <si>
    <t>Porcentaje del mantenimiento realizado a las 3 sedes</t>
  </si>
  <si>
    <t>Implementación del Sistema de servicio al ciudadano.</t>
  </si>
  <si>
    <t>Número de sistemas de Gestión documental</t>
  </si>
  <si>
    <t>Porcentaje del Programa de saneamiento fiscal y financiero ejecutado</t>
  </si>
  <si>
    <t>Cumplimiento del sistema de gestión administrativa</t>
  </si>
  <si>
    <t>Implementar 1 sistema de gestión administrativa</t>
  </si>
  <si>
    <t xml:space="preserve"> Porcentaje de documentos normativos contestados por la Dependencia</t>
  </si>
  <si>
    <t>Porcentaje de lineamientos tecnicos emitidos por Subsecretaría Jurídica</t>
  </si>
  <si>
    <t>Porcentaje de lineamientos metodologicos realizados por la Subsecretaría Jurídica</t>
  </si>
  <si>
    <t>Gestion Territorial del Habitat</t>
  </si>
  <si>
    <t>1. Contribuir al acceso a la vivienda adecuada y asequible para los hogares de Bogotá</t>
  </si>
  <si>
    <t xml:space="preserve">Instrumentos de financiación para el acceso a la vivienda </t>
  </si>
  <si>
    <t>Direccionamiento Estratégico</t>
  </si>
  <si>
    <t>Administración del SIG.</t>
  </si>
  <si>
    <t>Formulación de lineamientos e instrumentos de vivienda y hábitat</t>
  </si>
  <si>
    <t>Producción de Información Sectorial</t>
  </si>
  <si>
    <t>Gestión de Soluciones habitacionales</t>
  </si>
  <si>
    <t>Bienes, Servicios e Infraestructura</t>
  </si>
  <si>
    <t>Gestión de Servicio al Ciudadano</t>
  </si>
  <si>
    <t>Gestión Documental</t>
  </si>
  <si>
    <t>Gestión Financiera.</t>
  </si>
  <si>
    <t>Gestión de Talento Humano</t>
  </si>
  <si>
    <t>Gestión jurídica</t>
  </si>
  <si>
    <t>Control de vivienda y veeduría a las Curadurías</t>
  </si>
  <si>
    <t xml:space="preserve">Gestiòn tecnològica </t>
  </si>
  <si>
    <t>4. Fortalecer la gestión transparente de la acción pública al servicio de la comunidad</t>
  </si>
  <si>
    <t>Comunicaciones públicas y estratégicas</t>
  </si>
  <si>
    <t>Asignar 4500 subsidios para mejoramiento de vivienda priorizando hogares con jefatura femenina, personas con discapacidad, víctimas del conflicto armado, población étnica y adultos mayores</t>
  </si>
  <si>
    <t>Realizar adecuaciones de calidad a 4500 viviendas priorizando hogares con jefatura femenina, personas con discapacidad, víctimas del conflicto armado, población étnica y adultos mayores</t>
  </si>
  <si>
    <t>Adoptar 1 política de gestión integral del Sector Hábitat.</t>
  </si>
  <si>
    <t>Brindar el  100 % de apoyo técnico y administrativo a las solicitudes de apoyo requeridas</t>
  </si>
  <si>
    <t>Realizar el 100% del mantenimiento de las 3 sedes de la SDHT</t>
  </si>
  <si>
    <t>Realizar al 100 % de los predios objeto de estudio que lo requieran como parte de la formulación y/o implementación en instrumentos de gestión un documento técnico.</t>
  </si>
  <si>
    <t>Publicar 1 proyecto normativo para la focalización y/o generación de vivienda VIP.</t>
  </si>
  <si>
    <t>Elaborar 1 proyecto normativo con lineamientos para facilitar el cierre financiero de los hogares y la implementación de esquemas de financiación asequibles.</t>
  </si>
  <si>
    <t>Elaborar 1 documento con el diagnóstico de los instrumentos actuales de financiación del desarrollo urbano y propuestas de mejora para la implementación de mejores procesos de gestión del suelo.</t>
  </si>
  <si>
    <t>Elaborar 1 documento de planeación que contenga los lineamientos necesarios para fortalecer los procesos de articulación.</t>
  </si>
  <si>
    <t>Elaborar 1 documento de lineamientos técnicos necesarios para desarrollar procesos de asistencia técnica en la construcción, intervención y culminación de obras en edificaciones en zonas de origen informal.</t>
  </si>
  <si>
    <t>Elaborar 1 documento como soporte jurídico y normativo para la obtención de actos de reconocimiento para las intervenciones progresivas de edificaciones en zonas de origen informal.</t>
  </si>
  <si>
    <t>Crear 1 herramienta tecnológica como soporte virtual del banco distrital de materiales.</t>
  </si>
  <si>
    <t>Brindar 100 % de soporte funcional a usuarios de la herramienta tecnológica del banco distrital de materiales.</t>
  </si>
  <si>
    <t>2. Contribuir al mejoramiento del entorno</t>
  </si>
  <si>
    <t xml:space="preserve">3. Controlar la enajenación y arrendamiento de vivienda, la urbanización y la construcción del hábitat en el Distrito Capital  </t>
  </si>
  <si>
    <t>Subdirección de Barrios</t>
  </si>
  <si>
    <t>Juan Carlos Arbelaez</t>
  </si>
  <si>
    <t>juan.arbelaez@habitatbogota.gov.co</t>
  </si>
  <si>
    <t>Subdirección de recursos públicos</t>
  </si>
  <si>
    <t>monica.pineros@habitatbogota.gov.co</t>
  </si>
  <si>
    <t>Monica Beatriz Piñeros Ojeda</t>
  </si>
  <si>
    <t>Subdirección de recursos privados</t>
  </si>
  <si>
    <t>Camilo Andres Londoño Leon</t>
  </si>
  <si>
    <t>camilo.londono@habitatbogota.gov.co</t>
  </si>
  <si>
    <t>Sergio Andres Martinez Bilbao</t>
  </si>
  <si>
    <t>Subdirección de Apoyo a la Construcción</t>
  </si>
  <si>
    <t>sergio.martinez@habitatbogota.gov.co</t>
  </si>
  <si>
    <t>César Augusto Marín Clavijo</t>
  </si>
  <si>
    <t>Subdirección de Operaciones</t>
  </si>
  <si>
    <t>cesar.marin@habitatbogota.gov.co</t>
  </si>
  <si>
    <t>Jaime Andres Sanchez Bonilla</t>
  </si>
  <si>
    <t>jaime.sanchez@habitatbogota.gov.co</t>
  </si>
  <si>
    <t xml:space="preserve">Subdirección de Información Sectorial </t>
  </si>
  <si>
    <t>Subdirección de Gestión del suelo</t>
  </si>
  <si>
    <t>Víctor Andrés Sotelo Barrios</t>
  </si>
  <si>
    <t>Subdirección de Participación y Relaciones con la Comunidad</t>
  </si>
  <si>
    <t>victor.sotelo@habitatbogota.gov.co</t>
  </si>
  <si>
    <t>John Marlon Rodríguez Garcia</t>
  </si>
  <si>
    <t>john.rodriguez@habitatbogota.gov.co</t>
  </si>
  <si>
    <t>Oficina Asesora de Comunicaciones</t>
  </si>
  <si>
    <t>Neiber Yaneth Prieto Perilla</t>
  </si>
  <si>
    <t>Subdirección de Servicios Públicos</t>
  </si>
  <si>
    <t>yaneth.prieto@habitatbogota.gov.co</t>
  </si>
  <si>
    <t>Milena Inés Guevara Triana</t>
  </si>
  <si>
    <t>Subdirección de Investigaciones y Control de Vivienda</t>
  </si>
  <si>
    <t>milena.guevara@habitatbogota.gov.co</t>
  </si>
  <si>
    <t>Camila Cortes Daza</t>
  </si>
  <si>
    <t>Subdirección de de Prevención y Seguimiento</t>
  </si>
  <si>
    <t>camila.cortes@habitatbogota.gov.co</t>
  </si>
  <si>
    <t>María Aidee Sánchez Corredor</t>
  </si>
  <si>
    <t>Subdirección de Programas y Proyectos</t>
  </si>
  <si>
    <t>aidee.sanchezc@habitatbogota.gov.co</t>
  </si>
  <si>
    <t>Nelson Javier Vasquez Torres</t>
  </si>
  <si>
    <t>Subsecretaría de Gestión Corporartiva y CID</t>
  </si>
  <si>
    <t>nelson.vasquez@habitatbogota.gov.co</t>
  </si>
  <si>
    <t>Mildred Constanza Acuña Díaz</t>
  </si>
  <si>
    <t>Subdirección Administrativa</t>
  </si>
  <si>
    <t>midred.acuna@habitatbogota.gov.co</t>
  </si>
  <si>
    <t>Sandra Yaneth Tibamosca Villamarin</t>
  </si>
  <si>
    <t>Subsecretaria Jurídica</t>
  </si>
  <si>
    <t>sandra.tibamosca@habitatbogota.gov.co</t>
  </si>
  <si>
    <t>Fecha de Corte: Diciembre 31 de 2020</t>
  </si>
  <si>
    <t>En construcción</t>
  </si>
  <si>
    <t>Logro Ciudad</t>
  </si>
  <si>
    <t>Programa Estrategico</t>
  </si>
  <si>
    <t>Maria Paula Salcedo Porras</t>
  </si>
  <si>
    <t>maria.salcedo@habitatbogota.gov.co</t>
  </si>
  <si>
    <t>Promover la participación, la transformación cultural, deportiva, recreativa, patrimonial y artística que propicien espacios de encuentro, tejido social y reconocimiento del otro.</t>
  </si>
  <si>
    <t>Aumentar el  acceso a vivienda digna, espacio público y equipamientos de la población vulnerable en suelo urbano y rural.</t>
  </si>
  <si>
    <t>Cuidar el Río Bogotá y el sistema hídrico de la ciudad y mejorar la prestación de los servicios públicos.</t>
  </si>
  <si>
    <t>Posicionar al Gobierno Abierto de Bogotá- GABO como una nueva forma de gobernanza que reduce el riesgo de corrupción e incrementa el control ciudadano del gobierno.</t>
  </si>
  <si>
    <t xml:space="preserve">Intervenir integralmente áreas estratégicas de Bogotá teniendo en cuenta las dinámicas patrimoniales, ambientales, sociales y culturales. </t>
  </si>
  <si>
    <t>Rediseñar el esquema de subsidios y contribuciones de Bogotá para garantizar un ingreso mínimo por hogar, que reduzca el peso de los factores que afectan la equidad del ingreso de los hogares.</t>
  </si>
  <si>
    <t>Posicionar globalmente a Bogotá como territorio inteligente (Smart City).</t>
  </si>
  <si>
    <t>Promover procesos de integración y ordenamiento territorial en la ciudad-región sostenibles social, económica, ambiental e institucionalmente.</t>
  </si>
  <si>
    <t>Disminuir la ilegalidad y la conflictividad en el uso y ordenamiento del espacio público, privado y en el medio ambiente rural y urbano.</t>
  </si>
  <si>
    <t>Incrementar la efectividad de la gestión pública distrital y local</t>
  </si>
  <si>
    <t>Sistema Distrital de cuidado</t>
  </si>
  <si>
    <t xml:space="preserve">Cambio cultural y diálogo social </t>
  </si>
  <si>
    <t>Prevención de violencias de género y reducción de discriminaciones</t>
  </si>
  <si>
    <t>Reactivación y adaptación económica a través de la innovación y la creatividad en la Bogotá-Región</t>
  </si>
  <si>
    <t>Cuidado y mantenimiento del ambiente construido</t>
  </si>
  <si>
    <t>Cuidado de todas las formas de vida</t>
  </si>
  <si>
    <t>Oportunidades de educación, salud y cultura para mujeres, jóvenes, niños, niñas y adolescentes</t>
  </si>
  <si>
    <t>Mejores ingresos de los hogares y combatir la feminización de la pobreza</t>
  </si>
  <si>
    <t xml:space="preserve">Gestión pública efectiva, abierta y transparente </t>
  </si>
  <si>
    <t>Integración regional</t>
  </si>
  <si>
    <t>Bogotá ciudad inteligente</t>
  </si>
  <si>
    <t>Matriz de Inversión 2021</t>
  </si>
  <si>
    <t>Brindar el 100 % de apoyo técnico y administrativo a las solicitudes remitidas por la cvp</t>
  </si>
  <si>
    <t xml:space="preserve"> </t>
  </si>
  <si>
    <t>Elaborar 1 documento de planeación que contenga orientaciones técnicas para
incorporar información diferenciada</t>
  </si>
  <si>
    <t>implementar 12 estrategias de comunicación para el desarrollo urbano y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</si>
</sst>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_-;\-&quot;$&quot;\ * #,##0_-;_-&quot;$&quot;\ * &quot;-&quot;_-;_-@_-"/>
    <numFmt numFmtId="165" formatCode="_(* #,##0.00_);_(* \(#,##0.00\);_(* &quot;-&quot;??_);_(@_)"/>
    <numFmt numFmtId="166" formatCode="_(* #,##0_);_(* \(#,##0\);_(* &quot;-&quot;??_);_(@_)"/>
    <numFmt numFmtId="167" formatCode="#,###,,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5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b/>
      <sz val="24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5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91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2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66" fontId="2" fillId="0" borderId="0" xfId="0" applyNumberFormat="1" applyFont="1" applyFill="1"/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/>
    <xf numFmtId="9" fontId="2" fillId="0" borderId="3" xfId="2" applyFont="1" applyFill="1" applyBorder="1" applyAlignment="1"/>
    <xf numFmtId="1" fontId="2" fillId="0" borderId="3" xfId="0" applyNumberFormat="1" applyFont="1" applyFill="1" applyBorder="1" applyAlignment="1"/>
    <xf numFmtId="166" fontId="4" fillId="0" borderId="3" xfId="1" applyNumberFormat="1" applyFont="1" applyFill="1" applyBorder="1" applyAlignment="1"/>
    <xf numFmtId="166" fontId="2" fillId="0" borderId="3" xfId="1" applyNumberFormat="1" applyFont="1" applyFill="1" applyBorder="1" applyAlignment="1"/>
    <xf numFmtId="2" fontId="2" fillId="0" borderId="3" xfId="0" applyNumberFormat="1" applyFont="1" applyFill="1" applyBorder="1" applyAlignment="1"/>
    <xf numFmtId="0" fontId="2" fillId="0" borderId="9" xfId="0" applyFont="1" applyFill="1" applyBorder="1" applyAlignment="1">
      <alignment horizontal="left" vertical="center" wrapText="1"/>
    </xf>
    <xf numFmtId="166" fontId="4" fillId="0" borderId="5" xfId="1" applyNumberFormat="1" applyFont="1" applyFill="1" applyBorder="1" applyAlignment="1"/>
    <xf numFmtId="166" fontId="2" fillId="0" borderId="0" xfId="1" applyNumberFormat="1" applyFont="1" applyFill="1" applyBorder="1" applyAlignment="1"/>
    <xf numFmtId="1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9" fontId="2" fillId="0" borderId="0" xfId="2" applyFont="1" applyFill="1" applyBorder="1" applyAlignment="1"/>
    <xf numFmtId="0" fontId="2" fillId="0" borderId="0" xfId="0" applyFont="1" applyFill="1" applyBorder="1"/>
    <xf numFmtId="0" fontId="2" fillId="0" borderId="0" xfId="0" applyFont="1" applyFill="1" applyAlignment="1">
      <alignment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0" xfId="0" applyFont="1" applyFill="1"/>
    <xf numFmtId="0" fontId="2" fillId="2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1" fillId="0" borderId="3" xfId="3" applyFont="1" applyFill="1" applyBorder="1" applyAlignment="1">
      <alignment vertical="center"/>
    </xf>
    <xf numFmtId="167" fontId="2" fillId="0" borderId="3" xfId="4" applyNumberFormat="1" applyFont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left" vertical="center" wrapText="1"/>
    </xf>
    <xf numFmtId="0" fontId="1" fillId="2" borderId="3" xfId="0" quotePrefix="1" applyFont="1" applyFill="1" applyBorder="1" applyAlignment="1">
      <alignment horizontal="left" vertical="center" wrapText="1"/>
    </xf>
    <xf numFmtId="2" fontId="2" fillId="0" borderId="0" xfId="0" applyNumberFormat="1" applyFont="1" applyFill="1"/>
    <xf numFmtId="0" fontId="2" fillId="2" borderId="3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166" fontId="4" fillId="2" borderId="3" xfId="1" applyNumberFormat="1" applyFont="1" applyFill="1" applyBorder="1" applyAlignment="1">
      <alignment vertical="center" wrapText="1"/>
    </xf>
    <xf numFmtId="2" fontId="4" fillId="2" borderId="3" xfId="1" applyNumberFormat="1" applyFont="1" applyFill="1" applyBorder="1" applyAlignment="1">
      <alignment vertical="center"/>
    </xf>
    <xf numFmtId="168" fontId="4" fillId="2" borderId="3" xfId="1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2" fillId="0" borderId="18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2" fontId="2" fillId="0" borderId="3" xfId="0" applyNumberFormat="1" applyFont="1" applyFill="1" applyBorder="1" applyAlignment="1">
      <alignment horizontal="center" vertical="center"/>
    </xf>
    <xf numFmtId="9" fontId="2" fillId="0" borderId="3" xfId="2" applyFont="1" applyFill="1" applyBorder="1" applyAlignment="1">
      <alignment horizontal="center" vertical="center"/>
    </xf>
    <xf numFmtId="3" fontId="4" fillId="2" borderId="3" xfId="1" applyNumberFormat="1" applyFont="1" applyFill="1" applyBorder="1" applyAlignment="1">
      <alignment vertical="center"/>
    </xf>
    <xf numFmtId="1" fontId="4" fillId="2" borderId="3" xfId="1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2" fontId="12" fillId="0" borderId="15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2" fontId="13" fillId="0" borderId="3" xfId="0" applyNumberFormat="1" applyFont="1" applyBorder="1" applyAlignment="1">
      <alignment vertical="center"/>
    </xf>
    <xf numFmtId="0" fontId="14" fillId="0" borderId="3" xfId="3" applyFont="1" applyFill="1" applyBorder="1" applyAlignment="1">
      <alignment vertical="center"/>
    </xf>
    <xf numFmtId="0" fontId="13" fillId="2" borderId="3" xfId="0" applyFont="1" applyFill="1" applyBorder="1" applyAlignment="1">
      <alignment horizontal="left" vertical="center" wrapText="1"/>
    </xf>
  </cellXfs>
  <cellStyles count="5">
    <cellStyle name="Hipervínculo" xfId="3" builtinId="8"/>
    <cellStyle name="Millares" xfId="1" builtinId="3"/>
    <cellStyle name="Moneda [0]" xfId="4" builtinId="7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1</xdr:row>
      <xdr:rowOff>57150</xdr:rowOff>
    </xdr:from>
    <xdr:to>
      <xdr:col>0</xdr:col>
      <xdr:colOff>1359910</xdr:colOff>
      <xdr:row>1</xdr:row>
      <xdr:rowOff>993775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264968"/>
          <a:ext cx="963035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52425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an.arbelaez@habitatbogota.gov.co" TargetMode="External"/><Relationship Id="rId13" Type="http://schemas.openxmlformats.org/officeDocument/2006/relationships/hyperlink" Target="mailto:juan.arbelaez@habitatbogota.gov.co" TargetMode="External"/><Relationship Id="rId18" Type="http://schemas.openxmlformats.org/officeDocument/2006/relationships/hyperlink" Target="mailto:maria.salcedo@habitatbogota.gov.co" TargetMode="External"/><Relationship Id="rId3" Type="http://schemas.openxmlformats.org/officeDocument/2006/relationships/hyperlink" Target="mailto:juan.arbelaez@habitatbogota.gov.co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juan.arbelaez@habitatbogota.gov.co" TargetMode="External"/><Relationship Id="rId12" Type="http://schemas.openxmlformats.org/officeDocument/2006/relationships/hyperlink" Target="mailto:juan.arbelaez@habitatbogota.gov.co" TargetMode="External"/><Relationship Id="rId17" Type="http://schemas.openxmlformats.org/officeDocument/2006/relationships/hyperlink" Target="mailto:maria.salcedo@habitatbogota.gov.co" TargetMode="External"/><Relationship Id="rId2" Type="http://schemas.openxmlformats.org/officeDocument/2006/relationships/hyperlink" Target="mailto:juan.arbelaez@habitatbogota.gov.co" TargetMode="External"/><Relationship Id="rId16" Type="http://schemas.openxmlformats.org/officeDocument/2006/relationships/hyperlink" Target="mailto:maria.salcedo@habitatbogota.gov.co" TargetMode="External"/><Relationship Id="rId20" Type="http://schemas.openxmlformats.org/officeDocument/2006/relationships/hyperlink" Target="mailto:maria.salcedo@habitatbogota.gov.co" TargetMode="External"/><Relationship Id="rId1" Type="http://schemas.openxmlformats.org/officeDocument/2006/relationships/hyperlink" Target="mailto:juan.arbelaez@habitatbogota.gov.co" TargetMode="External"/><Relationship Id="rId6" Type="http://schemas.openxmlformats.org/officeDocument/2006/relationships/hyperlink" Target="mailto:juan.arbelaez@habitatbogota.gov.co" TargetMode="External"/><Relationship Id="rId11" Type="http://schemas.openxmlformats.org/officeDocument/2006/relationships/hyperlink" Target="mailto:juan.arbelaez@habitatbogota.gov.co" TargetMode="External"/><Relationship Id="rId5" Type="http://schemas.openxmlformats.org/officeDocument/2006/relationships/hyperlink" Target="mailto:juan.arbelaez@habitatbogota.gov.co" TargetMode="External"/><Relationship Id="rId15" Type="http://schemas.openxmlformats.org/officeDocument/2006/relationships/hyperlink" Target="mailto:maria.salcedo@habitatbogota.gov.co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juan.arbelaez@habitatbogota.gov.co" TargetMode="External"/><Relationship Id="rId19" Type="http://schemas.openxmlformats.org/officeDocument/2006/relationships/hyperlink" Target="mailto:maria.salcedo@habitatbogota.gov.co" TargetMode="External"/><Relationship Id="rId4" Type="http://schemas.openxmlformats.org/officeDocument/2006/relationships/hyperlink" Target="mailto:juan.arbelaez@habitatbogota.gov.co" TargetMode="External"/><Relationship Id="rId9" Type="http://schemas.openxmlformats.org/officeDocument/2006/relationships/hyperlink" Target="mailto:juan.arbelaez@habitatbogota.gov.co" TargetMode="External"/><Relationship Id="rId14" Type="http://schemas.openxmlformats.org/officeDocument/2006/relationships/hyperlink" Target="mailto:juan.arbelaez@habitatbogota.gov.co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48"/>
  <sheetViews>
    <sheetView tabSelected="1" topLeftCell="A4" zoomScale="70" zoomScaleNormal="70" zoomScaleSheetLayoutView="100" workbookViewId="0">
      <selection activeCell="K9" sqref="K9"/>
    </sheetView>
  </sheetViews>
  <sheetFormatPr baseColWidth="10" defaultRowHeight="15.75" x14ac:dyDescent="0.25"/>
  <cols>
    <col min="1" max="1" width="42.85546875" style="3" customWidth="1"/>
    <col min="2" max="2" width="53.28515625" style="3" customWidth="1"/>
    <col min="3" max="3" width="29.7109375" style="3" customWidth="1"/>
    <col min="4" max="4" width="25.28515625" style="3" customWidth="1"/>
    <col min="5" max="5" width="58" style="20" customWidth="1"/>
    <col min="6" max="6" width="41.7109375" style="3" customWidth="1"/>
    <col min="7" max="7" width="55.42578125" style="5" customWidth="1"/>
    <col min="8" max="8" width="38.85546875" style="15" customWidth="1"/>
    <col min="9" max="9" width="26.28515625" style="15" customWidth="1"/>
    <col min="10" max="10" width="48.7109375" style="15" customWidth="1"/>
    <col min="11" max="11" width="18" style="3" customWidth="1"/>
    <col min="12" max="12" width="19.42578125" style="3" customWidth="1"/>
    <col min="13" max="13" width="18.140625" style="3" customWidth="1"/>
    <col min="14" max="14" width="12.85546875" style="3" customWidth="1"/>
    <col min="15" max="15" width="18.5703125" style="3" customWidth="1"/>
    <col min="16" max="16" width="12" style="3" customWidth="1"/>
    <col min="17" max="17" width="18.5703125" style="3" customWidth="1"/>
    <col min="18" max="18" width="10.85546875" style="3" customWidth="1"/>
    <col min="19" max="19" width="18.7109375" style="3" customWidth="1"/>
    <col min="20" max="20" width="11.7109375" style="3" customWidth="1"/>
    <col min="21" max="21" width="15.140625" style="43" customWidth="1"/>
    <col min="22" max="22" width="12.85546875" style="43" customWidth="1"/>
    <col min="23" max="23" width="15" style="3" customWidth="1"/>
    <col min="24" max="24" width="12.5703125" style="3" customWidth="1"/>
    <col min="25" max="25" width="12.28515625" style="3" customWidth="1"/>
    <col min="26" max="26" width="15.28515625" style="3" customWidth="1"/>
    <col min="27" max="27" width="12.5703125" style="3" customWidth="1"/>
    <col min="28" max="28" width="10.42578125" style="3" customWidth="1"/>
    <col min="29" max="29" width="14.85546875" style="3" customWidth="1"/>
    <col min="30" max="30" width="12.5703125" style="3" customWidth="1"/>
    <col min="31" max="31" width="10.42578125" style="3" customWidth="1"/>
    <col min="32" max="32" width="13.7109375" style="3" customWidth="1"/>
    <col min="33" max="33" width="12.5703125" style="3" customWidth="1"/>
    <col min="34" max="34" width="10.42578125" style="3" customWidth="1"/>
    <col min="35" max="35" width="14.140625" style="3" customWidth="1"/>
    <col min="36" max="36" width="12.5703125" style="3" customWidth="1"/>
    <col min="37" max="37" width="11" style="45" customWidth="1"/>
    <col min="38" max="38" width="13.7109375" style="3" customWidth="1"/>
    <col min="39" max="39" width="30.85546875" style="34" customWidth="1"/>
    <col min="40" max="40" width="28" style="3" customWidth="1"/>
    <col min="41" max="41" width="48.7109375" style="3" bestFit="1" customWidth="1"/>
    <col min="42" max="16384" width="11.42578125" style="3"/>
  </cols>
  <sheetData>
    <row r="1" spans="1:41" ht="16.5" thickBot="1" x14ac:dyDescent="0.3">
      <c r="A1" s="38"/>
      <c r="B1" s="38"/>
      <c r="C1" s="38"/>
      <c r="D1" s="4"/>
      <c r="E1" s="19"/>
      <c r="F1" s="4"/>
      <c r="G1" s="7"/>
      <c r="H1" s="14"/>
      <c r="I1" s="14"/>
      <c r="J1" s="14"/>
      <c r="AK1" s="3"/>
    </row>
    <row r="2" spans="1:41" ht="91.5" customHeight="1" thickBot="1" x14ac:dyDescent="0.3">
      <c r="A2" s="83" t="s">
        <v>425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5"/>
      <c r="V2" s="85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6"/>
    </row>
    <row r="3" spans="1:41" x14ac:dyDescent="0.25">
      <c r="A3" s="68" t="s">
        <v>398</v>
      </c>
      <c r="B3" s="68"/>
      <c r="C3" s="68"/>
      <c r="D3" s="69"/>
      <c r="E3" s="70"/>
      <c r="F3" s="71"/>
      <c r="G3" s="72"/>
      <c r="H3" s="14"/>
      <c r="I3" s="14"/>
      <c r="J3" s="14"/>
      <c r="M3" s="8"/>
      <c r="AK3" s="3"/>
    </row>
    <row r="4" spans="1:41" ht="16.5" customHeight="1" x14ac:dyDescent="0.25">
      <c r="A4" s="67" t="s">
        <v>106</v>
      </c>
      <c r="B4" s="67" t="s">
        <v>400</v>
      </c>
      <c r="C4" s="67" t="s">
        <v>401</v>
      </c>
      <c r="D4" s="67" t="s">
        <v>42</v>
      </c>
      <c r="E4" s="67" t="s">
        <v>1</v>
      </c>
      <c r="F4" s="67" t="s">
        <v>64</v>
      </c>
      <c r="G4" s="67" t="s">
        <v>2</v>
      </c>
      <c r="H4" s="67" t="s">
        <v>59</v>
      </c>
      <c r="I4" s="67" t="s">
        <v>107</v>
      </c>
      <c r="J4" s="67" t="s">
        <v>208</v>
      </c>
      <c r="K4" s="74" t="s">
        <v>62</v>
      </c>
      <c r="L4" s="74"/>
      <c r="M4" s="74"/>
      <c r="N4" s="74"/>
      <c r="O4" s="74"/>
      <c r="P4" s="74"/>
      <c r="Q4" s="74"/>
      <c r="R4" s="74"/>
      <c r="S4" s="74"/>
      <c r="T4" s="74"/>
      <c r="U4" s="81" t="s">
        <v>63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74" t="s">
        <v>69</v>
      </c>
      <c r="AK4" s="74"/>
      <c r="AL4" s="74"/>
      <c r="AM4" s="74" t="s">
        <v>103</v>
      </c>
      <c r="AN4" s="74" t="s">
        <v>104</v>
      </c>
      <c r="AO4" s="74" t="s">
        <v>105</v>
      </c>
    </row>
    <row r="5" spans="1:4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74">
        <v>2020</v>
      </c>
      <c r="L5" s="74"/>
      <c r="M5" s="74">
        <v>2021</v>
      </c>
      <c r="N5" s="74"/>
      <c r="O5" s="74">
        <v>2022</v>
      </c>
      <c r="P5" s="74"/>
      <c r="Q5" s="74">
        <v>2023</v>
      </c>
      <c r="R5" s="74"/>
      <c r="S5" s="74">
        <v>2024</v>
      </c>
      <c r="T5" s="74"/>
      <c r="U5" s="81">
        <v>2020</v>
      </c>
      <c r="V5" s="81"/>
      <c r="W5" s="81"/>
      <c r="X5" s="81">
        <v>2021</v>
      </c>
      <c r="Y5" s="81"/>
      <c r="Z5" s="81"/>
      <c r="AA5" s="81">
        <v>2022</v>
      </c>
      <c r="AB5" s="81"/>
      <c r="AC5" s="81"/>
      <c r="AD5" s="81">
        <v>2023</v>
      </c>
      <c r="AE5" s="81"/>
      <c r="AF5" s="81"/>
      <c r="AG5" s="81">
        <v>2024</v>
      </c>
      <c r="AH5" s="81"/>
      <c r="AI5" s="81"/>
      <c r="AJ5" s="74" t="s">
        <v>60</v>
      </c>
      <c r="AK5" s="74" t="s">
        <v>61</v>
      </c>
      <c r="AL5" s="74" t="s">
        <v>65</v>
      </c>
      <c r="AM5" s="74"/>
      <c r="AN5" s="74"/>
      <c r="AO5" s="74"/>
    </row>
    <row r="6" spans="1:41" s="34" customFormat="1" ht="31.5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82" t="s">
        <v>60</v>
      </c>
      <c r="L6" s="82" t="s">
        <v>61</v>
      </c>
      <c r="M6" s="82" t="s">
        <v>60</v>
      </c>
      <c r="N6" s="82" t="s">
        <v>61</v>
      </c>
      <c r="O6" s="82" t="s">
        <v>60</v>
      </c>
      <c r="P6" s="82" t="s">
        <v>61</v>
      </c>
      <c r="Q6" s="82" t="s">
        <v>60</v>
      </c>
      <c r="R6" s="82" t="s">
        <v>61</v>
      </c>
      <c r="S6" s="82" t="s">
        <v>60</v>
      </c>
      <c r="T6" s="82" t="s">
        <v>61</v>
      </c>
      <c r="U6" s="73" t="s">
        <v>60</v>
      </c>
      <c r="V6" s="73" t="s">
        <v>61</v>
      </c>
      <c r="W6" s="73" t="s">
        <v>65</v>
      </c>
      <c r="X6" s="73" t="s">
        <v>60</v>
      </c>
      <c r="Y6" s="73" t="s">
        <v>61</v>
      </c>
      <c r="Z6" s="73" t="s">
        <v>65</v>
      </c>
      <c r="AA6" s="73" t="s">
        <v>60</v>
      </c>
      <c r="AB6" s="73" t="s">
        <v>61</v>
      </c>
      <c r="AC6" s="73" t="s">
        <v>65</v>
      </c>
      <c r="AD6" s="73" t="s">
        <v>60</v>
      </c>
      <c r="AE6" s="73" t="s">
        <v>61</v>
      </c>
      <c r="AF6" s="73" t="s">
        <v>65</v>
      </c>
      <c r="AG6" s="73" t="s">
        <v>60</v>
      </c>
      <c r="AH6" s="73" t="s">
        <v>61</v>
      </c>
      <c r="AI6" s="73" t="s">
        <v>65</v>
      </c>
      <c r="AJ6" s="74"/>
      <c r="AK6" s="74"/>
      <c r="AL6" s="74"/>
      <c r="AM6" s="74"/>
      <c r="AN6" s="74"/>
      <c r="AO6" s="74"/>
    </row>
    <row r="7" spans="1:41" s="36" customFormat="1" ht="60" x14ac:dyDescent="0.25">
      <c r="A7" s="87" t="s">
        <v>108</v>
      </c>
      <c r="B7" s="87" t="s">
        <v>409</v>
      </c>
      <c r="C7" s="87" t="s">
        <v>421</v>
      </c>
      <c r="D7" s="87" t="s">
        <v>112</v>
      </c>
      <c r="E7" s="87" t="s">
        <v>122</v>
      </c>
      <c r="F7" s="87" t="s">
        <v>146</v>
      </c>
      <c r="G7" s="87" t="s">
        <v>336</v>
      </c>
      <c r="H7" s="37" t="s">
        <v>209</v>
      </c>
      <c r="I7" s="37" t="s">
        <v>318</v>
      </c>
      <c r="J7" s="37" t="s">
        <v>319</v>
      </c>
      <c r="K7" s="75">
        <v>1341500000</v>
      </c>
      <c r="L7" s="75">
        <v>1334499735</v>
      </c>
      <c r="M7" s="75">
        <v>2148725000</v>
      </c>
      <c r="N7" s="75"/>
      <c r="O7" s="76">
        <v>339081600</v>
      </c>
      <c r="P7" s="75"/>
      <c r="Q7" s="75">
        <v>351144864</v>
      </c>
      <c r="R7" s="40"/>
      <c r="S7" s="75">
        <v>48822054</v>
      </c>
      <c r="T7" s="75"/>
      <c r="U7" s="88">
        <v>300</v>
      </c>
      <c r="V7" s="77">
        <v>256</v>
      </c>
      <c r="W7" s="78">
        <f>V7/U7</f>
        <v>0.85333333333333339</v>
      </c>
      <c r="X7" s="88">
        <v>1500</v>
      </c>
      <c r="Y7" s="77"/>
      <c r="Z7" s="78"/>
      <c r="AA7" s="88">
        <v>1150</v>
      </c>
      <c r="AB7" s="77"/>
      <c r="AC7" s="78"/>
      <c r="AD7" s="88">
        <v>1155</v>
      </c>
      <c r="AE7" s="77"/>
      <c r="AF7" s="78"/>
      <c r="AG7" s="88">
        <v>395</v>
      </c>
      <c r="AH7" s="77"/>
      <c r="AI7" s="78"/>
      <c r="AJ7" s="88">
        <f>U7+X7+AA7+AD7+AG7</f>
        <v>4500</v>
      </c>
      <c r="AK7" s="77">
        <f>V7+Y7+AB7+AE7+AH7</f>
        <v>256</v>
      </c>
      <c r="AL7" s="78">
        <f>AK7/AJ7</f>
        <v>5.6888888888888892E-2</v>
      </c>
      <c r="AM7" s="44" t="s">
        <v>352</v>
      </c>
      <c r="AN7" s="10" t="s">
        <v>353</v>
      </c>
      <c r="AO7" s="89" t="s">
        <v>354</v>
      </c>
    </row>
    <row r="8" spans="1:41" s="36" customFormat="1" ht="60" x14ac:dyDescent="0.25">
      <c r="A8" s="87" t="s">
        <v>108</v>
      </c>
      <c r="B8" s="87" t="s">
        <v>409</v>
      </c>
      <c r="C8" s="87" t="s">
        <v>421</v>
      </c>
      <c r="D8" s="87" t="s">
        <v>112</v>
      </c>
      <c r="E8" s="87" t="s">
        <v>122</v>
      </c>
      <c r="F8" s="87" t="s">
        <v>146</v>
      </c>
      <c r="G8" s="87" t="s">
        <v>337</v>
      </c>
      <c r="H8" s="37" t="s">
        <v>210</v>
      </c>
      <c r="I8" s="37" t="s">
        <v>318</v>
      </c>
      <c r="J8" s="37" t="s">
        <v>319</v>
      </c>
      <c r="K8" s="75">
        <v>8770440000</v>
      </c>
      <c r="L8" s="75">
        <v>8673522836</v>
      </c>
      <c r="M8" s="75">
        <v>21851275000</v>
      </c>
      <c r="N8" s="75"/>
      <c r="O8" s="75">
        <v>23126953723</v>
      </c>
      <c r="P8" s="75"/>
      <c r="Q8" s="75">
        <v>9368975415</v>
      </c>
      <c r="R8" s="75"/>
      <c r="S8" s="75">
        <v>3529364676</v>
      </c>
      <c r="T8" s="75"/>
      <c r="U8" s="49">
        <v>200</v>
      </c>
      <c r="V8" s="49">
        <v>121</v>
      </c>
      <c r="W8" s="78">
        <f t="shared" ref="W8:W72" si="0">V8/U8</f>
        <v>0.60499999999999998</v>
      </c>
      <c r="X8" s="49">
        <v>1440</v>
      </c>
      <c r="Y8" s="49"/>
      <c r="Z8" s="78"/>
      <c r="AA8" s="49">
        <v>1310</v>
      </c>
      <c r="AB8" s="49"/>
      <c r="AC8" s="78"/>
      <c r="AD8" s="49">
        <v>1155</v>
      </c>
      <c r="AE8" s="49"/>
      <c r="AF8" s="78"/>
      <c r="AG8" s="49">
        <v>395</v>
      </c>
      <c r="AH8" s="49"/>
      <c r="AI8" s="78"/>
      <c r="AJ8" s="49">
        <f t="shared" ref="AJ8:AJ70" si="1">U8+X8+AA8+AD8+AG8</f>
        <v>4500</v>
      </c>
      <c r="AK8" s="49">
        <f t="shared" ref="AK8:AK71" si="2">V8+Y8+AB8+AE8+AH8</f>
        <v>121</v>
      </c>
      <c r="AL8" s="78">
        <f t="shared" ref="AL8:AL71" si="3">AK8/AJ8</f>
        <v>2.6888888888888889E-2</v>
      </c>
      <c r="AM8" s="44" t="s">
        <v>352</v>
      </c>
      <c r="AN8" s="10" t="s">
        <v>353</v>
      </c>
      <c r="AO8" s="89" t="s">
        <v>354</v>
      </c>
    </row>
    <row r="9" spans="1:41" s="36" customFormat="1" ht="60" x14ac:dyDescent="0.25">
      <c r="A9" s="87" t="s">
        <v>108</v>
      </c>
      <c r="B9" s="87" t="s">
        <v>409</v>
      </c>
      <c r="C9" s="87" t="s">
        <v>421</v>
      </c>
      <c r="D9" s="87" t="s">
        <v>112</v>
      </c>
      <c r="E9" s="87" t="s">
        <v>122</v>
      </c>
      <c r="F9" s="87" t="s">
        <v>147</v>
      </c>
      <c r="G9" s="87" t="s">
        <v>171</v>
      </c>
      <c r="H9" s="37" t="s">
        <v>211</v>
      </c>
      <c r="I9" s="37" t="s">
        <v>320</v>
      </c>
      <c r="J9" s="37" t="s">
        <v>319</v>
      </c>
      <c r="K9" s="75">
        <v>16831409458</v>
      </c>
      <c r="L9" s="75">
        <v>15908183975</v>
      </c>
      <c r="M9" s="75">
        <v>52827500000</v>
      </c>
      <c r="N9" s="75"/>
      <c r="O9" s="75">
        <v>30912000000</v>
      </c>
      <c r="P9" s="75"/>
      <c r="Q9" s="75">
        <v>18031000000</v>
      </c>
      <c r="R9" s="75"/>
      <c r="S9" s="75">
        <v>4653000000</v>
      </c>
      <c r="T9" s="75"/>
      <c r="U9" s="49">
        <v>170</v>
      </c>
      <c r="V9" s="49">
        <v>0</v>
      </c>
      <c r="W9" s="78">
        <f t="shared" si="0"/>
        <v>0</v>
      </c>
      <c r="X9" s="49">
        <v>3096</v>
      </c>
      <c r="Y9" s="49"/>
      <c r="Z9" s="78"/>
      <c r="AA9" s="49">
        <v>1142</v>
      </c>
      <c r="AB9" s="49"/>
      <c r="AC9" s="78"/>
      <c r="AD9" s="49">
        <v>1262</v>
      </c>
      <c r="AE9" s="49"/>
      <c r="AF9" s="78"/>
      <c r="AG9" s="49">
        <v>330</v>
      </c>
      <c r="AH9" s="49"/>
      <c r="AI9" s="78"/>
      <c r="AJ9" s="49">
        <f t="shared" si="1"/>
        <v>6000</v>
      </c>
      <c r="AK9" s="49">
        <f t="shared" si="2"/>
        <v>0</v>
      </c>
      <c r="AL9" s="78">
        <f t="shared" si="3"/>
        <v>0</v>
      </c>
      <c r="AM9" s="48" t="s">
        <v>355</v>
      </c>
      <c r="AN9" s="10" t="s">
        <v>357</v>
      </c>
      <c r="AO9" s="39" t="s">
        <v>356</v>
      </c>
    </row>
    <row r="10" spans="1:41" s="36" customFormat="1" ht="60" x14ac:dyDescent="0.25">
      <c r="A10" s="87" t="s">
        <v>108</v>
      </c>
      <c r="B10" s="87" t="s">
        <v>409</v>
      </c>
      <c r="C10" s="87" t="s">
        <v>421</v>
      </c>
      <c r="D10" s="87" t="s">
        <v>112</v>
      </c>
      <c r="E10" s="87" t="s">
        <v>122</v>
      </c>
      <c r="F10" s="87" t="s">
        <v>147</v>
      </c>
      <c r="G10" s="87" t="s">
        <v>172</v>
      </c>
      <c r="H10" s="37" t="s">
        <v>212</v>
      </c>
      <c r="I10" s="37" t="s">
        <v>320</v>
      </c>
      <c r="J10" s="37" t="s">
        <v>319</v>
      </c>
      <c r="K10" s="75">
        <v>10451174265</v>
      </c>
      <c r="L10" s="75">
        <v>10425681332</v>
      </c>
      <c r="M10" s="75"/>
      <c r="N10" s="75"/>
      <c r="O10" s="75"/>
      <c r="P10" s="75"/>
      <c r="Q10" s="75"/>
      <c r="R10" s="75"/>
      <c r="S10" s="75"/>
      <c r="T10" s="75"/>
      <c r="U10" s="49">
        <v>11000</v>
      </c>
      <c r="V10" s="49">
        <v>8984</v>
      </c>
      <c r="W10" s="78">
        <f t="shared" si="0"/>
        <v>0.81672727272727275</v>
      </c>
      <c r="X10" s="49">
        <v>0</v>
      </c>
      <c r="Y10" s="49"/>
      <c r="Z10" s="78"/>
      <c r="AA10" s="49">
        <v>0</v>
      </c>
      <c r="AB10" s="49"/>
      <c r="AC10" s="78"/>
      <c r="AD10" s="49">
        <v>0</v>
      </c>
      <c r="AE10" s="49"/>
      <c r="AF10" s="78"/>
      <c r="AG10" s="49">
        <v>0</v>
      </c>
      <c r="AH10" s="49"/>
      <c r="AI10" s="78"/>
      <c r="AJ10" s="49">
        <f t="shared" si="1"/>
        <v>11000</v>
      </c>
      <c r="AK10" s="49">
        <f t="shared" si="2"/>
        <v>8984</v>
      </c>
      <c r="AL10" s="78">
        <f t="shared" si="3"/>
        <v>0.81672727272727275</v>
      </c>
      <c r="AM10" s="48" t="s">
        <v>358</v>
      </c>
      <c r="AN10" s="10" t="s">
        <v>359</v>
      </c>
      <c r="AO10" s="39" t="s">
        <v>360</v>
      </c>
    </row>
    <row r="11" spans="1:41" s="36" customFormat="1" ht="60" x14ac:dyDescent="0.25">
      <c r="A11" s="87" t="s">
        <v>108</v>
      </c>
      <c r="B11" s="87" t="s">
        <v>409</v>
      </c>
      <c r="C11" s="87" t="s">
        <v>421</v>
      </c>
      <c r="D11" s="87" t="s">
        <v>112</v>
      </c>
      <c r="E11" s="87" t="s">
        <v>122</v>
      </c>
      <c r="F11" s="87" t="s">
        <v>147</v>
      </c>
      <c r="G11" s="87" t="s">
        <v>342</v>
      </c>
      <c r="H11" s="37" t="s">
        <v>213</v>
      </c>
      <c r="I11" s="37" t="s">
        <v>320</v>
      </c>
      <c r="J11" s="37" t="s">
        <v>319</v>
      </c>
      <c r="K11" s="75">
        <v>102302955</v>
      </c>
      <c r="L11" s="75">
        <v>102302955</v>
      </c>
      <c r="M11" s="75">
        <v>283500000</v>
      </c>
      <c r="N11" s="75"/>
      <c r="O11" s="75"/>
      <c r="P11" s="75"/>
      <c r="Q11" s="75"/>
      <c r="R11" s="75"/>
      <c r="S11" s="75"/>
      <c r="T11" s="75"/>
      <c r="U11" s="49">
        <v>0.9</v>
      </c>
      <c r="V11" s="49">
        <v>0.89</v>
      </c>
      <c r="W11" s="78">
        <f t="shared" si="0"/>
        <v>0.98888888888888893</v>
      </c>
      <c r="X11" s="49">
        <v>1</v>
      </c>
      <c r="Y11" s="49"/>
      <c r="Z11" s="78"/>
      <c r="AA11" s="49">
        <v>0</v>
      </c>
      <c r="AB11" s="49"/>
      <c r="AC11" s="78"/>
      <c r="AD11" s="49">
        <v>0</v>
      </c>
      <c r="AE11" s="49"/>
      <c r="AF11" s="78"/>
      <c r="AG11" s="49">
        <v>0</v>
      </c>
      <c r="AH11" s="49"/>
      <c r="AI11" s="78"/>
      <c r="AJ11" s="49">
        <f>+X11</f>
        <v>1</v>
      </c>
      <c r="AK11" s="49">
        <f t="shared" si="2"/>
        <v>0.89</v>
      </c>
      <c r="AL11" s="78">
        <f t="shared" si="3"/>
        <v>0.89</v>
      </c>
      <c r="AM11" s="48" t="s">
        <v>355</v>
      </c>
      <c r="AN11" s="10" t="s">
        <v>357</v>
      </c>
      <c r="AO11" s="39" t="s">
        <v>356</v>
      </c>
    </row>
    <row r="12" spans="1:41" s="36" customFormat="1" ht="60" x14ac:dyDescent="0.25">
      <c r="A12" s="87" t="s">
        <v>108</v>
      </c>
      <c r="B12" s="87" t="s">
        <v>405</v>
      </c>
      <c r="C12" s="87" t="s">
        <v>414</v>
      </c>
      <c r="D12" s="87" t="s">
        <v>113</v>
      </c>
      <c r="E12" s="87" t="s">
        <v>123</v>
      </c>
      <c r="F12" s="87" t="s">
        <v>148</v>
      </c>
      <c r="G12" s="87" t="s">
        <v>173</v>
      </c>
      <c r="H12" s="37" t="s">
        <v>215</v>
      </c>
      <c r="I12" s="37" t="s">
        <v>318</v>
      </c>
      <c r="J12" s="37" t="s">
        <v>350</v>
      </c>
      <c r="K12" s="75">
        <v>217270000</v>
      </c>
      <c r="L12" s="75">
        <v>137770000</v>
      </c>
      <c r="M12" s="75">
        <v>441200000</v>
      </c>
      <c r="N12" s="75"/>
      <c r="O12" s="75">
        <v>802485678</v>
      </c>
      <c r="P12" s="75"/>
      <c r="Q12" s="75">
        <v>760573894</v>
      </c>
      <c r="R12" s="75"/>
      <c r="S12" s="75">
        <v>155825160</v>
      </c>
      <c r="T12" s="75"/>
      <c r="U12" s="49">
        <v>8</v>
      </c>
      <c r="V12" s="49">
        <v>8</v>
      </c>
      <c r="W12" s="78">
        <f t="shared" si="0"/>
        <v>1</v>
      </c>
      <c r="X12" s="49">
        <v>40</v>
      </c>
      <c r="Y12" s="49"/>
      <c r="Z12" s="78"/>
      <c r="AA12" s="49">
        <v>50</v>
      </c>
      <c r="AB12" s="49"/>
      <c r="AC12" s="78"/>
      <c r="AD12" s="49">
        <v>50</v>
      </c>
      <c r="AE12" s="49"/>
      <c r="AF12" s="78"/>
      <c r="AG12" s="49">
        <v>2</v>
      </c>
      <c r="AH12" s="49"/>
      <c r="AI12" s="78"/>
      <c r="AJ12" s="49">
        <f t="shared" si="1"/>
        <v>150</v>
      </c>
      <c r="AK12" s="49">
        <f t="shared" si="2"/>
        <v>8</v>
      </c>
      <c r="AL12" s="78">
        <f t="shared" si="3"/>
        <v>5.3333333333333337E-2</v>
      </c>
      <c r="AM12" s="44" t="s">
        <v>352</v>
      </c>
      <c r="AN12" s="10" t="s">
        <v>353</v>
      </c>
      <c r="AO12" s="89" t="s">
        <v>354</v>
      </c>
    </row>
    <row r="13" spans="1:41" s="36" customFormat="1" ht="60" x14ac:dyDescent="0.25">
      <c r="A13" s="87" t="s">
        <v>108</v>
      </c>
      <c r="B13" s="87" t="s">
        <v>405</v>
      </c>
      <c r="C13" s="87" t="s">
        <v>414</v>
      </c>
      <c r="D13" s="87" t="s">
        <v>113</v>
      </c>
      <c r="E13" s="87" t="s">
        <v>123</v>
      </c>
      <c r="F13" s="90" t="s">
        <v>148</v>
      </c>
      <c r="G13" s="87" t="s">
        <v>174</v>
      </c>
      <c r="H13" s="35" t="s">
        <v>214</v>
      </c>
      <c r="I13" s="37" t="s">
        <v>318</v>
      </c>
      <c r="J13" s="37" t="s">
        <v>350</v>
      </c>
      <c r="K13" s="75">
        <v>466261055</v>
      </c>
      <c r="L13" s="75">
        <v>249069389</v>
      </c>
      <c r="M13" s="75">
        <v>703000000</v>
      </c>
      <c r="N13" s="75"/>
      <c r="O13" s="75">
        <v>894365787</v>
      </c>
      <c r="P13" s="75"/>
      <c r="Q13" s="75">
        <v>927047412</v>
      </c>
      <c r="R13" s="75"/>
      <c r="S13" s="75">
        <v>197940069</v>
      </c>
      <c r="T13" s="75"/>
      <c r="U13" s="49">
        <v>10</v>
      </c>
      <c r="V13" s="49">
        <v>4</v>
      </c>
      <c r="W13" s="78">
        <f t="shared" si="0"/>
        <v>0.4</v>
      </c>
      <c r="X13" s="49">
        <v>28</v>
      </c>
      <c r="Y13" s="49"/>
      <c r="Z13" s="78"/>
      <c r="AA13" s="49">
        <v>30</v>
      </c>
      <c r="AB13" s="49"/>
      <c r="AC13" s="78"/>
      <c r="AD13" s="49">
        <v>30</v>
      </c>
      <c r="AE13" s="49"/>
      <c r="AF13" s="78"/>
      <c r="AG13" s="49">
        <v>2</v>
      </c>
      <c r="AH13" s="49"/>
      <c r="AI13" s="78"/>
      <c r="AJ13" s="49">
        <f t="shared" si="1"/>
        <v>100</v>
      </c>
      <c r="AK13" s="49">
        <f t="shared" si="2"/>
        <v>4</v>
      </c>
      <c r="AL13" s="78">
        <f t="shared" si="3"/>
        <v>0.04</v>
      </c>
      <c r="AM13" s="44" t="s">
        <v>352</v>
      </c>
      <c r="AN13" s="10" t="s">
        <v>353</v>
      </c>
      <c r="AO13" s="89" t="s">
        <v>354</v>
      </c>
    </row>
    <row r="14" spans="1:41" s="36" customFormat="1" ht="60" x14ac:dyDescent="0.25">
      <c r="A14" s="87" t="s">
        <v>108</v>
      </c>
      <c r="B14" s="87" t="s">
        <v>405</v>
      </c>
      <c r="C14" s="87" t="s">
        <v>414</v>
      </c>
      <c r="D14" s="87" t="s">
        <v>113</v>
      </c>
      <c r="E14" s="87" t="s">
        <v>124</v>
      </c>
      <c r="F14" s="90" t="s">
        <v>149</v>
      </c>
      <c r="G14" s="87" t="s">
        <v>348</v>
      </c>
      <c r="H14" s="35" t="s">
        <v>399</v>
      </c>
      <c r="I14" s="35" t="s">
        <v>325</v>
      </c>
      <c r="J14" s="35" t="s">
        <v>319</v>
      </c>
      <c r="K14" s="75"/>
      <c r="L14" s="75"/>
      <c r="M14" s="75">
        <v>63480000</v>
      </c>
      <c r="N14" s="75"/>
      <c r="O14" s="75">
        <v>131917801</v>
      </c>
      <c r="P14" s="75"/>
      <c r="Q14" s="75">
        <v>138513692</v>
      </c>
      <c r="R14" s="75"/>
      <c r="S14" s="75">
        <v>72719687</v>
      </c>
      <c r="T14" s="75"/>
      <c r="U14" s="49"/>
      <c r="V14" s="49"/>
      <c r="W14" s="78"/>
      <c r="X14" s="49">
        <v>0.3</v>
      </c>
      <c r="Y14" s="49"/>
      <c r="Z14" s="78"/>
      <c r="AA14" s="49">
        <v>0.6</v>
      </c>
      <c r="AB14" s="49"/>
      <c r="AC14" s="78"/>
      <c r="AD14" s="49">
        <v>0.9</v>
      </c>
      <c r="AE14" s="49"/>
      <c r="AF14" s="78"/>
      <c r="AG14" s="49">
        <v>1</v>
      </c>
      <c r="AH14" s="49"/>
      <c r="AI14" s="78"/>
      <c r="AJ14" s="49">
        <f>+AG14</f>
        <v>1</v>
      </c>
      <c r="AK14" s="49">
        <f t="shared" si="2"/>
        <v>0</v>
      </c>
      <c r="AL14" s="78">
        <f t="shared" si="3"/>
        <v>0</v>
      </c>
      <c r="AM14" s="44" t="s">
        <v>362</v>
      </c>
      <c r="AN14" s="10" t="s">
        <v>361</v>
      </c>
      <c r="AO14" s="39" t="s">
        <v>363</v>
      </c>
    </row>
    <row r="15" spans="1:41" s="36" customFormat="1" ht="60" x14ac:dyDescent="0.25">
      <c r="A15" s="87" t="s">
        <v>108</v>
      </c>
      <c r="B15" s="87" t="s">
        <v>405</v>
      </c>
      <c r="C15" s="87" t="s">
        <v>414</v>
      </c>
      <c r="D15" s="87" t="s">
        <v>113</v>
      </c>
      <c r="E15" s="87" t="s">
        <v>124</v>
      </c>
      <c r="F15" s="90" t="s">
        <v>149</v>
      </c>
      <c r="G15" s="87" t="s">
        <v>175</v>
      </c>
      <c r="H15" s="35" t="s">
        <v>399</v>
      </c>
      <c r="I15" s="35" t="s">
        <v>325</v>
      </c>
      <c r="J15" s="35" t="s">
        <v>319</v>
      </c>
      <c r="K15" s="75"/>
      <c r="L15" s="75"/>
      <c r="M15" s="75">
        <v>75267500</v>
      </c>
      <c r="N15" s="75"/>
      <c r="O15" s="75">
        <v>125302801</v>
      </c>
      <c r="P15" s="75"/>
      <c r="Q15" s="75">
        <v>131567942</v>
      </c>
      <c r="R15" s="75"/>
      <c r="S15" s="75">
        <v>69073168</v>
      </c>
      <c r="T15" s="75"/>
      <c r="U15" s="49"/>
      <c r="V15" s="50"/>
      <c r="W15" s="78"/>
      <c r="X15" s="49">
        <v>30</v>
      </c>
      <c r="Y15" s="50"/>
      <c r="Z15" s="78"/>
      <c r="AA15" s="49">
        <v>30</v>
      </c>
      <c r="AB15" s="50"/>
      <c r="AC15" s="78"/>
      <c r="AD15" s="49">
        <v>30</v>
      </c>
      <c r="AE15" s="50"/>
      <c r="AF15" s="78"/>
      <c r="AG15" s="49">
        <v>10</v>
      </c>
      <c r="AH15" s="50"/>
      <c r="AI15" s="78"/>
      <c r="AJ15" s="49">
        <f>U15+X15+AA15+AD15+AG15</f>
        <v>100</v>
      </c>
      <c r="AK15" s="50">
        <f t="shared" si="2"/>
        <v>0</v>
      </c>
      <c r="AL15" s="78">
        <f t="shared" si="3"/>
        <v>0</v>
      </c>
      <c r="AM15" s="44" t="s">
        <v>362</v>
      </c>
      <c r="AN15" s="10" t="s">
        <v>361</v>
      </c>
      <c r="AO15" s="39" t="s">
        <v>363</v>
      </c>
    </row>
    <row r="16" spans="1:41" ht="60" x14ac:dyDescent="0.25">
      <c r="A16" s="87" t="s">
        <v>108</v>
      </c>
      <c r="B16" s="87" t="s">
        <v>405</v>
      </c>
      <c r="C16" s="87" t="s">
        <v>414</v>
      </c>
      <c r="D16" s="87" t="s">
        <v>113</v>
      </c>
      <c r="E16" s="87" t="s">
        <v>124</v>
      </c>
      <c r="F16" s="90" t="s">
        <v>149</v>
      </c>
      <c r="G16" s="87" t="s">
        <v>349</v>
      </c>
      <c r="H16" s="35" t="s">
        <v>399</v>
      </c>
      <c r="I16" s="35" t="s">
        <v>325</v>
      </c>
      <c r="J16" s="35" t="s">
        <v>319</v>
      </c>
      <c r="K16" s="75"/>
      <c r="L16" s="75"/>
      <c r="M16" s="75">
        <v>222800000</v>
      </c>
      <c r="N16" s="75"/>
      <c r="O16" s="75">
        <v>305584042</v>
      </c>
      <c r="P16" s="75"/>
      <c r="Q16" s="75">
        <v>320863245</v>
      </c>
      <c r="R16" s="75"/>
      <c r="S16" s="75">
        <v>168453202</v>
      </c>
      <c r="T16" s="75"/>
      <c r="U16" s="49"/>
      <c r="V16" s="49"/>
      <c r="W16" s="78"/>
      <c r="X16" s="49">
        <v>100</v>
      </c>
      <c r="Y16" s="49"/>
      <c r="Z16" s="78"/>
      <c r="AA16" s="49">
        <v>100</v>
      </c>
      <c r="AB16" s="49"/>
      <c r="AC16" s="78"/>
      <c r="AD16" s="49">
        <v>100</v>
      </c>
      <c r="AE16" s="49"/>
      <c r="AF16" s="78"/>
      <c r="AG16" s="49">
        <v>100</v>
      </c>
      <c r="AH16" s="49"/>
      <c r="AI16" s="78"/>
      <c r="AJ16" s="49">
        <f>+AG16</f>
        <v>100</v>
      </c>
      <c r="AK16" s="49">
        <f t="shared" si="2"/>
        <v>0</v>
      </c>
      <c r="AL16" s="78">
        <f t="shared" si="3"/>
        <v>0</v>
      </c>
      <c r="AM16" s="44" t="s">
        <v>362</v>
      </c>
      <c r="AN16" s="10" t="s">
        <v>361</v>
      </c>
      <c r="AO16" s="39" t="s">
        <v>363</v>
      </c>
    </row>
    <row r="17" spans="1:42" s="36" customFormat="1" ht="60" x14ac:dyDescent="0.25">
      <c r="A17" s="87" t="s">
        <v>108</v>
      </c>
      <c r="B17" s="87" t="s">
        <v>405</v>
      </c>
      <c r="C17" s="87" t="s">
        <v>414</v>
      </c>
      <c r="D17" s="87" t="s">
        <v>113</v>
      </c>
      <c r="E17" s="87" t="s">
        <v>125</v>
      </c>
      <c r="F17" s="90" t="s">
        <v>149</v>
      </c>
      <c r="G17" s="87" t="s">
        <v>219</v>
      </c>
      <c r="H17" s="35" t="s">
        <v>399</v>
      </c>
      <c r="I17" s="35" t="s">
        <v>325</v>
      </c>
      <c r="J17" s="35" t="s">
        <v>319</v>
      </c>
      <c r="K17" s="75"/>
      <c r="L17" s="75"/>
      <c r="M17" s="75">
        <v>74760000</v>
      </c>
      <c r="N17" s="75"/>
      <c r="O17" s="75">
        <v>235257184</v>
      </c>
      <c r="P17" s="75"/>
      <c r="Q17" s="75">
        <v>247020043</v>
      </c>
      <c r="R17" s="75"/>
      <c r="S17" s="75">
        <v>129685522</v>
      </c>
      <c r="T17" s="75"/>
      <c r="U17" s="49"/>
      <c r="V17" s="49"/>
      <c r="W17" s="78"/>
      <c r="X17" s="49">
        <v>0.3</v>
      </c>
      <c r="Y17" s="49"/>
      <c r="Z17" s="78"/>
      <c r="AA17" s="49">
        <v>0.6</v>
      </c>
      <c r="AB17" s="49"/>
      <c r="AC17" s="78"/>
      <c r="AD17" s="49">
        <v>0.9</v>
      </c>
      <c r="AE17" s="49"/>
      <c r="AF17" s="78"/>
      <c r="AG17" s="49">
        <v>1</v>
      </c>
      <c r="AH17" s="49"/>
      <c r="AI17" s="78"/>
      <c r="AJ17" s="49">
        <f>+AG17</f>
        <v>1</v>
      </c>
      <c r="AK17" s="49">
        <f t="shared" si="2"/>
        <v>0</v>
      </c>
      <c r="AL17" s="78">
        <f t="shared" si="3"/>
        <v>0</v>
      </c>
      <c r="AM17" s="44" t="s">
        <v>362</v>
      </c>
      <c r="AN17" s="10" t="s">
        <v>361</v>
      </c>
      <c r="AO17" s="39" t="s">
        <v>363</v>
      </c>
    </row>
    <row r="18" spans="1:42" s="36" customFormat="1" ht="60" x14ac:dyDescent="0.25">
      <c r="A18" s="87" t="s">
        <v>108</v>
      </c>
      <c r="B18" s="87" t="s">
        <v>405</v>
      </c>
      <c r="C18" s="87" t="s">
        <v>414</v>
      </c>
      <c r="D18" s="87" t="s">
        <v>113</v>
      </c>
      <c r="E18" s="87" t="s">
        <v>125</v>
      </c>
      <c r="F18" s="90" t="s">
        <v>149</v>
      </c>
      <c r="G18" s="87" t="s">
        <v>218</v>
      </c>
      <c r="H18" s="35" t="s">
        <v>399</v>
      </c>
      <c r="I18" s="35" t="s">
        <v>325</v>
      </c>
      <c r="J18" s="35" t="s">
        <v>319</v>
      </c>
      <c r="K18" s="75"/>
      <c r="L18" s="75"/>
      <c r="M18" s="75">
        <v>63480000</v>
      </c>
      <c r="N18" s="75"/>
      <c r="O18" s="75">
        <v>109925425</v>
      </c>
      <c r="P18" s="75"/>
      <c r="Q18" s="75">
        <v>115421696</v>
      </c>
      <c r="R18" s="75"/>
      <c r="S18" s="75">
        <v>60596390</v>
      </c>
      <c r="T18" s="75"/>
      <c r="U18" s="49"/>
      <c r="V18" s="49"/>
      <c r="W18" s="78"/>
      <c r="X18" s="49">
        <v>100</v>
      </c>
      <c r="Y18" s="49"/>
      <c r="Z18" s="78"/>
      <c r="AA18" s="49">
        <v>100</v>
      </c>
      <c r="AB18" s="49"/>
      <c r="AC18" s="78"/>
      <c r="AD18" s="49">
        <v>100</v>
      </c>
      <c r="AE18" s="49"/>
      <c r="AF18" s="78"/>
      <c r="AG18" s="49">
        <v>100</v>
      </c>
      <c r="AH18" s="49"/>
      <c r="AI18" s="78"/>
      <c r="AJ18" s="49">
        <f>+AG18</f>
        <v>100</v>
      </c>
      <c r="AK18" s="49">
        <f t="shared" si="2"/>
        <v>0</v>
      </c>
      <c r="AL18" s="78">
        <f t="shared" si="3"/>
        <v>0</v>
      </c>
      <c r="AM18" s="44" t="s">
        <v>362</v>
      </c>
      <c r="AN18" s="10" t="s">
        <v>361</v>
      </c>
      <c r="AO18" s="39" t="s">
        <v>363</v>
      </c>
    </row>
    <row r="19" spans="1:42" s="36" customFormat="1" ht="60" x14ac:dyDescent="0.25">
      <c r="A19" s="87" t="s">
        <v>108</v>
      </c>
      <c r="B19" s="87" t="s">
        <v>405</v>
      </c>
      <c r="C19" s="87" t="s">
        <v>414</v>
      </c>
      <c r="D19" s="87" t="s">
        <v>113</v>
      </c>
      <c r="E19" s="87" t="s">
        <v>125</v>
      </c>
      <c r="F19" s="90" t="s">
        <v>149</v>
      </c>
      <c r="G19" s="87" t="s">
        <v>426</v>
      </c>
      <c r="H19" s="35" t="s">
        <v>217</v>
      </c>
      <c r="I19" s="35" t="s">
        <v>325</v>
      </c>
      <c r="J19" s="35" t="s">
        <v>319</v>
      </c>
      <c r="K19" s="75">
        <v>56070000</v>
      </c>
      <c r="L19" s="75">
        <v>56070000</v>
      </c>
      <c r="M19" s="75">
        <v>67284000</v>
      </c>
      <c r="N19" s="75"/>
      <c r="O19" s="75">
        <v>343743184</v>
      </c>
      <c r="P19" s="75"/>
      <c r="Q19" s="75">
        <v>360930343</v>
      </c>
      <c r="R19" s="75"/>
      <c r="S19" s="75">
        <v>189488430</v>
      </c>
      <c r="T19" s="75"/>
      <c r="U19" s="49">
        <v>100</v>
      </c>
      <c r="V19" s="49">
        <v>100</v>
      </c>
      <c r="W19" s="78">
        <f t="shared" si="0"/>
        <v>1</v>
      </c>
      <c r="X19" s="49">
        <v>100</v>
      </c>
      <c r="Y19" s="49"/>
      <c r="Z19" s="78"/>
      <c r="AA19" s="49">
        <v>100</v>
      </c>
      <c r="AB19" s="49"/>
      <c r="AC19" s="78"/>
      <c r="AD19" s="49">
        <v>100</v>
      </c>
      <c r="AE19" s="49"/>
      <c r="AF19" s="78"/>
      <c r="AG19" s="49">
        <v>100</v>
      </c>
      <c r="AH19" s="49"/>
      <c r="AI19" s="78"/>
      <c r="AJ19" s="49">
        <f>+AG19</f>
        <v>100</v>
      </c>
      <c r="AK19" s="49">
        <f t="shared" si="2"/>
        <v>100</v>
      </c>
      <c r="AL19" s="78">
        <f t="shared" si="3"/>
        <v>1</v>
      </c>
      <c r="AM19" s="44" t="s">
        <v>362</v>
      </c>
      <c r="AN19" s="10" t="s">
        <v>361</v>
      </c>
      <c r="AO19" s="39" t="s">
        <v>363</v>
      </c>
      <c r="AP19" s="36" t="s">
        <v>427</v>
      </c>
    </row>
    <row r="20" spans="1:42" s="36" customFormat="1" ht="60" x14ac:dyDescent="0.25">
      <c r="A20" s="87" t="s">
        <v>108</v>
      </c>
      <c r="B20" s="87" t="s">
        <v>405</v>
      </c>
      <c r="C20" s="87" t="s">
        <v>414</v>
      </c>
      <c r="D20" s="87" t="s">
        <v>113</v>
      </c>
      <c r="E20" s="87" t="s">
        <v>126</v>
      </c>
      <c r="F20" s="90" t="s">
        <v>150</v>
      </c>
      <c r="G20" s="87" t="s">
        <v>176</v>
      </c>
      <c r="H20" s="35" t="s">
        <v>226</v>
      </c>
      <c r="I20" s="35" t="s">
        <v>325</v>
      </c>
      <c r="J20" s="35" t="s">
        <v>319</v>
      </c>
      <c r="K20" s="75">
        <v>496572667</v>
      </c>
      <c r="L20" s="75">
        <v>470709334</v>
      </c>
      <c r="M20" s="75">
        <v>823509000</v>
      </c>
      <c r="N20" s="75"/>
      <c r="O20" s="75">
        <v>793508556</v>
      </c>
      <c r="P20" s="75"/>
      <c r="Q20" s="75">
        <v>1593945464</v>
      </c>
      <c r="R20" s="75"/>
      <c r="S20" s="75">
        <v>270122114</v>
      </c>
      <c r="T20" s="75"/>
      <c r="U20" s="49">
        <v>0.45</v>
      </c>
      <c r="V20" s="49">
        <v>0.45</v>
      </c>
      <c r="W20" s="78">
        <f t="shared" si="0"/>
        <v>1</v>
      </c>
      <c r="X20" s="49">
        <v>1.8</v>
      </c>
      <c r="Y20" s="49"/>
      <c r="Z20" s="78"/>
      <c r="AA20" s="49">
        <v>0.45</v>
      </c>
      <c r="AB20" s="49"/>
      <c r="AC20" s="78"/>
      <c r="AD20" s="49">
        <v>0.21</v>
      </c>
      <c r="AE20" s="49"/>
      <c r="AF20" s="78"/>
      <c r="AG20" s="49">
        <v>0.09</v>
      </c>
      <c r="AH20" s="49"/>
      <c r="AI20" s="78"/>
      <c r="AJ20" s="49">
        <f t="shared" si="1"/>
        <v>3</v>
      </c>
      <c r="AK20" s="49">
        <f t="shared" si="2"/>
        <v>0.45</v>
      </c>
      <c r="AL20" s="78">
        <f t="shared" si="3"/>
        <v>0.15</v>
      </c>
      <c r="AM20" s="44" t="s">
        <v>365</v>
      </c>
      <c r="AN20" s="10" t="s">
        <v>364</v>
      </c>
      <c r="AO20" s="39" t="s">
        <v>366</v>
      </c>
    </row>
    <row r="21" spans="1:42" s="36" customFormat="1" ht="45" x14ac:dyDescent="0.25">
      <c r="A21" s="87" t="s">
        <v>108</v>
      </c>
      <c r="B21" s="87" t="s">
        <v>405</v>
      </c>
      <c r="C21" s="87" t="s">
        <v>414</v>
      </c>
      <c r="D21" s="87" t="s">
        <v>113</v>
      </c>
      <c r="E21" s="87" t="s">
        <v>126</v>
      </c>
      <c r="F21" s="90" t="s">
        <v>150</v>
      </c>
      <c r="G21" s="87" t="s">
        <v>177</v>
      </c>
      <c r="H21" s="37" t="s">
        <v>399</v>
      </c>
      <c r="I21" s="35" t="s">
        <v>325</v>
      </c>
      <c r="J21" s="35" t="s">
        <v>319</v>
      </c>
      <c r="K21" s="75"/>
      <c r="L21" s="75"/>
      <c r="M21" s="75">
        <v>1545000000</v>
      </c>
      <c r="N21" s="75"/>
      <c r="O21" s="75">
        <v>491864556</v>
      </c>
      <c r="P21" s="75"/>
      <c r="Q21" s="75">
        <v>48079988</v>
      </c>
      <c r="R21" s="75"/>
      <c r="S21" s="75">
        <v>0</v>
      </c>
      <c r="T21" s="75"/>
      <c r="U21" s="49"/>
      <c r="V21" s="49"/>
      <c r="W21" s="78"/>
      <c r="X21" s="49">
        <v>1.5</v>
      </c>
      <c r="Y21" s="49"/>
      <c r="Z21" s="78"/>
      <c r="AA21" s="49">
        <v>0.4</v>
      </c>
      <c r="AB21" s="49"/>
      <c r="AC21" s="78"/>
      <c r="AD21" s="49">
        <v>0.1</v>
      </c>
      <c r="AE21" s="49"/>
      <c r="AF21" s="78"/>
      <c r="AG21" s="49">
        <v>0</v>
      </c>
      <c r="AH21" s="49"/>
      <c r="AI21" s="78"/>
      <c r="AJ21" s="49">
        <f t="shared" si="1"/>
        <v>2</v>
      </c>
      <c r="AK21" s="49">
        <f t="shared" si="2"/>
        <v>0</v>
      </c>
      <c r="AL21" s="78">
        <f t="shared" si="3"/>
        <v>0</v>
      </c>
      <c r="AM21" s="44" t="s">
        <v>365</v>
      </c>
      <c r="AN21" s="10" t="s">
        <v>364</v>
      </c>
      <c r="AO21" s="39" t="s">
        <v>366</v>
      </c>
    </row>
    <row r="22" spans="1:42" s="36" customFormat="1" ht="45" x14ac:dyDescent="0.25">
      <c r="A22" s="87" t="s">
        <v>108</v>
      </c>
      <c r="B22" s="87" t="s">
        <v>405</v>
      </c>
      <c r="C22" s="87" t="s">
        <v>414</v>
      </c>
      <c r="D22" s="87" t="s">
        <v>113</v>
      </c>
      <c r="E22" s="87" t="s">
        <v>126</v>
      </c>
      <c r="F22" s="90" t="s">
        <v>150</v>
      </c>
      <c r="G22" s="87" t="s">
        <v>227</v>
      </c>
      <c r="H22" s="37" t="s">
        <v>399</v>
      </c>
      <c r="I22" s="35" t="s">
        <v>325</v>
      </c>
      <c r="J22" s="35" t="s">
        <v>319</v>
      </c>
      <c r="K22" s="75"/>
      <c r="L22" s="75"/>
      <c r="M22" s="75">
        <v>5931491000</v>
      </c>
      <c r="N22" s="75"/>
      <c r="O22" s="75">
        <v>168417516</v>
      </c>
      <c r="P22" s="75"/>
      <c r="Q22" s="75">
        <v>4311079988</v>
      </c>
      <c r="R22" s="75"/>
      <c r="S22" s="75">
        <v>0</v>
      </c>
      <c r="T22" s="75"/>
      <c r="U22" s="49"/>
      <c r="V22" s="49"/>
      <c r="W22" s="78"/>
      <c r="X22" s="49">
        <v>100</v>
      </c>
      <c r="Y22" s="49"/>
      <c r="Z22" s="78"/>
      <c r="AA22" s="49">
        <v>100</v>
      </c>
      <c r="AB22" s="49"/>
      <c r="AC22" s="78"/>
      <c r="AD22" s="49">
        <v>100</v>
      </c>
      <c r="AE22" s="49"/>
      <c r="AF22" s="78"/>
      <c r="AG22" s="49">
        <v>0</v>
      </c>
      <c r="AH22" s="49"/>
      <c r="AI22" s="78"/>
      <c r="AJ22" s="49">
        <f>+AD22</f>
        <v>100</v>
      </c>
      <c r="AK22" s="49">
        <f t="shared" si="2"/>
        <v>0</v>
      </c>
      <c r="AL22" s="78">
        <f t="shared" si="3"/>
        <v>0</v>
      </c>
      <c r="AM22" s="44" t="s">
        <v>352</v>
      </c>
      <c r="AN22" s="10" t="s">
        <v>353</v>
      </c>
      <c r="AO22" s="89" t="s">
        <v>354</v>
      </c>
    </row>
    <row r="23" spans="1:42" s="36" customFormat="1" ht="47.25" x14ac:dyDescent="0.25">
      <c r="A23" s="87" t="s">
        <v>108</v>
      </c>
      <c r="B23" s="87" t="s">
        <v>405</v>
      </c>
      <c r="C23" s="87" t="s">
        <v>414</v>
      </c>
      <c r="D23" s="87" t="s">
        <v>113</v>
      </c>
      <c r="E23" s="87" t="s">
        <v>127</v>
      </c>
      <c r="F23" s="90" t="s">
        <v>151</v>
      </c>
      <c r="G23" s="90" t="s">
        <v>178</v>
      </c>
      <c r="H23" s="37" t="s">
        <v>399</v>
      </c>
      <c r="I23" s="35" t="s">
        <v>323</v>
      </c>
      <c r="J23" s="35" t="s">
        <v>319</v>
      </c>
      <c r="K23" s="75"/>
      <c r="L23" s="75"/>
      <c r="M23" s="75">
        <v>124575000</v>
      </c>
      <c r="N23" s="75"/>
      <c r="O23" s="75">
        <v>991958556</v>
      </c>
      <c r="P23" s="75"/>
      <c r="Q23" s="75">
        <v>570000000</v>
      </c>
      <c r="R23" s="75"/>
      <c r="S23" s="75">
        <v>276000000</v>
      </c>
      <c r="T23" s="75"/>
      <c r="U23" s="49"/>
      <c r="V23" s="49"/>
      <c r="W23" s="78"/>
      <c r="X23" s="49">
        <v>0.5</v>
      </c>
      <c r="Y23" s="49"/>
      <c r="Z23" s="78"/>
      <c r="AA23" s="49">
        <v>0.5</v>
      </c>
      <c r="AB23" s="49"/>
      <c r="AC23" s="78"/>
      <c r="AD23" s="49">
        <v>0.5</v>
      </c>
      <c r="AE23" s="49"/>
      <c r="AF23" s="78"/>
      <c r="AG23" s="49">
        <v>0.5</v>
      </c>
      <c r="AH23" s="49"/>
      <c r="AI23" s="78"/>
      <c r="AJ23" s="49">
        <f t="shared" si="1"/>
        <v>2</v>
      </c>
      <c r="AK23" s="49">
        <f t="shared" si="2"/>
        <v>0</v>
      </c>
      <c r="AL23" s="78">
        <f t="shared" si="3"/>
        <v>0</v>
      </c>
      <c r="AM23" s="44" t="s">
        <v>369</v>
      </c>
      <c r="AN23" s="10" t="s">
        <v>402</v>
      </c>
      <c r="AO23" s="39" t="s">
        <v>403</v>
      </c>
    </row>
    <row r="24" spans="1:42" s="36" customFormat="1" ht="45" x14ac:dyDescent="0.25">
      <c r="A24" s="87" t="s">
        <v>108</v>
      </c>
      <c r="B24" s="87" t="s">
        <v>405</v>
      </c>
      <c r="C24" s="87" t="s">
        <v>414</v>
      </c>
      <c r="D24" s="87" t="s">
        <v>113</v>
      </c>
      <c r="E24" s="87" t="s">
        <v>127</v>
      </c>
      <c r="F24" s="90" t="s">
        <v>152</v>
      </c>
      <c r="G24" s="87" t="s">
        <v>343</v>
      </c>
      <c r="H24" s="35" t="s">
        <v>230</v>
      </c>
      <c r="I24" s="35" t="s">
        <v>325</v>
      </c>
      <c r="J24" s="35" t="s">
        <v>319</v>
      </c>
      <c r="K24" s="75">
        <v>88700000</v>
      </c>
      <c r="L24" s="75">
        <v>88700000</v>
      </c>
      <c r="M24" s="75">
        <v>450000000</v>
      </c>
      <c r="N24" s="75"/>
      <c r="O24" s="75">
        <v>567000000</v>
      </c>
      <c r="P24" s="75"/>
      <c r="Q24" s="75">
        <v>356000000</v>
      </c>
      <c r="R24" s="75"/>
      <c r="S24" s="75">
        <v>130000000</v>
      </c>
      <c r="T24" s="75"/>
      <c r="U24" s="49">
        <v>0.05</v>
      </c>
      <c r="V24" s="49">
        <v>0.05</v>
      </c>
      <c r="W24" s="78">
        <f t="shared" si="0"/>
        <v>1</v>
      </c>
      <c r="X24" s="49">
        <v>0.38</v>
      </c>
      <c r="Y24" s="49"/>
      <c r="Z24" s="78"/>
      <c r="AA24" s="49">
        <v>0.71</v>
      </c>
      <c r="AB24" s="49"/>
      <c r="AC24" s="78"/>
      <c r="AD24" s="49">
        <v>0.92</v>
      </c>
      <c r="AE24" s="49"/>
      <c r="AF24" s="78"/>
      <c r="AG24" s="49">
        <v>1</v>
      </c>
      <c r="AH24" s="49"/>
      <c r="AI24" s="78"/>
      <c r="AJ24" s="49">
        <f>+AG24</f>
        <v>1</v>
      </c>
      <c r="AK24" s="49">
        <f t="shared" si="2"/>
        <v>0.05</v>
      </c>
      <c r="AL24" s="78">
        <f t="shared" si="3"/>
        <v>0.05</v>
      </c>
      <c r="AM24" s="48" t="s">
        <v>358</v>
      </c>
      <c r="AN24" s="10" t="s">
        <v>359</v>
      </c>
      <c r="AO24" s="39" t="s">
        <v>360</v>
      </c>
    </row>
    <row r="25" spans="1:42" s="36" customFormat="1" ht="45" x14ac:dyDescent="0.25">
      <c r="A25" s="87" t="s">
        <v>108</v>
      </c>
      <c r="B25" s="87" t="s">
        <v>405</v>
      </c>
      <c r="C25" s="87" t="s">
        <v>414</v>
      </c>
      <c r="D25" s="87" t="s">
        <v>113</v>
      </c>
      <c r="E25" s="87" t="s">
        <v>127</v>
      </c>
      <c r="F25" s="90" t="s">
        <v>152</v>
      </c>
      <c r="G25" s="87" t="s">
        <v>179</v>
      </c>
      <c r="H25" s="35" t="s">
        <v>229</v>
      </c>
      <c r="I25" s="35" t="s">
        <v>325</v>
      </c>
      <c r="J25" s="35" t="s">
        <v>319</v>
      </c>
      <c r="K25" s="75">
        <v>194166224</v>
      </c>
      <c r="L25" s="75">
        <v>101400000</v>
      </c>
      <c r="M25" s="75">
        <v>1221500000</v>
      </c>
      <c r="N25" s="75"/>
      <c r="O25" s="75">
        <v>1320000000</v>
      </c>
      <c r="P25" s="75"/>
      <c r="Q25" s="75">
        <v>829000000</v>
      </c>
      <c r="R25" s="75"/>
      <c r="S25" s="75">
        <v>301000000</v>
      </c>
      <c r="T25" s="75"/>
      <c r="U25" s="49">
        <v>2</v>
      </c>
      <c r="V25" s="49">
        <v>2</v>
      </c>
      <c r="W25" s="78">
        <f t="shared" si="0"/>
        <v>1</v>
      </c>
      <c r="X25" s="49">
        <v>1</v>
      </c>
      <c r="Y25" s="49"/>
      <c r="Z25" s="78"/>
      <c r="AA25" s="49">
        <v>0.5</v>
      </c>
      <c r="AB25" s="49"/>
      <c r="AC25" s="78"/>
      <c r="AD25" s="49">
        <v>0.25</v>
      </c>
      <c r="AE25" s="49"/>
      <c r="AF25" s="78"/>
      <c r="AG25" s="49">
        <v>0.25</v>
      </c>
      <c r="AH25" s="49"/>
      <c r="AI25" s="78"/>
      <c r="AJ25" s="49">
        <f t="shared" si="1"/>
        <v>4</v>
      </c>
      <c r="AK25" s="49">
        <f t="shared" si="2"/>
        <v>2</v>
      </c>
      <c r="AL25" s="78">
        <f t="shared" si="3"/>
        <v>0.5</v>
      </c>
      <c r="AM25" s="48" t="s">
        <v>358</v>
      </c>
      <c r="AN25" s="10" t="s">
        <v>359</v>
      </c>
      <c r="AO25" s="39" t="s">
        <v>360</v>
      </c>
    </row>
    <row r="26" spans="1:42" s="36" customFormat="1" ht="60" x14ac:dyDescent="0.25">
      <c r="A26" s="87" t="s">
        <v>108</v>
      </c>
      <c r="B26" s="87" t="s">
        <v>405</v>
      </c>
      <c r="C26" s="87" t="s">
        <v>414</v>
      </c>
      <c r="D26" s="87" t="s">
        <v>113</v>
      </c>
      <c r="E26" s="87" t="s">
        <v>127</v>
      </c>
      <c r="F26" s="90" t="s">
        <v>152</v>
      </c>
      <c r="G26" s="87" t="s">
        <v>344</v>
      </c>
      <c r="H26" s="35" t="s">
        <v>228</v>
      </c>
      <c r="I26" s="35" t="s">
        <v>325</v>
      </c>
      <c r="J26" s="35" t="s">
        <v>319</v>
      </c>
      <c r="K26" s="75">
        <v>65000000</v>
      </c>
      <c r="L26" s="75">
        <v>57200000</v>
      </c>
      <c r="M26" s="75">
        <v>256500000</v>
      </c>
      <c r="N26" s="75"/>
      <c r="O26" s="75">
        <v>1326000000</v>
      </c>
      <c r="P26" s="75"/>
      <c r="Q26" s="75">
        <v>834000000</v>
      </c>
      <c r="R26" s="75"/>
      <c r="S26" s="75">
        <v>304000000</v>
      </c>
      <c r="T26" s="75"/>
      <c r="U26" s="49">
        <v>0.11</v>
      </c>
      <c r="V26" s="49">
        <v>0.11</v>
      </c>
      <c r="W26" s="78">
        <f t="shared" si="0"/>
        <v>1</v>
      </c>
      <c r="X26" s="49">
        <v>0.42</v>
      </c>
      <c r="Y26" s="49"/>
      <c r="Z26" s="78"/>
      <c r="AA26" s="49">
        <v>0.73</v>
      </c>
      <c r="AB26" s="49"/>
      <c r="AC26" s="78"/>
      <c r="AD26" s="49">
        <v>0.93</v>
      </c>
      <c r="AE26" s="49"/>
      <c r="AF26" s="78"/>
      <c r="AG26" s="49">
        <v>1</v>
      </c>
      <c r="AH26" s="49"/>
      <c r="AI26" s="78"/>
      <c r="AJ26" s="49">
        <f>+AG26</f>
        <v>1</v>
      </c>
      <c r="AK26" s="49">
        <f t="shared" si="2"/>
        <v>0.11</v>
      </c>
      <c r="AL26" s="78">
        <f t="shared" si="3"/>
        <v>0.11</v>
      </c>
      <c r="AM26" s="48" t="s">
        <v>358</v>
      </c>
      <c r="AN26" s="10" t="s">
        <v>359</v>
      </c>
      <c r="AO26" s="39" t="s">
        <v>360</v>
      </c>
    </row>
    <row r="27" spans="1:42" s="36" customFormat="1" ht="47.25" x14ac:dyDescent="0.25">
      <c r="A27" s="87" t="s">
        <v>108</v>
      </c>
      <c r="B27" s="87" t="s">
        <v>405</v>
      </c>
      <c r="C27" s="87" t="s">
        <v>414</v>
      </c>
      <c r="D27" s="87" t="s">
        <v>113</v>
      </c>
      <c r="E27" s="87" t="s">
        <v>128</v>
      </c>
      <c r="F27" s="90" t="s">
        <v>151</v>
      </c>
      <c r="G27" s="87" t="s">
        <v>338</v>
      </c>
      <c r="H27" s="35" t="s">
        <v>231</v>
      </c>
      <c r="I27" s="35" t="s">
        <v>323</v>
      </c>
      <c r="J27" s="35" t="s">
        <v>319</v>
      </c>
      <c r="K27" s="75">
        <v>236681668</v>
      </c>
      <c r="L27" s="75">
        <v>220223324</v>
      </c>
      <c r="M27" s="75">
        <v>491875000</v>
      </c>
      <c r="N27" s="75"/>
      <c r="O27" s="75">
        <v>433000000</v>
      </c>
      <c r="P27" s="75"/>
      <c r="Q27" s="75">
        <v>433000000</v>
      </c>
      <c r="R27" s="75"/>
      <c r="S27" s="75">
        <v>216000000</v>
      </c>
      <c r="T27" s="75"/>
      <c r="U27" s="49">
        <v>0.15</v>
      </c>
      <c r="V27" s="49">
        <v>0.15</v>
      </c>
      <c r="W27" s="78">
        <f t="shared" si="0"/>
        <v>1</v>
      </c>
      <c r="X27" s="49">
        <v>0.35</v>
      </c>
      <c r="Y27" s="49"/>
      <c r="Z27" s="78"/>
      <c r="AA27" s="49">
        <v>0.65</v>
      </c>
      <c r="AB27" s="49"/>
      <c r="AC27" s="78"/>
      <c r="AD27" s="49">
        <v>0.85</v>
      </c>
      <c r="AE27" s="49"/>
      <c r="AF27" s="78"/>
      <c r="AG27" s="49">
        <v>1</v>
      </c>
      <c r="AH27" s="49"/>
      <c r="AI27" s="78"/>
      <c r="AJ27" s="49">
        <f>+AG27</f>
        <v>1</v>
      </c>
      <c r="AK27" s="49">
        <f t="shared" si="2"/>
        <v>0.15</v>
      </c>
      <c r="AL27" s="78">
        <f t="shared" si="3"/>
        <v>0.15</v>
      </c>
      <c r="AM27" s="44" t="s">
        <v>369</v>
      </c>
      <c r="AN27" s="10" t="s">
        <v>402</v>
      </c>
      <c r="AO27" s="39" t="s">
        <v>403</v>
      </c>
    </row>
    <row r="28" spans="1:42" s="36" customFormat="1" ht="47.25" x14ac:dyDescent="0.25">
      <c r="A28" s="87" t="s">
        <v>108</v>
      </c>
      <c r="B28" s="87" t="s">
        <v>405</v>
      </c>
      <c r="C28" s="87" t="s">
        <v>414</v>
      </c>
      <c r="D28" s="87" t="s">
        <v>113</v>
      </c>
      <c r="E28" s="87" t="s">
        <v>128</v>
      </c>
      <c r="F28" s="90" t="s">
        <v>151</v>
      </c>
      <c r="G28" s="87" t="s">
        <v>180</v>
      </c>
      <c r="H28" s="35" t="s">
        <v>399</v>
      </c>
      <c r="I28" s="35" t="s">
        <v>323</v>
      </c>
      <c r="J28" s="35" t="s">
        <v>319</v>
      </c>
      <c r="K28" s="75"/>
      <c r="L28" s="75"/>
      <c r="M28" s="75">
        <v>566253000</v>
      </c>
      <c r="N28" s="75"/>
      <c r="O28" s="75">
        <v>516000000</v>
      </c>
      <c r="P28" s="75"/>
      <c r="Q28" s="75">
        <v>516000000</v>
      </c>
      <c r="R28" s="75"/>
      <c r="S28" s="75">
        <v>221000000</v>
      </c>
      <c r="T28" s="75"/>
      <c r="U28" s="49"/>
      <c r="V28" s="49"/>
      <c r="W28" s="78"/>
      <c r="X28" s="49">
        <v>0.5</v>
      </c>
      <c r="Y28" s="49"/>
      <c r="Z28" s="78"/>
      <c r="AA28" s="49">
        <v>0.5</v>
      </c>
      <c r="AB28" s="49"/>
      <c r="AC28" s="78"/>
      <c r="AD28" s="49">
        <v>0.5</v>
      </c>
      <c r="AE28" s="49"/>
      <c r="AF28" s="78"/>
      <c r="AG28" s="49">
        <v>0.5</v>
      </c>
      <c r="AH28" s="49"/>
      <c r="AI28" s="78"/>
      <c r="AJ28" s="49">
        <f t="shared" si="1"/>
        <v>2</v>
      </c>
      <c r="AK28" s="49">
        <f t="shared" si="2"/>
        <v>0</v>
      </c>
      <c r="AL28" s="78">
        <f t="shared" si="3"/>
        <v>0</v>
      </c>
      <c r="AM28" s="44" t="s">
        <v>369</v>
      </c>
      <c r="AN28" s="10" t="s">
        <v>402</v>
      </c>
      <c r="AO28" s="39" t="s">
        <v>403</v>
      </c>
    </row>
    <row r="29" spans="1:42" s="36" customFormat="1" ht="45" x14ac:dyDescent="0.25">
      <c r="A29" s="87" t="s">
        <v>108</v>
      </c>
      <c r="B29" s="87" t="s">
        <v>405</v>
      </c>
      <c r="C29" s="87" t="s">
        <v>414</v>
      </c>
      <c r="D29" s="87" t="s">
        <v>113</v>
      </c>
      <c r="E29" s="87" t="s">
        <v>129</v>
      </c>
      <c r="F29" s="90" t="s">
        <v>153</v>
      </c>
      <c r="G29" s="87" t="s">
        <v>345</v>
      </c>
      <c r="H29" s="35" t="s">
        <v>399</v>
      </c>
      <c r="I29" s="35" t="s">
        <v>325</v>
      </c>
      <c r="J29" s="35" t="s">
        <v>319</v>
      </c>
      <c r="K29" s="75"/>
      <c r="L29" s="75"/>
      <c r="M29" s="75">
        <v>182550000</v>
      </c>
      <c r="N29" s="75"/>
      <c r="O29" s="75">
        <v>98155200</v>
      </c>
      <c r="P29" s="75"/>
      <c r="Q29" s="75">
        <v>223000000</v>
      </c>
      <c r="R29" s="75"/>
      <c r="S29" s="75">
        <v>28437300</v>
      </c>
      <c r="T29" s="75"/>
      <c r="U29" s="49"/>
      <c r="V29" s="49"/>
      <c r="W29" s="78"/>
      <c r="X29" s="49">
        <v>0.7</v>
      </c>
      <c r="Y29" s="49"/>
      <c r="Z29" s="78"/>
      <c r="AA29" s="49">
        <v>0.8</v>
      </c>
      <c r="AB29" s="49"/>
      <c r="AC29" s="78"/>
      <c r="AD29" s="49">
        <v>0.9</v>
      </c>
      <c r="AE29" s="49"/>
      <c r="AF29" s="78"/>
      <c r="AG29" s="49">
        <v>1</v>
      </c>
      <c r="AH29" s="49"/>
      <c r="AI29" s="78"/>
      <c r="AJ29" s="49">
        <v>1</v>
      </c>
      <c r="AK29" s="49">
        <f t="shared" si="2"/>
        <v>0</v>
      </c>
      <c r="AL29" s="78">
        <f t="shared" si="3"/>
        <v>0</v>
      </c>
      <c r="AM29" s="44" t="s">
        <v>352</v>
      </c>
      <c r="AN29" s="10" t="s">
        <v>353</v>
      </c>
      <c r="AO29" s="89" t="s">
        <v>354</v>
      </c>
    </row>
    <row r="30" spans="1:42" s="36" customFormat="1" ht="60" x14ac:dyDescent="0.25">
      <c r="A30" s="87" t="s">
        <v>108</v>
      </c>
      <c r="B30" s="87" t="s">
        <v>405</v>
      </c>
      <c r="C30" s="87" t="s">
        <v>414</v>
      </c>
      <c r="D30" s="87" t="s">
        <v>113</v>
      </c>
      <c r="E30" s="87" t="s">
        <v>129</v>
      </c>
      <c r="F30" s="90" t="s">
        <v>153</v>
      </c>
      <c r="G30" s="87" t="s">
        <v>346</v>
      </c>
      <c r="H30" s="35" t="s">
        <v>232</v>
      </c>
      <c r="I30" s="35" t="s">
        <v>325</v>
      </c>
      <c r="J30" s="35" t="s">
        <v>319</v>
      </c>
      <c r="K30" s="75">
        <v>66994793</v>
      </c>
      <c r="L30" s="75">
        <v>38600000</v>
      </c>
      <c r="M30" s="75">
        <v>138650000</v>
      </c>
      <c r="N30" s="75"/>
      <c r="O30" s="75">
        <v>65436800</v>
      </c>
      <c r="P30" s="75"/>
      <c r="Q30" s="75">
        <v>67754274</v>
      </c>
      <c r="R30" s="75"/>
      <c r="S30" s="75">
        <v>18958200</v>
      </c>
      <c r="T30" s="75"/>
      <c r="U30" s="49">
        <v>0.2</v>
      </c>
      <c r="V30" s="49">
        <v>0.2</v>
      </c>
      <c r="W30" s="78">
        <f t="shared" si="0"/>
        <v>1</v>
      </c>
      <c r="X30" s="49">
        <v>1</v>
      </c>
      <c r="Y30" s="49"/>
      <c r="Z30" s="78"/>
      <c r="AA30" s="49">
        <v>0.8</v>
      </c>
      <c r="AB30" s="49"/>
      <c r="AC30" s="78"/>
      <c r="AD30" s="49">
        <v>0.9</v>
      </c>
      <c r="AE30" s="49"/>
      <c r="AF30" s="78"/>
      <c r="AG30" s="49">
        <v>1</v>
      </c>
      <c r="AH30" s="49"/>
      <c r="AI30" s="78"/>
      <c r="AJ30" s="49">
        <v>1</v>
      </c>
      <c r="AK30" s="49">
        <f t="shared" si="2"/>
        <v>0.2</v>
      </c>
      <c r="AL30" s="78">
        <f t="shared" si="3"/>
        <v>0.2</v>
      </c>
      <c r="AM30" s="44" t="s">
        <v>352</v>
      </c>
      <c r="AN30" s="10" t="s">
        <v>353</v>
      </c>
      <c r="AO30" s="89" t="s">
        <v>354</v>
      </c>
    </row>
    <row r="31" spans="1:42" s="36" customFormat="1" ht="47.25" x14ac:dyDescent="0.25">
      <c r="A31" s="87" t="s">
        <v>108</v>
      </c>
      <c r="B31" s="87" t="s">
        <v>405</v>
      </c>
      <c r="C31" s="87" t="s">
        <v>414</v>
      </c>
      <c r="D31" s="87" t="s">
        <v>113</v>
      </c>
      <c r="E31" s="87" t="s">
        <v>129</v>
      </c>
      <c r="F31" s="90" t="s">
        <v>153</v>
      </c>
      <c r="G31" s="87" t="s">
        <v>347</v>
      </c>
      <c r="H31" s="35" t="s">
        <v>233</v>
      </c>
      <c r="I31" s="35" t="s">
        <v>325</v>
      </c>
      <c r="J31" s="35" t="s">
        <v>319</v>
      </c>
      <c r="K31" s="75">
        <v>35834492</v>
      </c>
      <c r="L31" s="75">
        <v>35700000</v>
      </c>
      <c r="M31" s="75">
        <v>156250000</v>
      </c>
      <c r="N31" s="75"/>
      <c r="O31" s="75">
        <v>98155200</v>
      </c>
      <c r="P31" s="75"/>
      <c r="Q31" s="75">
        <v>101631410</v>
      </c>
      <c r="R31" s="75"/>
      <c r="S31" s="75">
        <v>28437300</v>
      </c>
      <c r="T31" s="75"/>
      <c r="U31" s="49">
        <v>0.6</v>
      </c>
      <c r="V31" s="49">
        <v>0.48</v>
      </c>
      <c r="W31" s="78">
        <f t="shared" si="0"/>
        <v>0.8</v>
      </c>
      <c r="X31" s="49">
        <v>0.7</v>
      </c>
      <c r="Y31" s="49"/>
      <c r="Z31" s="78"/>
      <c r="AA31" s="49">
        <v>0.8</v>
      </c>
      <c r="AB31" s="49"/>
      <c r="AC31" s="78"/>
      <c r="AD31" s="49">
        <v>0.9</v>
      </c>
      <c r="AE31" s="49"/>
      <c r="AF31" s="78"/>
      <c r="AG31" s="49">
        <v>1</v>
      </c>
      <c r="AH31" s="49"/>
      <c r="AI31" s="78"/>
      <c r="AJ31" s="49">
        <v>1</v>
      </c>
      <c r="AK31" s="49">
        <f t="shared" si="2"/>
        <v>0.48</v>
      </c>
      <c r="AL31" s="78">
        <f t="shared" si="3"/>
        <v>0.48</v>
      </c>
      <c r="AM31" s="44" t="s">
        <v>352</v>
      </c>
      <c r="AN31" s="10" t="s">
        <v>353</v>
      </c>
      <c r="AO31" s="89" t="s">
        <v>354</v>
      </c>
    </row>
    <row r="32" spans="1:42" s="36" customFormat="1" ht="47.25" x14ac:dyDescent="0.25">
      <c r="A32" s="87" t="s">
        <v>108</v>
      </c>
      <c r="B32" s="87" t="s">
        <v>405</v>
      </c>
      <c r="C32" s="87" t="s">
        <v>414</v>
      </c>
      <c r="D32" s="87" t="s">
        <v>113</v>
      </c>
      <c r="E32" s="87" t="s">
        <v>129</v>
      </c>
      <c r="F32" s="90" t="s">
        <v>153</v>
      </c>
      <c r="G32" s="87" t="s">
        <v>181</v>
      </c>
      <c r="H32" s="35" t="s">
        <v>234</v>
      </c>
      <c r="I32" s="35" t="s">
        <v>325</v>
      </c>
      <c r="J32" s="35" t="s">
        <v>319</v>
      </c>
      <c r="K32" s="75">
        <v>21531016</v>
      </c>
      <c r="L32" s="75">
        <v>21531016</v>
      </c>
      <c r="M32" s="75">
        <v>5891550000</v>
      </c>
      <c r="N32" s="75"/>
      <c r="O32" s="75">
        <v>8706233559</v>
      </c>
      <c r="P32" s="75"/>
      <c r="Q32" s="75">
        <v>8908162567</v>
      </c>
      <c r="R32" s="75"/>
      <c r="S32" s="75">
        <v>9479100</v>
      </c>
      <c r="T32" s="75"/>
      <c r="U32" s="49">
        <v>1</v>
      </c>
      <c r="V32" s="49">
        <v>1</v>
      </c>
      <c r="W32" s="78">
        <f t="shared" si="0"/>
        <v>1</v>
      </c>
      <c r="X32" s="49">
        <v>240</v>
      </c>
      <c r="Y32" s="49"/>
      <c r="Z32" s="78"/>
      <c r="AA32" s="49">
        <v>450</v>
      </c>
      <c r="AB32" s="49"/>
      <c r="AC32" s="78"/>
      <c r="AD32" s="49">
        <v>450</v>
      </c>
      <c r="AE32" s="49"/>
      <c r="AF32" s="78"/>
      <c r="AG32" s="49">
        <v>109</v>
      </c>
      <c r="AH32" s="49"/>
      <c r="AI32" s="78"/>
      <c r="AJ32" s="49">
        <f t="shared" si="1"/>
        <v>1250</v>
      </c>
      <c r="AK32" s="49">
        <f t="shared" si="2"/>
        <v>1</v>
      </c>
      <c r="AL32" s="78">
        <f t="shared" si="3"/>
        <v>8.0000000000000004E-4</v>
      </c>
      <c r="AM32" s="44" t="s">
        <v>352</v>
      </c>
      <c r="AN32" s="10" t="s">
        <v>353</v>
      </c>
      <c r="AO32" s="89" t="s">
        <v>354</v>
      </c>
    </row>
    <row r="33" spans="1:42" s="36" customFormat="1" ht="60" x14ac:dyDescent="0.25">
      <c r="A33" s="87" t="s">
        <v>108</v>
      </c>
      <c r="B33" s="87" t="s">
        <v>405</v>
      </c>
      <c r="C33" s="87" t="s">
        <v>417</v>
      </c>
      <c r="D33" s="87" t="s">
        <v>113</v>
      </c>
      <c r="E33" s="87" t="s">
        <v>130</v>
      </c>
      <c r="F33" s="90" t="s">
        <v>149</v>
      </c>
      <c r="G33" s="87" t="s">
        <v>182</v>
      </c>
      <c r="H33" s="37" t="s">
        <v>220</v>
      </c>
      <c r="I33" s="35" t="s">
        <v>325</v>
      </c>
      <c r="J33" s="35" t="s">
        <v>319</v>
      </c>
      <c r="K33" s="75">
        <v>78179520</v>
      </c>
      <c r="L33" s="75">
        <v>62229077</v>
      </c>
      <c r="M33" s="75">
        <v>223468000</v>
      </c>
      <c r="N33" s="75"/>
      <c r="O33" s="75">
        <v>793508556</v>
      </c>
      <c r="P33" s="75"/>
      <c r="Q33" s="75">
        <v>833183983</v>
      </c>
      <c r="R33" s="75"/>
      <c r="S33" s="75">
        <v>437421591</v>
      </c>
      <c r="T33" s="75"/>
      <c r="U33" s="49">
        <v>0.05</v>
      </c>
      <c r="V33" s="49">
        <v>0.05</v>
      </c>
      <c r="W33" s="78">
        <f t="shared" si="0"/>
        <v>1</v>
      </c>
      <c r="X33" s="49">
        <v>0.27</v>
      </c>
      <c r="Y33" s="49"/>
      <c r="Z33" s="78"/>
      <c r="AA33" s="49">
        <v>0.28000000000000003</v>
      </c>
      <c r="AB33" s="49"/>
      <c r="AC33" s="78"/>
      <c r="AD33" s="49">
        <v>0.3</v>
      </c>
      <c r="AE33" s="49"/>
      <c r="AF33" s="78"/>
      <c r="AG33" s="49">
        <v>0.1</v>
      </c>
      <c r="AH33" s="49"/>
      <c r="AI33" s="78"/>
      <c r="AJ33" s="49">
        <f t="shared" si="1"/>
        <v>1.0000000000000002</v>
      </c>
      <c r="AK33" s="49">
        <f t="shared" si="2"/>
        <v>0.05</v>
      </c>
      <c r="AL33" s="78">
        <f t="shared" si="3"/>
        <v>4.9999999999999989E-2</v>
      </c>
      <c r="AM33" s="44" t="s">
        <v>362</v>
      </c>
      <c r="AN33" s="10" t="s">
        <v>361</v>
      </c>
      <c r="AO33" s="39" t="s">
        <v>363</v>
      </c>
    </row>
    <row r="34" spans="1:42" s="36" customFormat="1" ht="60" x14ac:dyDescent="0.25">
      <c r="A34" s="87" t="s">
        <v>108</v>
      </c>
      <c r="B34" s="87" t="s">
        <v>405</v>
      </c>
      <c r="C34" s="87" t="s">
        <v>417</v>
      </c>
      <c r="D34" s="87" t="s">
        <v>113</v>
      </c>
      <c r="E34" s="87" t="s">
        <v>130</v>
      </c>
      <c r="F34" s="90" t="s">
        <v>149</v>
      </c>
      <c r="G34" s="87" t="s">
        <v>183</v>
      </c>
      <c r="H34" s="13" t="s">
        <v>221</v>
      </c>
      <c r="I34" s="35" t="s">
        <v>325</v>
      </c>
      <c r="J34" s="35" t="s">
        <v>319</v>
      </c>
      <c r="K34" s="75">
        <v>175666182</v>
      </c>
      <c r="L34" s="75">
        <v>142989080</v>
      </c>
      <c r="M34" s="75">
        <v>769687500</v>
      </c>
      <c r="N34" s="75"/>
      <c r="O34" s="75">
        <v>491864556</v>
      </c>
      <c r="P34" s="75"/>
      <c r="Q34" s="75">
        <v>516457783</v>
      </c>
      <c r="R34" s="75"/>
      <c r="S34" s="75">
        <v>271140334</v>
      </c>
      <c r="T34" s="75"/>
      <c r="U34" s="49">
        <v>100</v>
      </c>
      <c r="V34" s="49">
        <v>100</v>
      </c>
      <c r="W34" s="78">
        <f t="shared" si="0"/>
        <v>1</v>
      </c>
      <c r="X34" s="49">
        <v>100</v>
      </c>
      <c r="Y34" s="49"/>
      <c r="Z34" s="78"/>
      <c r="AA34" s="49">
        <v>100</v>
      </c>
      <c r="AB34" s="49"/>
      <c r="AC34" s="78"/>
      <c r="AD34" s="49">
        <v>100</v>
      </c>
      <c r="AE34" s="49"/>
      <c r="AF34" s="78"/>
      <c r="AG34" s="49">
        <v>100</v>
      </c>
      <c r="AH34" s="49"/>
      <c r="AI34" s="78"/>
      <c r="AJ34" s="49">
        <f>+AG34</f>
        <v>100</v>
      </c>
      <c r="AK34" s="49">
        <f t="shared" si="2"/>
        <v>100</v>
      </c>
      <c r="AL34" s="78">
        <f t="shared" si="3"/>
        <v>1</v>
      </c>
      <c r="AM34" s="44" t="s">
        <v>362</v>
      </c>
      <c r="AN34" s="10" t="s">
        <v>361</v>
      </c>
      <c r="AO34" s="39" t="s">
        <v>363</v>
      </c>
    </row>
    <row r="35" spans="1:42" s="36" customFormat="1" ht="60" x14ac:dyDescent="0.25">
      <c r="A35" s="87" t="s">
        <v>108</v>
      </c>
      <c r="B35" s="87" t="s">
        <v>405</v>
      </c>
      <c r="C35" s="87" t="s">
        <v>417</v>
      </c>
      <c r="D35" s="87" t="s">
        <v>113</v>
      </c>
      <c r="E35" s="87" t="s">
        <v>130</v>
      </c>
      <c r="F35" s="90" t="s">
        <v>149</v>
      </c>
      <c r="G35" s="87" t="s">
        <v>223</v>
      </c>
      <c r="H35" s="12" t="s">
        <v>222</v>
      </c>
      <c r="I35" s="35" t="s">
        <v>325</v>
      </c>
      <c r="J35" s="35" t="s">
        <v>319</v>
      </c>
      <c r="K35" s="75">
        <v>43792000</v>
      </c>
      <c r="L35" s="75">
        <v>43792000</v>
      </c>
      <c r="M35" s="75">
        <v>49680000</v>
      </c>
      <c r="N35" s="75"/>
      <c r="O35" s="75">
        <v>168417516</v>
      </c>
      <c r="P35" s="75"/>
      <c r="Q35" s="75">
        <v>176838391</v>
      </c>
      <c r="R35" s="75"/>
      <c r="S35" s="75">
        <v>92840155</v>
      </c>
      <c r="T35" s="75"/>
      <c r="U35" s="49">
        <v>99</v>
      </c>
      <c r="V35" s="49">
        <v>99</v>
      </c>
      <c r="W35" s="78">
        <f t="shared" si="0"/>
        <v>1</v>
      </c>
      <c r="X35" s="49">
        <v>99</v>
      </c>
      <c r="Y35" s="49"/>
      <c r="Z35" s="78"/>
      <c r="AA35" s="49">
        <v>99</v>
      </c>
      <c r="AB35" s="49"/>
      <c r="AC35" s="78"/>
      <c r="AD35" s="49">
        <v>99</v>
      </c>
      <c r="AE35" s="49"/>
      <c r="AF35" s="78"/>
      <c r="AG35" s="49">
        <v>99</v>
      </c>
      <c r="AH35" s="49"/>
      <c r="AI35" s="78"/>
      <c r="AJ35" s="49">
        <f>+AG35</f>
        <v>99</v>
      </c>
      <c r="AK35" s="49">
        <f t="shared" si="2"/>
        <v>99</v>
      </c>
      <c r="AL35" s="78">
        <f t="shared" si="3"/>
        <v>1</v>
      </c>
      <c r="AM35" s="44" t="s">
        <v>362</v>
      </c>
      <c r="AN35" s="10" t="s">
        <v>361</v>
      </c>
      <c r="AO35" s="39" t="s">
        <v>363</v>
      </c>
    </row>
    <row r="36" spans="1:42" s="36" customFormat="1" ht="60" x14ac:dyDescent="0.25">
      <c r="A36" s="87" t="s">
        <v>108</v>
      </c>
      <c r="B36" s="87" t="s">
        <v>405</v>
      </c>
      <c r="C36" s="87" t="s">
        <v>417</v>
      </c>
      <c r="D36" s="87" t="s">
        <v>113</v>
      </c>
      <c r="E36" s="87" t="s">
        <v>130</v>
      </c>
      <c r="F36" s="90" t="s">
        <v>149</v>
      </c>
      <c r="G36" s="87" t="s">
        <v>339</v>
      </c>
      <c r="H36" s="35" t="s">
        <v>224</v>
      </c>
      <c r="I36" s="35" t="s">
        <v>325</v>
      </c>
      <c r="J36" s="35" t="s">
        <v>319</v>
      </c>
      <c r="K36" s="75">
        <v>151197020</v>
      </c>
      <c r="L36" s="75">
        <v>127272177</v>
      </c>
      <c r="M36" s="75">
        <v>468725000</v>
      </c>
      <c r="N36" s="75"/>
      <c r="O36" s="75">
        <v>991958556</v>
      </c>
      <c r="P36" s="75"/>
      <c r="Q36" s="75">
        <v>1041556483</v>
      </c>
      <c r="R36" s="75"/>
      <c r="S36" s="75">
        <v>546817155</v>
      </c>
      <c r="T36" s="75"/>
      <c r="U36" s="49">
        <v>100</v>
      </c>
      <c r="V36" s="49">
        <v>100</v>
      </c>
      <c r="W36" s="78">
        <f t="shared" si="0"/>
        <v>1</v>
      </c>
      <c r="X36" s="49">
        <v>100</v>
      </c>
      <c r="Y36" s="49"/>
      <c r="Z36" s="78"/>
      <c r="AA36" s="49">
        <v>100</v>
      </c>
      <c r="AB36" s="49"/>
      <c r="AC36" s="78"/>
      <c r="AD36" s="49">
        <v>100</v>
      </c>
      <c r="AE36" s="49"/>
      <c r="AF36" s="78"/>
      <c r="AG36" s="49">
        <v>100</v>
      </c>
      <c r="AH36" s="49"/>
      <c r="AI36" s="78"/>
      <c r="AJ36" s="49">
        <f>+AG36</f>
        <v>100</v>
      </c>
      <c r="AK36" s="49">
        <f t="shared" si="2"/>
        <v>100</v>
      </c>
      <c r="AL36" s="78">
        <f t="shared" si="3"/>
        <v>1</v>
      </c>
      <c r="AM36" s="44" t="s">
        <v>362</v>
      </c>
      <c r="AN36" s="10" t="s">
        <v>361</v>
      </c>
      <c r="AO36" s="39" t="s">
        <v>363</v>
      </c>
    </row>
    <row r="37" spans="1:42" s="36" customFormat="1" ht="47.25" x14ac:dyDescent="0.25">
      <c r="A37" s="87" t="s">
        <v>108</v>
      </c>
      <c r="B37" s="87" t="s">
        <v>405</v>
      </c>
      <c r="C37" s="87" t="s">
        <v>414</v>
      </c>
      <c r="D37" s="87" t="s">
        <v>113</v>
      </c>
      <c r="E37" s="87" t="s">
        <v>131</v>
      </c>
      <c r="F37" s="90" t="s">
        <v>154</v>
      </c>
      <c r="G37" s="87" t="s">
        <v>237</v>
      </c>
      <c r="H37" s="35" t="s">
        <v>235</v>
      </c>
      <c r="I37" s="35" t="s">
        <v>325</v>
      </c>
      <c r="J37" s="35" t="s">
        <v>319</v>
      </c>
      <c r="K37" s="75">
        <v>46816001</v>
      </c>
      <c r="L37" s="79">
        <v>13373333</v>
      </c>
      <c r="M37" s="75">
        <v>162650000</v>
      </c>
      <c r="N37" s="75"/>
      <c r="O37" s="79">
        <v>0</v>
      </c>
      <c r="P37" s="75"/>
      <c r="Q37" s="79">
        <v>0</v>
      </c>
      <c r="R37" s="75"/>
      <c r="S37" s="79">
        <v>0</v>
      </c>
      <c r="T37" s="75"/>
      <c r="U37" s="49">
        <v>0.3</v>
      </c>
      <c r="V37" s="49">
        <v>0.3</v>
      </c>
      <c r="W37" s="78">
        <f t="shared" si="0"/>
        <v>1</v>
      </c>
      <c r="X37" s="49">
        <v>1</v>
      </c>
      <c r="Y37" s="49"/>
      <c r="Z37" s="78"/>
      <c r="AA37" s="49">
        <v>0</v>
      </c>
      <c r="AB37" s="49"/>
      <c r="AC37" s="78"/>
      <c r="AD37" s="49">
        <v>0</v>
      </c>
      <c r="AE37" s="49"/>
      <c r="AF37" s="78"/>
      <c r="AG37" s="49">
        <v>0</v>
      </c>
      <c r="AH37" s="49"/>
      <c r="AI37" s="78"/>
      <c r="AJ37" s="49">
        <f>+X37</f>
        <v>1</v>
      </c>
      <c r="AK37" s="49">
        <f t="shared" si="2"/>
        <v>0.3</v>
      </c>
      <c r="AL37" s="78">
        <f t="shared" si="3"/>
        <v>0.3</v>
      </c>
      <c r="AM37" s="44" t="s">
        <v>370</v>
      </c>
      <c r="AN37" s="10" t="s">
        <v>367</v>
      </c>
      <c r="AO37" s="39" t="s">
        <v>368</v>
      </c>
    </row>
    <row r="38" spans="1:42" s="36" customFormat="1" ht="78.75" x14ac:dyDescent="0.25">
      <c r="A38" s="87" t="s">
        <v>108</v>
      </c>
      <c r="B38" s="87" t="s">
        <v>405</v>
      </c>
      <c r="C38" s="87" t="s">
        <v>414</v>
      </c>
      <c r="D38" s="87" t="s">
        <v>113</v>
      </c>
      <c r="E38" s="87" t="s">
        <v>131</v>
      </c>
      <c r="F38" s="90" t="s">
        <v>154</v>
      </c>
      <c r="G38" s="87" t="s">
        <v>341</v>
      </c>
      <c r="H38" s="41" t="s">
        <v>236</v>
      </c>
      <c r="I38" s="35" t="s">
        <v>325</v>
      </c>
      <c r="J38" s="35" t="s">
        <v>319</v>
      </c>
      <c r="K38" s="75">
        <v>311130664</v>
      </c>
      <c r="L38" s="75">
        <v>210714000</v>
      </c>
      <c r="M38" s="75">
        <v>567250000</v>
      </c>
      <c r="N38" s="75"/>
      <c r="O38" s="79">
        <v>988193000</v>
      </c>
      <c r="P38" s="75"/>
      <c r="Q38" s="79">
        <v>1037603000</v>
      </c>
      <c r="R38" s="75"/>
      <c r="S38" s="79">
        <v>544741000</v>
      </c>
      <c r="T38" s="75"/>
      <c r="U38" s="49">
        <v>100</v>
      </c>
      <c r="V38" s="49">
        <v>100</v>
      </c>
      <c r="W38" s="78">
        <f t="shared" si="0"/>
        <v>1</v>
      </c>
      <c r="X38" s="49">
        <v>100</v>
      </c>
      <c r="Y38" s="49"/>
      <c r="Z38" s="78"/>
      <c r="AA38" s="49">
        <v>100</v>
      </c>
      <c r="AB38" s="49"/>
      <c r="AC38" s="78"/>
      <c r="AD38" s="49">
        <v>100</v>
      </c>
      <c r="AE38" s="49"/>
      <c r="AF38" s="78"/>
      <c r="AG38" s="49">
        <v>100</v>
      </c>
      <c r="AH38" s="49"/>
      <c r="AI38" s="78"/>
      <c r="AJ38" s="49">
        <f>+AG38</f>
        <v>100</v>
      </c>
      <c r="AK38" s="49">
        <f t="shared" si="2"/>
        <v>100</v>
      </c>
      <c r="AL38" s="78">
        <f t="shared" si="3"/>
        <v>1</v>
      </c>
      <c r="AM38" s="44" t="s">
        <v>370</v>
      </c>
      <c r="AN38" s="10" t="s">
        <v>367</v>
      </c>
      <c r="AO38" s="39" t="s">
        <v>368</v>
      </c>
    </row>
    <row r="39" spans="1:42" s="36" customFormat="1" ht="63" x14ac:dyDescent="0.25">
      <c r="A39" s="87" t="s">
        <v>108</v>
      </c>
      <c r="B39" s="87" t="s">
        <v>405</v>
      </c>
      <c r="C39" s="87" t="s">
        <v>414</v>
      </c>
      <c r="D39" s="87" t="s">
        <v>113</v>
      </c>
      <c r="E39" s="87" t="s">
        <v>131</v>
      </c>
      <c r="F39" s="90" t="s">
        <v>154</v>
      </c>
      <c r="G39" s="87" t="s">
        <v>238</v>
      </c>
      <c r="H39" s="42" t="s">
        <v>239</v>
      </c>
      <c r="I39" s="35" t="s">
        <v>325</v>
      </c>
      <c r="J39" s="35" t="s">
        <v>319</v>
      </c>
      <c r="K39" s="75">
        <v>254293335</v>
      </c>
      <c r="L39" s="75">
        <v>137940002</v>
      </c>
      <c r="M39" s="75">
        <v>1650460000</v>
      </c>
      <c r="N39" s="75"/>
      <c r="O39" s="79">
        <v>1962463000</v>
      </c>
      <c r="P39" s="75"/>
      <c r="Q39" s="79">
        <v>2040586000</v>
      </c>
      <c r="R39" s="75"/>
      <c r="S39" s="79">
        <v>1060768000</v>
      </c>
      <c r="T39" s="75"/>
      <c r="U39" s="49">
        <v>100</v>
      </c>
      <c r="V39" s="49">
        <v>100</v>
      </c>
      <c r="W39" s="78">
        <f t="shared" si="0"/>
        <v>1</v>
      </c>
      <c r="X39" s="49">
        <v>100</v>
      </c>
      <c r="Y39" s="49"/>
      <c r="Z39" s="78"/>
      <c r="AA39" s="49">
        <v>100</v>
      </c>
      <c r="AB39" s="49"/>
      <c r="AC39" s="78"/>
      <c r="AD39" s="49">
        <v>100</v>
      </c>
      <c r="AE39" s="49"/>
      <c r="AF39" s="78"/>
      <c r="AG39" s="49">
        <v>100</v>
      </c>
      <c r="AH39" s="49"/>
      <c r="AI39" s="78"/>
      <c r="AJ39" s="49">
        <f>+AG39</f>
        <v>100</v>
      </c>
      <c r="AK39" s="49">
        <f t="shared" si="2"/>
        <v>100</v>
      </c>
      <c r="AL39" s="78">
        <f t="shared" si="3"/>
        <v>1</v>
      </c>
      <c r="AM39" s="44" t="s">
        <v>370</v>
      </c>
      <c r="AN39" s="10" t="s">
        <v>367</v>
      </c>
      <c r="AO39" s="39" t="s">
        <v>368</v>
      </c>
    </row>
    <row r="40" spans="1:42" s="36" customFormat="1" ht="94.5" x14ac:dyDescent="0.25">
      <c r="A40" s="87" t="s">
        <v>108</v>
      </c>
      <c r="B40" s="87" t="s">
        <v>405</v>
      </c>
      <c r="C40" s="87" t="s">
        <v>414</v>
      </c>
      <c r="D40" s="87" t="s">
        <v>113</v>
      </c>
      <c r="E40" s="87" t="s">
        <v>131</v>
      </c>
      <c r="F40" s="90" t="s">
        <v>154</v>
      </c>
      <c r="G40" s="87" t="s">
        <v>240</v>
      </c>
      <c r="H40" s="42" t="s">
        <v>241</v>
      </c>
      <c r="I40" s="35" t="s">
        <v>325</v>
      </c>
      <c r="J40" s="35" t="s">
        <v>319</v>
      </c>
      <c r="K40" s="75">
        <v>47850000</v>
      </c>
      <c r="L40" s="75">
        <v>47850000</v>
      </c>
      <c r="M40" s="75"/>
      <c r="N40" s="75"/>
      <c r="O40" s="79">
        <v>0</v>
      </c>
      <c r="P40" s="75"/>
      <c r="Q40" s="79">
        <v>0</v>
      </c>
      <c r="R40" s="75"/>
      <c r="S40" s="79">
        <v>0</v>
      </c>
      <c r="T40" s="75"/>
      <c r="U40" s="49">
        <v>0.6</v>
      </c>
      <c r="V40" s="49">
        <v>1</v>
      </c>
      <c r="W40" s="78">
        <f t="shared" si="0"/>
        <v>1.6666666666666667</v>
      </c>
      <c r="X40" s="49">
        <v>1</v>
      </c>
      <c r="Y40" s="49"/>
      <c r="Z40" s="78"/>
      <c r="AA40" s="49">
        <v>0</v>
      </c>
      <c r="AB40" s="49"/>
      <c r="AC40" s="78"/>
      <c r="AD40" s="49">
        <v>0</v>
      </c>
      <c r="AE40" s="49"/>
      <c r="AF40" s="78"/>
      <c r="AG40" s="49">
        <v>0</v>
      </c>
      <c r="AH40" s="49"/>
      <c r="AI40" s="78"/>
      <c r="AJ40" s="49">
        <v>1</v>
      </c>
      <c r="AK40" s="49">
        <f t="shared" si="2"/>
        <v>1</v>
      </c>
      <c r="AL40" s="78">
        <f t="shared" si="3"/>
        <v>1</v>
      </c>
      <c r="AM40" s="44" t="s">
        <v>370</v>
      </c>
      <c r="AN40" s="10" t="s">
        <v>367</v>
      </c>
      <c r="AO40" s="39" t="s">
        <v>368</v>
      </c>
    </row>
    <row r="41" spans="1:42" s="36" customFormat="1" ht="47.25" x14ac:dyDescent="0.25">
      <c r="A41" s="87" t="s">
        <v>108</v>
      </c>
      <c r="B41" s="87" t="s">
        <v>405</v>
      </c>
      <c r="C41" s="87" t="s">
        <v>414</v>
      </c>
      <c r="D41" s="87" t="s">
        <v>113</v>
      </c>
      <c r="E41" s="87" t="s">
        <v>132</v>
      </c>
      <c r="F41" s="90" t="s">
        <v>151</v>
      </c>
      <c r="G41" s="87" t="s">
        <v>184</v>
      </c>
      <c r="H41" s="35" t="s">
        <v>399</v>
      </c>
      <c r="I41" s="35" t="s">
        <v>323</v>
      </c>
      <c r="J41" s="35" t="s">
        <v>319</v>
      </c>
      <c r="K41" s="75"/>
      <c r="L41" s="75"/>
      <c r="M41" s="75">
        <v>140250000</v>
      </c>
      <c r="N41" s="75"/>
      <c r="O41" s="75">
        <v>223000000</v>
      </c>
      <c r="P41" s="75"/>
      <c r="Q41" s="75">
        <v>261161000</v>
      </c>
      <c r="R41" s="75"/>
      <c r="S41" s="75">
        <v>96000000</v>
      </c>
      <c r="T41" s="75"/>
      <c r="U41" s="49"/>
      <c r="V41" s="49"/>
      <c r="W41" s="78"/>
      <c r="X41" s="49">
        <v>1</v>
      </c>
      <c r="Y41" s="49"/>
      <c r="Z41" s="78"/>
      <c r="AA41" s="49">
        <v>1</v>
      </c>
      <c r="AB41" s="49"/>
      <c r="AC41" s="78"/>
      <c r="AD41" s="49">
        <v>1</v>
      </c>
      <c r="AE41" s="49"/>
      <c r="AF41" s="78"/>
      <c r="AG41" s="49">
        <v>1</v>
      </c>
      <c r="AH41" s="49"/>
      <c r="AI41" s="78"/>
      <c r="AJ41" s="49">
        <f t="shared" si="1"/>
        <v>4</v>
      </c>
      <c r="AK41" s="49">
        <f t="shared" si="2"/>
        <v>0</v>
      </c>
      <c r="AL41" s="78">
        <f t="shared" si="3"/>
        <v>0</v>
      </c>
      <c r="AM41" s="44" t="s">
        <v>369</v>
      </c>
      <c r="AN41" s="10" t="s">
        <v>402</v>
      </c>
      <c r="AO41" s="39" t="s">
        <v>403</v>
      </c>
    </row>
    <row r="42" spans="1:42" s="36" customFormat="1" ht="60" x14ac:dyDescent="0.25">
      <c r="A42" s="87" t="s">
        <v>108</v>
      </c>
      <c r="B42" s="87" t="s">
        <v>405</v>
      </c>
      <c r="C42" s="87" t="s">
        <v>414</v>
      </c>
      <c r="D42" s="87" t="s">
        <v>113</v>
      </c>
      <c r="E42" s="87" t="s">
        <v>132</v>
      </c>
      <c r="F42" s="90" t="s">
        <v>149</v>
      </c>
      <c r="G42" s="87" t="s">
        <v>185</v>
      </c>
      <c r="H42" s="35" t="s">
        <v>225</v>
      </c>
      <c r="I42" s="35" t="s">
        <v>325</v>
      </c>
      <c r="J42" s="35" t="s">
        <v>319</v>
      </c>
      <c r="K42" s="75">
        <v>50420400</v>
      </c>
      <c r="L42" s="75">
        <v>50420400</v>
      </c>
      <c r="M42" s="75">
        <v>153667000</v>
      </c>
      <c r="N42" s="75"/>
      <c r="O42" s="75">
        <v>477632079</v>
      </c>
      <c r="P42" s="75"/>
      <c r="Q42" s="75">
        <v>149433000</v>
      </c>
      <c r="R42" s="75"/>
      <c r="S42" s="75">
        <v>263294682</v>
      </c>
      <c r="T42" s="75"/>
      <c r="U42" s="49">
        <v>5800</v>
      </c>
      <c r="V42" s="49">
        <v>6290</v>
      </c>
      <c r="W42" s="78">
        <f t="shared" si="0"/>
        <v>1.0844827586206895</v>
      </c>
      <c r="X42" s="49">
        <v>7750</v>
      </c>
      <c r="Y42" s="49"/>
      <c r="Z42" s="78"/>
      <c r="AA42" s="49">
        <v>9700</v>
      </c>
      <c r="AB42" s="49"/>
      <c r="AC42" s="78"/>
      <c r="AD42" s="49">
        <v>9700</v>
      </c>
      <c r="AE42" s="49"/>
      <c r="AF42" s="78"/>
      <c r="AG42" s="49">
        <v>5800</v>
      </c>
      <c r="AH42" s="49"/>
      <c r="AI42" s="78"/>
      <c r="AJ42" s="49">
        <f t="shared" si="1"/>
        <v>38750</v>
      </c>
      <c r="AK42" s="49">
        <f t="shared" si="2"/>
        <v>6290</v>
      </c>
      <c r="AL42" s="78">
        <f t="shared" si="3"/>
        <v>0.16232258064516128</v>
      </c>
      <c r="AM42" s="44" t="s">
        <v>362</v>
      </c>
      <c r="AN42" s="10" t="s">
        <v>361</v>
      </c>
      <c r="AO42" s="39" t="s">
        <v>363</v>
      </c>
    </row>
    <row r="43" spans="1:42" s="36" customFormat="1" ht="45" x14ac:dyDescent="0.25">
      <c r="A43" s="87" t="s">
        <v>108</v>
      </c>
      <c r="B43" s="87" t="s">
        <v>405</v>
      </c>
      <c r="C43" s="87" t="s">
        <v>414</v>
      </c>
      <c r="D43" s="87" t="s">
        <v>113</v>
      </c>
      <c r="E43" s="87" t="s">
        <v>132</v>
      </c>
      <c r="F43" s="90" t="s">
        <v>154</v>
      </c>
      <c r="G43" s="87" t="s">
        <v>186</v>
      </c>
      <c r="H43" s="35" t="s">
        <v>242</v>
      </c>
      <c r="I43" s="35" t="s">
        <v>325</v>
      </c>
      <c r="J43" s="35" t="s">
        <v>319</v>
      </c>
      <c r="K43" s="75">
        <v>116060000</v>
      </c>
      <c r="L43" s="75">
        <v>64000000</v>
      </c>
      <c r="M43" s="75">
        <v>249400000</v>
      </c>
      <c r="N43" s="75"/>
      <c r="O43" s="75">
        <v>248724000</v>
      </c>
      <c r="P43" s="75"/>
      <c r="Q43" s="75">
        <v>261161000</v>
      </c>
      <c r="R43" s="75"/>
      <c r="S43" s="75">
        <v>182812000</v>
      </c>
      <c r="T43" s="75"/>
      <c r="U43" s="49">
        <v>518</v>
      </c>
      <c r="V43" s="49">
        <v>518</v>
      </c>
      <c r="W43" s="78">
        <f t="shared" si="0"/>
        <v>1</v>
      </c>
      <c r="X43" s="49">
        <v>2611</v>
      </c>
      <c r="Y43" s="49"/>
      <c r="Z43" s="78"/>
      <c r="AA43" s="49">
        <v>2340</v>
      </c>
      <c r="AB43" s="49"/>
      <c r="AC43" s="78"/>
      <c r="AD43" s="49">
        <v>2836</v>
      </c>
      <c r="AE43" s="49"/>
      <c r="AF43" s="78"/>
      <c r="AG43" s="49">
        <v>695</v>
      </c>
      <c r="AH43" s="49"/>
      <c r="AI43" s="78"/>
      <c r="AJ43" s="49">
        <f t="shared" si="1"/>
        <v>9000</v>
      </c>
      <c r="AK43" s="49">
        <f t="shared" si="2"/>
        <v>518</v>
      </c>
      <c r="AL43" s="78">
        <f t="shared" si="3"/>
        <v>5.7555555555555554E-2</v>
      </c>
      <c r="AM43" s="44" t="s">
        <v>370</v>
      </c>
      <c r="AN43" s="10" t="s">
        <v>367</v>
      </c>
      <c r="AO43" s="39" t="s">
        <v>368</v>
      </c>
    </row>
    <row r="44" spans="1:42" ht="45" x14ac:dyDescent="0.25">
      <c r="A44" s="87" t="s">
        <v>108</v>
      </c>
      <c r="B44" s="87" t="s">
        <v>405</v>
      </c>
      <c r="C44" s="87" t="s">
        <v>414</v>
      </c>
      <c r="D44" s="87" t="s">
        <v>113</v>
      </c>
      <c r="E44" s="87" t="s">
        <v>132</v>
      </c>
      <c r="F44" s="90" t="s">
        <v>154</v>
      </c>
      <c r="G44" s="87" t="s">
        <v>187</v>
      </c>
      <c r="H44" s="13" t="s">
        <v>243</v>
      </c>
      <c r="I44" s="35" t="s">
        <v>325</v>
      </c>
      <c r="J44" s="35" t="s">
        <v>319</v>
      </c>
      <c r="K44" s="75">
        <v>36383333</v>
      </c>
      <c r="L44" s="75">
        <v>24976666</v>
      </c>
      <c r="M44" s="75">
        <v>133000000</v>
      </c>
      <c r="N44" s="75"/>
      <c r="O44" s="75">
        <v>142317000</v>
      </c>
      <c r="P44" s="75"/>
      <c r="Q44" s="75">
        <v>149433000</v>
      </c>
      <c r="R44" s="75"/>
      <c r="S44" s="75">
        <v>62683000</v>
      </c>
      <c r="T44" s="75"/>
      <c r="U44" s="49">
        <v>50</v>
      </c>
      <c r="V44" s="49">
        <v>439</v>
      </c>
      <c r="W44" s="78">
        <f t="shared" si="0"/>
        <v>8.7799999999999994</v>
      </c>
      <c r="X44" s="49">
        <v>653</v>
      </c>
      <c r="Y44" s="49"/>
      <c r="Z44" s="78"/>
      <c r="AA44" s="49">
        <v>585</v>
      </c>
      <c r="AB44" s="49"/>
      <c r="AC44" s="78"/>
      <c r="AD44" s="49">
        <v>709</v>
      </c>
      <c r="AE44" s="49"/>
      <c r="AF44" s="78"/>
      <c r="AG44" s="49">
        <v>253</v>
      </c>
      <c r="AH44" s="49"/>
      <c r="AI44" s="78"/>
      <c r="AJ44" s="49">
        <f t="shared" si="1"/>
        <v>2250</v>
      </c>
      <c r="AK44" s="49">
        <f t="shared" si="2"/>
        <v>439</v>
      </c>
      <c r="AL44" s="78">
        <f t="shared" si="3"/>
        <v>0.19511111111111112</v>
      </c>
      <c r="AM44" s="44" t="s">
        <v>370</v>
      </c>
      <c r="AN44" s="10" t="s">
        <v>367</v>
      </c>
      <c r="AO44" s="39" t="s">
        <v>368</v>
      </c>
    </row>
    <row r="45" spans="1:42" ht="60" x14ac:dyDescent="0.25">
      <c r="A45" s="87" t="s">
        <v>108</v>
      </c>
      <c r="B45" s="87" t="s">
        <v>405</v>
      </c>
      <c r="C45" s="87" t="s">
        <v>414</v>
      </c>
      <c r="D45" s="87" t="s">
        <v>113</v>
      </c>
      <c r="E45" s="87" t="s">
        <v>133</v>
      </c>
      <c r="F45" s="90" t="s">
        <v>155</v>
      </c>
      <c r="G45" s="87" t="s">
        <v>188</v>
      </c>
      <c r="H45" s="13" t="s">
        <v>244</v>
      </c>
      <c r="I45" s="37" t="s">
        <v>318</v>
      </c>
      <c r="J45" s="13" t="s">
        <v>350</v>
      </c>
      <c r="K45" s="75">
        <v>4140818762</v>
      </c>
      <c r="L45" s="75">
        <v>3999333670</v>
      </c>
      <c r="M45" s="75">
        <v>4089827394</v>
      </c>
      <c r="N45" s="75"/>
      <c r="O45" s="75">
        <v>664676654</v>
      </c>
      <c r="P45" s="75"/>
      <c r="Q45" s="75">
        <v>644676654</v>
      </c>
      <c r="R45" s="75"/>
      <c r="S45" s="75">
        <v>0</v>
      </c>
      <c r="T45" s="75"/>
      <c r="U45" s="49">
        <v>2</v>
      </c>
      <c r="V45" s="49">
        <v>1.5</v>
      </c>
      <c r="W45" s="78">
        <f t="shared" si="0"/>
        <v>0.75</v>
      </c>
      <c r="X45" s="49">
        <v>4</v>
      </c>
      <c r="Y45" s="49"/>
      <c r="Z45" s="78"/>
      <c r="AA45" s="49">
        <v>1</v>
      </c>
      <c r="AB45" s="49"/>
      <c r="AC45" s="78"/>
      <c r="AD45" s="49">
        <v>0.8</v>
      </c>
      <c r="AE45" s="49"/>
      <c r="AF45" s="78"/>
      <c r="AG45" s="49">
        <v>0.2</v>
      </c>
      <c r="AH45" s="49"/>
      <c r="AI45" s="78"/>
      <c r="AJ45" s="49">
        <f t="shared" si="1"/>
        <v>8</v>
      </c>
      <c r="AK45" s="49">
        <f t="shared" si="2"/>
        <v>1.5</v>
      </c>
      <c r="AL45" s="78">
        <f t="shared" si="3"/>
        <v>0.1875</v>
      </c>
      <c r="AM45" s="44" t="s">
        <v>352</v>
      </c>
      <c r="AN45" s="10" t="s">
        <v>353</v>
      </c>
      <c r="AO45" s="89" t="s">
        <v>354</v>
      </c>
    </row>
    <row r="46" spans="1:42" ht="60" x14ac:dyDescent="0.25">
      <c r="A46" s="87" t="s">
        <v>108</v>
      </c>
      <c r="B46" s="87" t="s">
        <v>405</v>
      </c>
      <c r="C46" s="87" t="s">
        <v>414</v>
      </c>
      <c r="D46" s="87" t="s">
        <v>113</v>
      </c>
      <c r="E46" s="87" t="s">
        <v>133</v>
      </c>
      <c r="F46" s="90" t="s">
        <v>155</v>
      </c>
      <c r="G46" s="87" t="s">
        <v>189</v>
      </c>
      <c r="H46" s="13" t="s">
        <v>245</v>
      </c>
      <c r="I46" s="37" t="s">
        <v>318</v>
      </c>
      <c r="J46" s="13" t="s">
        <v>350</v>
      </c>
      <c r="K46" s="75">
        <v>5779071896</v>
      </c>
      <c r="L46" s="75">
        <v>5777610481</v>
      </c>
      <c r="M46" s="75">
        <v>1378998606</v>
      </c>
      <c r="N46" s="75"/>
      <c r="O46" s="75">
        <v>250000000</v>
      </c>
      <c r="P46" s="75"/>
      <c r="Q46" s="75">
        <v>200000000</v>
      </c>
      <c r="R46" s="75"/>
      <c r="S46" s="75">
        <v>200000000</v>
      </c>
      <c r="T46" s="75"/>
      <c r="U46" s="49">
        <v>1</v>
      </c>
      <c r="V46" s="49">
        <v>1.07</v>
      </c>
      <c r="W46" s="78">
        <f t="shared" si="0"/>
        <v>1.07</v>
      </c>
      <c r="X46" s="49">
        <v>3</v>
      </c>
      <c r="Y46" s="49"/>
      <c r="Z46" s="78"/>
      <c r="AA46" s="49">
        <v>2</v>
      </c>
      <c r="AB46" s="49"/>
      <c r="AC46" s="78"/>
      <c r="AD46" s="49">
        <v>1</v>
      </c>
      <c r="AE46" s="49"/>
      <c r="AF46" s="78"/>
      <c r="AG46" s="49">
        <v>1</v>
      </c>
      <c r="AH46" s="49"/>
      <c r="AI46" s="78"/>
      <c r="AJ46" s="49">
        <f t="shared" si="1"/>
        <v>8</v>
      </c>
      <c r="AK46" s="49">
        <f t="shared" si="2"/>
        <v>1.07</v>
      </c>
      <c r="AL46" s="78">
        <f t="shared" si="3"/>
        <v>0.13375000000000001</v>
      </c>
      <c r="AM46" s="44" t="s">
        <v>352</v>
      </c>
      <c r="AN46" s="10" t="s">
        <v>353</v>
      </c>
      <c r="AO46" s="89" t="s">
        <v>354</v>
      </c>
    </row>
    <row r="47" spans="1:42" ht="60" x14ac:dyDescent="0.25">
      <c r="A47" s="87" t="s">
        <v>108</v>
      </c>
      <c r="B47" s="87" t="s">
        <v>405</v>
      </c>
      <c r="C47" s="87" t="s">
        <v>414</v>
      </c>
      <c r="D47" s="87" t="s">
        <v>113</v>
      </c>
      <c r="E47" s="87" t="s">
        <v>133</v>
      </c>
      <c r="F47" s="90" t="s">
        <v>155</v>
      </c>
      <c r="G47" s="87" t="s">
        <v>190</v>
      </c>
      <c r="H47" s="13" t="s">
        <v>246</v>
      </c>
      <c r="I47" s="37" t="s">
        <v>318</v>
      </c>
      <c r="J47" s="13" t="s">
        <v>350</v>
      </c>
      <c r="K47" s="75">
        <v>195508000</v>
      </c>
      <c r="L47" s="75">
        <v>161629334</v>
      </c>
      <c r="M47" s="75">
        <v>923525000</v>
      </c>
      <c r="N47" s="75"/>
      <c r="O47" s="75">
        <v>2577145600</v>
      </c>
      <c r="P47" s="75"/>
      <c r="Q47" s="75">
        <v>2402758116</v>
      </c>
      <c r="R47" s="75"/>
      <c r="S47" s="75">
        <v>665319120</v>
      </c>
      <c r="T47" s="75"/>
      <c r="U47" s="49">
        <v>2</v>
      </c>
      <c r="V47" s="49">
        <v>2</v>
      </c>
      <c r="W47" s="78">
        <f t="shared" si="0"/>
        <v>1</v>
      </c>
      <c r="X47" s="49">
        <v>4</v>
      </c>
      <c r="Y47" s="49"/>
      <c r="Z47" s="78"/>
      <c r="AA47" s="49">
        <v>1</v>
      </c>
      <c r="AB47" s="49"/>
      <c r="AC47" s="78"/>
      <c r="AD47" s="49">
        <v>0.8</v>
      </c>
      <c r="AE47" s="49"/>
      <c r="AF47" s="78"/>
      <c r="AG47" s="49">
        <v>0.2</v>
      </c>
      <c r="AH47" s="49"/>
      <c r="AI47" s="78"/>
      <c r="AJ47" s="49">
        <f t="shared" si="1"/>
        <v>8</v>
      </c>
      <c r="AK47" s="49">
        <f t="shared" si="2"/>
        <v>2</v>
      </c>
      <c r="AL47" s="78">
        <f t="shared" si="3"/>
        <v>0.25</v>
      </c>
      <c r="AM47" s="44" t="s">
        <v>352</v>
      </c>
      <c r="AN47" s="10" t="s">
        <v>353</v>
      </c>
      <c r="AO47" s="89" t="s">
        <v>354</v>
      </c>
    </row>
    <row r="48" spans="1:42" ht="75" x14ac:dyDescent="0.25">
      <c r="A48" s="87" t="s">
        <v>108</v>
      </c>
      <c r="B48" s="87" t="s">
        <v>404</v>
      </c>
      <c r="C48" s="87" t="s">
        <v>420</v>
      </c>
      <c r="D48" s="87" t="s">
        <v>114</v>
      </c>
      <c r="E48" s="87" t="s">
        <v>134</v>
      </c>
      <c r="F48" s="90" t="s">
        <v>156</v>
      </c>
      <c r="G48" s="87" t="s">
        <v>428</v>
      </c>
      <c r="H48" s="12" t="s">
        <v>249</v>
      </c>
      <c r="I48" s="37" t="s">
        <v>318</v>
      </c>
      <c r="J48" s="12" t="s">
        <v>334</v>
      </c>
      <c r="K48" s="75">
        <v>101458223</v>
      </c>
      <c r="L48" s="75">
        <v>84483206</v>
      </c>
      <c r="M48" s="75">
        <v>258600000</v>
      </c>
      <c r="N48" s="75"/>
      <c r="O48" s="75">
        <v>708737359</v>
      </c>
      <c r="P48" s="75"/>
      <c r="Q48" s="75">
        <v>641437139</v>
      </c>
      <c r="R48" s="75"/>
      <c r="S48" s="75">
        <v>615070649</v>
      </c>
      <c r="T48" s="75"/>
      <c r="U48" s="49">
        <v>0.1</v>
      </c>
      <c r="V48" s="49">
        <v>0.1</v>
      </c>
      <c r="W48" s="78">
        <f t="shared" si="0"/>
        <v>1</v>
      </c>
      <c r="X48" s="49">
        <v>0.3</v>
      </c>
      <c r="Y48" s="49"/>
      <c r="Z48" s="78"/>
      <c r="AA48" s="49">
        <v>0.7</v>
      </c>
      <c r="AB48" s="49"/>
      <c r="AC48" s="78"/>
      <c r="AD48" s="49">
        <v>0.9</v>
      </c>
      <c r="AE48" s="49"/>
      <c r="AF48" s="78"/>
      <c r="AG48" s="49">
        <v>1</v>
      </c>
      <c r="AH48" s="49"/>
      <c r="AI48" s="78"/>
      <c r="AJ48" s="49">
        <f>AG48</f>
        <v>1</v>
      </c>
      <c r="AK48" s="49">
        <f t="shared" si="2"/>
        <v>0.1</v>
      </c>
      <c r="AL48" s="78">
        <f t="shared" si="3"/>
        <v>0.1</v>
      </c>
      <c r="AM48" s="44" t="s">
        <v>372</v>
      </c>
      <c r="AN48" s="10" t="s">
        <v>371</v>
      </c>
      <c r="AO48" s="39" t="s">
        <v>373</v>
      </c>
      <c r="AP48" s="3" t="s">
        <v>427</v>
      </c>
    </row>
    <row r="49" spans="1:42" ht="75" x14ac:dyDescent="0.25">
      <c r="A49" s="87" t="s">
        <v>108</v>
      </c>
      <c r="B49" s="87" t="s">
        <v>404</v>
      </c>
      <c r="C49" s="87" t="s">
        <v>420</v>
      </c>
      <c r="D49" s="87" t="s">
        <v>114</v>
      </c>
      <c r="E49" s="87" t="s">
        <v>134</v>
      </c>
      <c r="F49" s="90" t="s">
        <v>156</v>
      </c>
      <c r="G49" s="87" t="s">
        <v>247</v>
      </c>
      <c r="H49" s="12" t="s">
        <v>250</v>
      </c>
      <c r="I49" s="37" t="s">
        <v>318</v>
      </c>
      <c r="J49" s="12" t="s">
        <v>334</v>
      </c>
      <c r="K49" s="75">
        <v>98949999</v>
      </c>
      <c r="L49" s="75">
        <v>98949999</v>
      </c>
      <c r="M49" s="75">
        <v>355950000</v>
      </c>
      <c r="N49" s="75"/>
      <c r="O49" s="75">
        <v>708737359</v>
      </c>
      <c r="P49" s="75"/>
      <c r="Q49" s="75">
        <v>641437139</v>
      </c>
      <c r="R49" s="75"/>
      <c r="S49" s="75">
        <v>615070650</v>
      </c>
      <c r="T49" s="75"/>
      <c r="U49" s="49">
        <v>0.1</v>
      </c>
      <c r="V49" s="49">
        <v>0.1</v>
      </c>
      <c r="W49" s="78">
        <f t="shared" si="0"/>
        <v>1</v>
      </c>
      <c r="X49" s="49">
        <v>0.3</v>
      </c>
      <c r="Y49" s="49"/>
      <c r="Z49" s="78"/>
      <c r="AA49" s="49">
        <v>0.7</v>
      </c>
      <c r="AB49" s="49"/>
      <c r="AC49" s="78"/>
      <c r="AD49" s="49">
        <v>0.9</v>
      </c>
      <c r="AE49" s="49"/>
      <c r="AF49" s="78"/>
      <c r="AG49" s="49">
        <v>1</v>
      </c>
      <c r="AH49" s="49"/>
      <c r="AI49" s="78"/>
      <c r="AJ49" s="49">
        <f>AG49</f>
        <v>1</v>
      </c>
      <c r="AK49" s="49">
        <f t="shared" si="2"/>
        <v>0.1</v>
      </c>
      <c r="AL49" s="78">
        <f t="shared" si="3"/>
        <v>0.1</v>
      </c>
      <c r="AM49" s="44" t="s">
        <v>372</v>
      </c>
      <c r="AN49" s="10" t="s">
        <v>371</v>
      </c>
      <c r="AO49" s="39" t="s">
        <v>373</v>
      </c>
    </row>
    <row r="50" spans="1:42" ht="75" x14ac:dyDescent="0.25">
      <c r="A50" s="87" t="s">
        <v>108</v>
      </c>
      <c r="B50" s="87" t="s">
        <v>404</v>
      </c>
      <c r="C50" s="87" t="s">
        <v>420</v>
      </c>
      <c r="D50" s="87" t="s">
        <v>114</v>
      </c>
      <c r="E50" s="87" t="s">
        <v>134</v>
      </c>
      <c r="F50" s="90" t="s">
        <v>156</v>
      </c>
      <c r="G50" s="87" t="s">
        <v>191</v>
      </c>
      <c r="H50" s="12" t="s">
        <v>251</v>
      </c>
      <c r="I50" s="37" t="s">
        <v>318</v>
      </c>
      <c r="J50" s="12" t="s">
        <v>334</v>
      </c>
      <c r="K50" s="75">
        <v>1678950900</v>
      </c>
      <c r="L50" s="75">
        <v>1679602243</v>
      </c>
      <c r="M50" s="75">
        <v>4055420000</v>
      </c>
      <c r="N50" s="75"/>
      <c r="O50" s="75">
        <v>7443666490</v>
      </c>
      <c r="P50" s="75"/>
      <c r="Q50" s="75">
        <v>4927475703</v>
      </c>
      <c r="R50" s="75"/>
      <c r="S50" s="75">
        <v>1828133409</v>
      </c>
      <c r="T50" s="75"/>
      <c r="U50" s="49">
        <v>0.3</v>
      </c>
      <c r="V50" s="49">
        <v>0.3</v>
      </c>
      <c r="W50" s="78">
        <f t="shared" si="0"/>
        <v>1</v>
      </c>
      <c r="X50" s="49">
        <v>0.6</v>
      </c>
      <c r="Y50" s="49"/>
      <c r="Z50" s="78"/>
      <c r="AA50" s="49">
        <v>1.2</v>
      </c>
      <c r="AB50" s="49"/>
      <c r="AC50" s="78"/>
      <c r="AD50" s="49">
        <v>0.6</v>
      </c>
      <c r="AE50" s="49"/>
      <c r="AF50" s="78"/>
      <c r="AG50" s="49">
        <v>0.3</v>
      </c>
      <c r="AH50" s="49"/>
      <c r="AI50" s="78"/>
      <c r="AJ50" s="49">
        <f t="shared" si="1"/>
        <v>2.9999999999999996</v>
      </c>
      <c r="AK50" s="49">
        <f t="shared" si="2"/>
        <v>0.3</v>
      </c>
      <c r="AL50" s="78">
        <f t="shared" si="3"/>
        <v>0.1</v>
      </c>
      <c r="AM50" s="44" t="s">
        <v>372</v>
      </c>
      <c r="AN50" s="10" t="s">
        <v>371</v>
      </c>
      <c r="AO50" s="39" t="s">
        <v>373</v>
      </c>
    </row>
    <row r="51" spans="1:42" ht="75" x14ac:dyDescent="0.25">
      <c r="A51" s="87" t="s">
        <v>108</v>
      </c>
      <c r="B51" s="87" t="s">
        <v>404</v>
      </c>
      <c r="C51" s="87" t="s">
        <v>420</v>
      </c>
      <c r="D51" s="87" t="s">
        <v>114</v>
      </c>
      <c r="E51" s="87" t="s">
        <v>134</v>
      </c>
      <c r="F51" s="90" t="s">
        <v>156</v>
      </c>
      <c r="G51" s="87" t="s">
        <v>248</v>
      </c>
      <c r="H51" s="12" t="s">
        <v>252</v>
      </c>
      <c r="I51" s="37" t="s">
        <v>318</v>
      </c>
      <c r="J51" s="12" t="s">
        <v>334</v>
      </c>
      <c r="K51" s="75">
        <v>144726667</v>
      </c>
      <c r="L51" s="75">
        <v>142356667</v>
      </c>
      <c r="M51" s="75">
        <v>330030000</v>
      </c>
      <c r="N51" s="75"/>
      <c r="O51" s="75">
        <v>354368680</v>
      </c>
      <c r="P51" s="75"/>
      <c r="Q51" s="75">
        <v>320718570</v>
      </c>
      <c r="R51" s="75"/>
      <c r="S51" s="75">
        <v>307535323</v>
      </c>
      <c r="T51" s="75"/>
      <c r="U51" s="49">
        <v>0.1</v>
      </c>
      <c r="V51" s="49">
        <v>0.1</v>
      </c>
      <c r="W51" s="78">
        <f t="shared" si="0"/>
        <v>1</v>
      </c>
      <c r="X51" s="49">
        <v>0.3</v>
      </c>
      <c r="Y51" s="49"/>
      <c r="Z51" s="78"/>
      <c r="AA51" s="49">
        <v>0.7</v>
      </c>
      <c r="AB51" s="49"/>
      <c r="AC51" s="78"/>
      <c r="AD51" s="49">
        <v>0.9</v>
      </c>
      <c r="AE51" s="49"/>
      <c r="AF51" s="78"/>
      <c r="AG51" s="49">
        <v>1</v>
      </c>
      <c r="AH51" s="49"/>
      <c r="AI51" s="78"/>
      <c r="AJ51" s="49">
        <f>+AG51</f>
        <v>1</v>
      </c>
      <c r="AK51" s="49">
        <f t="shared" si="2"/>
        <v>0.1</v>
      </c>
      <c r="AL51" s="78">
        <f t="shared" si="3"/>
        <v>0.1</v>
      </c>
      <c r="AM51" s="44" t="s">
        <v>372</v>
      </c>
      <c r="AN51" s="10" t="s">
        <v>371</v>
      </c>
      <c r="AO51" s="39" t="s">
        <v>373</v>
      </c>
    </row>
    <row r="52" spans="1:42" ht="75" x14ac:dyDescent="0.25">
      <c r="A52" s="87" t="s">
        <v>108</v>
      </c>
      <c r="B52" s="87" t="s">
        <v>404</v>
      </c>
      <c r="C52" s="87" t="s">
        <v>420</v>
      </c>
      <c r="D52" s="87" t="s">
        <v>114</v>
      </c>
      <c r="E52" s="87" t="s">
        <v>134</v>
      </c>
      <c r="F52" s="90" t="s">
        <v>157</v>
      </c>
      <c r="G52" s="87" t="s">
        <v>192</v>
      </c>
      <c r="H52" s="12" t="s">
        <v>253</v>
      </c>
      <c r="I52" s="12" t="s">
        <v>335</v>
      </c>
      <c r="J52" s="12" t="s">
        <v>334</v>
      </c>
      <c r="K52" s="75">
        <v>617057667</v>
      </c>
      <c r="L52" s="75">
        <v>466452662</v>
      </c>
      <c r="M52" s="75">
        <v>1203112000</v>
      </c>
      <c r="N52" s="75"/>
      <c r="O52" s="75">
        <v>1836483000</v>
      </c>
      <c r="P52" s="75"/>
      <c r="Q52" s="75">
        <v>1452631500</v>
      </c>
      <c r="R52" s="75"/>
      <c r="S52" s="75">
        <v>490551500</v>
      </c>
      <c r="T52" s="75"/>
      <c r="U52" s="49">
        <v>95</v>
      </c>
      <c r="V52" s="49">
        <v>95</v>
      </c>
      <c r="W52" s="78">
        <f t="shared" si="0"/>
        <v>1</v>
      </c>
      <c r="X52" s="49">
        <v>270</v>
      </c>
      <c r="Y52" s="49"/>
      <c r="Z52" s="78"/>
      <c r="AA52" s="49">
        <v>270</v>
      </c>
      <c r="AB52" s="49"/>
      <c r="AC52" s="78"/>
      <c r="AD52" s="49">
        <v>270</v>
      </c>
      <c r="AE52" s="49"/>
      <c r="AF52" s="78"/>
      <c r="AG52" s="49">
        <v>95</v>
      </c>
      <c r="AH52" s="49"/>
      <c r="AI52" s="78"/>
      <c r="AJ52" s="80">
        <f t="shared" si="1"/>
        <v>1000</v>
      </c>
      <c r="AK52" s="49">
        <f t="shared" si="2"/>
        <v>95</v>
      </c>
      <c r="AL52" s="78">
        <f t="shared" si="3"/>
        <v>9.5000000000000001E-2</v>
      </c>
      <c r="AM52" s="44" t="s">
        <v>376</v>
      </c>
      <c r="AN52" s="44" t="s">
        <v>374</v>
      </c>
      <c r="AO52" s="39" t="s">
        <v>375</v>
      </c>
    </row>
    <row r="53" spans="1:42" ht="75" x14ac:dyDescent="0.25">
      <c r="A53" s="87" t="s">
        <v>108</v>
      </c>
      <c r="B53" s="87" t="s">
        <v>404</v>
      </c>
      <c r="C53" s="87" t="s">
        <v>420</v>
      </c>
      <c r="D53" s="87" t="s">
        <v>114</v>
      </c>
      <c r="E53" s="87" t="s">
        <v>134</v>
      </c>
      <c r="F53" s="90" t="s">
        <v>157</v>
      </c>
      <c r="G53" s="87" t="s">
        <v>193</v>
      </c>
      <c r="H53" s="12" t="s">
        <v>254</v>
      </c>
      <c r="I53" s="12" t="s">
        <v>335</v>
      </c>
      <c r="J53" s="12" t="s">
        <v>334</v>
      </c>
      <c r="K53" s="75">
        <v>93605667</v>
      </c>
      <c r="L53" s="75">
        <v>77155667</v>
      </c>
      <c r="M53" s="75">
        <v>320675000</v>
      </c>
      <c r="N53" s="75"/>
      <c r="O53" s="75">
        <v>174708000</v>
      </c>
      <c r="P53" s="75"/>
      <c r="Q53" s="75">
        <v>174708000</v>
      </c>
      <c r="R53" s="75"/>
      <c r="S53" s="75">
        <v>174708000</v>
      </c>
      <c r="T53" s="75"/>
      <c r="U53" s="49">
        <v>9</v>
      </c>
      <c r="V53" s="49">
        <v>9</v>
      </c>
      <c r="W53" s="78">
        <f t="shared" si="0"/>
        <v>1</v>
      </c>
      <c r="X53" s="49">
        <v>18</v>
      </c>
      <c r="Y53" s="49"/>
      <c r="Z53" s="78"/>
      <c r="AA53" s="49">
        <v>18</v>
      </c>
      <c r="AB53" s="49"/>
      <c r="AC53" s="78"/>
      <c r="AD53" s="49">
        <v>18</v>
      </c>
      <c r="AE53" s="49"/>
      <c r="AF53" s="78"/>
      <c r="AG53" s="49">
        <v>9</v>
      </c>
      <c r="AH53" s="49"/>
      <c r="AI53" s="78"/>
      <c r="AJ53" s="49">
        <f t="shared" si="1"/>
        <v>72</v>
      </c>
      <c r="AK53" s="49">
        <f t="shared" si="2"/>
        <v>9</v>
      </c>
      <c r="AL53" s="78">
        <f t="shared" si="3"/>
        <v>0.125</v>
      </c>
      <c r="AM53" s="44" t="s">
        <v>376</v>
      </c>
      <c r="AN53" s="44" t="s">
        <v>374</v>
      </c>
      <c r="AO53" s="39" t="s">
        <v>375</v>
      </c>
    </row>
    <row r="54" spans="1:42" ht="75" x14ac:dyDescent="0.25">
      <c r="A54" s="87" t="s">
        <v>108</v>
      </c>
      <c r="B54" s="87" t="s">
        <v>404</v>
      </c>
      <c r="C54" s="87" t="s">
        <v>420</v>
      </c>
      <c r="D54" s="87" t="s">
        <v>114</v>
      </c>
      <c r="E54" s="87" t="s">
        <v>134</v>
      </c>
      <c r="F54" s="90" t="s">
        <v>157</v>
      </c>
      <c r="G54" s="87" t="s">
        <v>429</v>
      </c>
      <c r="H54" s="12" t="s">
        <v>216</v>
      </c>
      <c r="I54" s="12" t="s">
        <v>335</v>
      </c>
      <c r="J54" s="12" t="s">
        <v>334</v>
      </c>
      <c r="K54" s="75"/>
      <c r="L54" s="75"/>
      <c r="M54" s="75"/>
      <c r="N54" s="75"/>
      <c r="O54" s="75">
        <v>197800000</v>
      </c>
      <c r="P54" s="75"/>
      <c r="Q54" s="75">
        <v>197800000</v>
      </c>
      <c r="R54" s="75"/>
      <c r="S54" s="75">
        <v>197800000</v>
      </c>
      <c r="T54" s="75"/>
      <c r="U54" s="49">
        <v>0</v>
      </c>
      <c r="V54" s="49"/>
      <c r="W54" s="78"/>
      <c r="X54" s="49">
        <v>0</v>
      </c>
      <c r="Y54" s="49"/>
      <c r="Z54" s="78"/>
      <c r="AA54" s="49">
        <v>6</v>
      </c>
      <c r="AB54" s="49"/>
      <c r="AC54" s="78"/>
      <c r="AD54" s="49">
        <v>6</v>
      </c>
      <c r="AE54" s="49"/>
      <c r="AF54" s="78"/>
      <c r="AG54" s="49">
        <v>0</v>
      </c>
      <c r="AH54" s="49"/>
      <c r="AI54" s="78"/>
      <c r="AJ54" s="49">
        <f t="shared" si="1"/>
        <v>12</v>
      </c>
      <c r="AK54" s="49">
        <f t="shared" si="2"/>
        <v>0</v>
      </c>
      <c r="AL54" s="78">
        <f t="shared" si="3"/>
        <v>0</v>
      </c>
      <c r="AM54" s="44" t="s">
        <v>376</v>
      </c>
      <c r="AN54" s="44" t="s">
        <v>374</v>
      </c>
      <c r="AO54" s="39" t="s">
        <v>375</v>
      </c>
      <c r="AP54" s="3" t="s">
        <v>427</v>
      </c>
    </row>
    <row r="55" spans="1:42" ht="75" x14ac:dyDescent="0.25">
      <c r="A55" s="87" t="s">
        <v>108</v>
      </c>
      <c r="B55" s="87" t="s">
        <v>404</v>
      </c>
      <c r="C55" s="87" t="s">
        <v>420</v>
      </c>
      <c r="D55" s="87" t="s">
        <v>114</v>
      </c>
      <c r="E55" s="87" t="s">
        <v>134</v>
      </c>
      <c r="F55" s="90" t="s">
        <v>157</v>
      </c>
      <c r="G55" s="87" t="s">
        <v>194</v>
      </c>
      <c r="H55" s="12" t="s">
        <v>255</v>
      </c>
      <c r="I55" s="12" t="s">
        <v>335</v>
      </c>
      <c r="J55" s="12" t="s">
        <v>334</v>
      </c>
      <c r="K55" s="75">
        <v>95740000</v>
      </c>
      <c r="L55" s="75">
        <v>95740000</v>
      </c>
      <c r="M55" s="75">
        <v>219250000</v>
      </c>
      <c r="N55" s="75"/>
      <c r="O55" s="75">
        <v>196029000</v>
      </c>
      <c r="P55" s="75"/>
      <c r="Q55" s="75">
        <v>196029000</v>
      </c>
      <c r="R55" s="75"/>
      <c r="S55" s="75">
        <v>196029000</v>
      </c>
      <c r="T55" s="75"/>
      <c r="U55" s="49">
        <v>9</v>
      </c>
      <c r="V55" s="49">
        <v>9</v>
      </c>
      <c r="W55" s="78">
        <f t="shared" si="0"/>
        <v>1</v>
      </c>
      <c r="X55" s="49">
        <v>18</v>
      </c>
      <c r="Y55" s="49"/>
      <c r="Z55" s="78"/>
      <c r="AA55" s="49">
        <v>18</v>
      </c>
      <c r="AB55" s="49"/>
      <c r="AC55" s="78"/>
      <c r="AD55" s="49">
        <v>18</v>
      </c>
      <c r="AE55" s="49"/>
      <c r="AF55" s="78"/>
      <c r="AG55" s="49">
        <v>9</v>
      </c>
      <c r="AH55" s="49"/>
      <c r="AI55" s="78"/>
      <c r="AJ55" s="49">
        <f t="shared" si="1"/>
        <v>72</v>
      </c>
      <c r="AK55" s="49">
        <f t="shared" si="2"/>
        <v>9</v>
      </c>
      <c r="AL55" s="78">
        <f t="shared" si="3"/>
        <v>0.125</v>
      </c>
      <c r="AM55" s="44" t="s">
        <v>376</v>
      </c>
      <c r="AN55" s="44" t="s">
        <v>374</v>
      </c>
      <c r="AO55" s="39" t="s">
        <v>375</v>
      </c>
    </row>
    <row r="56" spans="1:42" ht="75" x14ac:dyDescent="0.25">
      <c r="A56" s="87" t="s">
        <v>108</v>
      </c>
      <c r="B56" s="87" t="s">
        <v>404</v>
      </c>
      <c r="C56" s="87" t="s">
        <v>420</v>
      </c>
      <c r="D56" s="87" t="s">
        <v>114</v>
      </c>
      <c r="E56" s="87" t="s">
        <v>134</v>
      </c>
      <c r="F56" s="90" t="s">
        <v>157</v>
      </c>
      <c r="G56" s="87" t="s">
        <v>195</v>
      </c>
      <c r="H56" s="12" t="s">
        <v>256</v>
      </c>
      <c r="I56" s="12" t="s">
        <v>335</v>
      </c>
      <c r="J56" s="12" t="s">
        <v>334</v>
      </c>
      <c r="K56" s="75">
        <v>853299666</v>
      </c>
      <c r="L56" s="75">
        <v>677299666</v>
      </c>
      <c r="M56" s="75">
        <v>362000000</v>
      </c>
      <c r="N56" s="75"/>
      <c r="O56" s="75"/>
      <c r="P56" s="75"/>
      <c r="Q56" s="75"/>
      <c r="R56" s="75"/>
      <c r="S56" s="75"/>
      <c r="T56" s="75"/>
      <c r="U56" s="49">
        <v>15</v>
      </c>
      <c r="V56" s="49">
        <v>15</v>
      </c>
      <c r="W56" s="78">
        <f t="shared" si="0"/>
        <v>1</v>
      </c>
      <c r="X56" s="49">
        <v>70</v>
      </c>
      <c r="Y56" s="49"/>
      <c r="Z56" s="78"/>
      <c r="AA56" s="49">
        <v>70</v>
      </c>
      <c r="AB56" s="49"/>
      <c r="AC56" s="78"/>
      <c r="AD56" s="49">
        <v>70</v>
      </c>
      <c r="AE56" s="49"/>
      <c r="AF56" s="78"/>
      <c r="AG56" s="49">
        <v>15</v>
      </c>
      <c r="AH56" s="49"/>
      <c r="AI56" s="78"/>
      <c r="AJ56" s="49">
        <f t="shared" si="1"/>
        <v>240</v>
      </c>
      <c r="AK56" s="49">
        <f t="shared" si="2"/>
        <v>15</v>
      </c>
      <c r="AL56" s="78">
        <f t="shared" si="3"/>
        <v>6.25E-2</v>
      </c>
      <c r="AM56" s="44" t="s">
        <v>376</v>
      </c>
      <c r="AN56" s="44" t="s">
        <v>374</v>
      </c>
      <c r="AO56" s="39" t="s">
        <v>375</v>
      </c>
    </row>
    <row r="57" spans="1:42" ht="75" x14ac:dyDescent="0.25">
      <c r="A57" s="87" t="s">
        <v>108</v>
      </c>
      <c r="B57" s="87" t="s">
        <v>404</v>
      </c>
      <c r="C57" s="87" t="s">
        <v>420</v>
      </c>
      <c r="D57" s="87" t="s">
        <v>114</v>
      </c>
      <c r="E57" s="87" t="s">
        <v>134</v>
      </c>
      <c r="F57" s="90" t="s">
        <v>157</v>
      </c>
      <c r="G57" s="87" t="s">
        <v>196</v>
      </c>
      <c r="H57" s="12" t="s">
        <v>257</v>
      </c>
      <c r="I57" s="12" t="s">
        <v>335</v>
      </c>
      <c r="J57" s="12" t="s">
        <v>334</v>
      </c>
      <c r="K57" s="75">
        <v>300000000</v>
      </c>
      <c r="L57" s="75">
        <v>273598826</v>
      </c>
      <c r="M57" s="75">
        <v>150000000</v>
      </c>
      <c r="N57" s="75"/>
      <c r="O57" s="75"/>
      <c r="P57" s="75"/>
      <c r="Q57" s="75"/>
      <c r="R57" s="75"/>
      <c r="S57" s="75"/>
      <c r="T57" s="75"/>
      <c r="U57" s="49">
        <v>0.5</v>
      </c>
      <c r="V57" s="49">
        <v>0.2</v>
      </c>
      <c r="W57" s="78">
        <f t="shared" si="0"/>
        <v>0.4</v>
      </c>
      <c r="X57" s="49">
        <v>1.5</v>
      </c>
      <c r="Y57" s="49"/>
      <c r="Z57" s="78"/>
      <c r="AA57" s="49">
        <v>0</v>
      </c>
      <c r="AB57" s="49"/>
      <c r="AC57" s="78"/>
      <c r="AD57" s="49">
        <v>0</v>
      </c>
      <c r="AE57" s="49"/>
      <c r="AF57" s="78"/>
      <c r="AG57" s="49">
        <v>0</v>
      </c>
      <c r="AH57" s="49"/>
      <c r="AI57" s="78"/>
      <c r="AJ57" s="49">
        <f t="shared" si="1"/>
        <v>2</v>
      </c>
      <c r="AK57" s="49">
        <f t="shared" si="2"/>
        <v>0.2</v>
      </c>
      <c r="AL57" s="78">
        <f t="shared" si="3"/>
        <v>0.1</v>
      </c>
      <c r="AM57" s="44" t="s">
        <v>376</v>
      </c>
      <c r="AN57" s="44" t="s">
        <v>374</v>
      </c>
      <c r="AO57" s="39" t="s">
        <v>375</v>
      </c>
    </row>
    <row r="58" spans="1:42" ht="45" x14ac:dyDescent="0.25">
      <c r="A58" s="87" t="s">
        <v>109</v>
      </c>
      <c r="B58" s="87" t="s">
        <v>408</v>
      </c>
      <c r="C58" s="87" t="s">
        <v>419</v>
      </c>
      <c r="D58" s="87" t="s">
        <v>115</v>
      </c>
      <c r="E58" s="87" t="s">
        <v>135</v>
      </c>
      <c r="F58" s="90" t="s">
        <v>158</v>
      </c>
      <c r="G58" s="87" t="s">
        <v>258</v>
      </c>
      <c r="H58" s="12" t="s">
        <v>226</v>
      </c>
      <c r="I58" s="37" t="s">
        <v>318</v>
      </c>
      <c r="J58" s="12" t="s">
        <v>350</v>
      </c>
      <c r="K58" s="75">
        <v>200192000</v>
      </c>
      <c r="L58" s="75">
        <v>191975333</v>
      </c>
      <c r="M58" s="75">
        <v>501060000</v>
      </c>
      <c r="N58" s="75"/>
      <c r="O58" s="75">
        <v>606537748</v>
      </c>
      <c r="P58" s="75"/>
      <c r="Q58" s="75">
        <v>522863494</v>
      </c>
      <c r="R58" s="75"/>
      <c r="S58" s="75">
        <v>24479816</v>
      </c>
      <c r="T58" s="75"/>
      <c r="U58" s="49">
        <v>0.17</v>
      </c>
      <c r="V58" s="49">
        <v>0.17</v>
      </c>
      <c r="W58" s="78">
        <f t="shared" si="0"/>
        <v>1</v>
      </c>
      <c r="X58" s="49">
        <v>0.67</v>
      </c>
      <c r="Y58" s="49"/>
      <c r="Z58" s="78"/>
      <c r="AA58" s="49">
        <v>0.82</v>
      </c>
      <c r="AB58" s="49"/>
      <c r="AC58" s="78"/>
      <c r="AD58" s="49">
        <v>0.97</v>
      </c>
      <c r="AE58" s="49"/>
      <c r="AF58" s="78"/>
      <c r="AG58" s="49">
        <v>1</v>
      </c>
      <c r="AH58" s="49"/>
      <c r="AI58" s="78"/>
      <c r="AJ58" s="49">
        <v>1</v>
      </c>
      <c r="AK58" s="49">
        <f t="shared" si="2"/>
        <v>0.17</v>
      </c>
      <c r="AL58" s="78">
        <f t="shared" si="3"/>
        <v>0.17</v>
      </c>
      <c r="AM58" s="44" t="s">
        <v>365</v>
      </c>
      <c r="AN58" s="10" t="s">
        <v>364</v>
      </c>
      <c r="AO58" s="39" t="s">
        <v>366</v>
      </c>
    </row>
    <row r="59" spans="1:42" ht="45" x14ac:dyDescent="0.25">
      <c r="A59" s="87" t="s">
        <v>109</v>
      </c>
      <c r="B59" s="87" t="s">
        <v>408</v>
      </c>
      <c r="C59" s="87" t="s">
        <v>419</v>
      </c>
      <c r="D59" s="87" t="s">
        <v>115</v>
      </c>
      <c r="E59" s="87" t="s">
        <v>135</v>
      </c>
      <c r="F59" s="90" t="s">
        <v>158</v>
      </c>
      <c r="G59" s="87" t="s">
        <v>197</v>
      </c>
      <c r="H59" s="12" t="s">
        <v>261</v>
      </c>
      <c r="I59" s="37" t="s">
        <v>318</v>
      </c>
      <c r="J59" s="12" t="s">
        <v>350</v>
      </c>
      <c r="K59" s="75">
        <v>250000000</v>
      </c>
      <c r="L59" s="75">
        <v>249876020</v>
      </c>
      <c r="M59" s="75">
        <v>703069000</v>
      </c>
      <c r="N59" s="75"/>
      <c r="O59" s="75">
        <v>23339800</v>
      </c>
      <c r="P59" s="75"/>
      <c r="Q59" s="75">
        <v>24039994</v>
      </c>
      <c r="R59" s="75"/>
      <c r="S59" s="75">
        <v>0</v>
      </c>
      <c r="T59" s="75"/>
      <c r="U59" s="49">
        <v>5</v>
      </c>
      <c r="V59" s="49">
        <v>5</v>
      </c>
      <c r="W59" s="78">
        <f t="shared" si="0"/>
        <v>1</v>
      </c>
      <c r="X59" s="49">
        <v>23</v>
      </c>
      <c r="Y59" s="49"/>
      <c r="Z59" s="78"/>
      <c r="AA59" s="49">
        <v>1</v>
      </c>
      <c r="AB59" s="49"/>
      <c r="AC59" s="78"/>
      <c r="AD59" s="49">
        <v>1</v>
      </c>
      <c r="AE59" s="49"/>
      <c r="AF59" s="78"/>
      <c r="AG59" s="49">
        <v>0</v>
      </c>
      <c r="AH59" s="49"/>
      <c r="AI59" s="78"/>
      <c r="AJ59" s="49">
        <f t="shared" si="1"/>
        <v>30</v>
      </c>
      <c r="AK59" s="49">
        <f t="shared" si="2"/>
        <v>5</v>
      </c>
      <c r="AL59" s="78">
        <f t="shared" si="3"/>
        <v>0.16666666666666666</v>
      </c>
      <c r="AM59" s="44" t="s">
        <v>365</v>
      </c>
      <c r="AN59" s="10" t="s">
        <v>364</v>
      </c>
      <c r="AO59" s="39" t="s">
        <v>366</v>
      </c>
    </row>
    <row r="60" spans="1:42" ht="45" x14ac:dyDescent="0.25">
      <c r="A60" s="87" t="s">
        <v>109</v>
      </c>
      <c r="B60" s="87" t="s">
        <v>408</v>
      </c>
      <c r="C60" s="87" t="s">
        <v>419</v>
      </c>
      <c r="D60" s="87" t="s">
        <v>115</v>
      </c>
      <c r="E60" s="87" t="s">
        <v>135</v>
      </c>
      <c r="F60" s="90" t="s">
        <v>158</v>
      </c>
      <c r="G60" s="87" t="s">
        <v>260</v>
      </c>
      <c r="H60" s="12" t="s">
        <v>259</v>
      </c>
      <c r="I60" s="37" t="s">
        <v>318</v>
      </c>
      <c r="J60" s="12" t="s">
        <v>350</v>
      </c>
      <c r="K60" s="75">
        <v>391150000</v>
      </c>
      <c r="L60" s="75">
        <v>389000000</v>
      </c>
      <c r="M60" s="75">
        <v>2845622000</v>
      </c>
      <c r="N60" s="75"/>
      <c r="O60" s="75">
        <v>5621529536</v>
      </c>
      <c r="P60" s="75"/>
      <c r="Q60" s="75">
        <v>1624039996</v>
      </c>
      <c r="R60" s="75"/>
      <c r="S60" s="75">
        <v>24479816</v>
      </c>
      <c r="T60" s="75"/>
      <c r="U60" s="49">
        <v>100</v>
      </c>
      <c r="V60" s="49">
        <v>52.54</v>
      </c>
      <c r="W60" s="78">
        <f t="shared" si="0"/>
        <v>0.52539999999999998</v>
      </c>
      <c r="X60" s="49">
        <v>100</v>
      </c>
      <c r="Y60" s="49"/>
      <c r="Z60" s="78"/>
      <c r="AA60" s="49">
        <v>100</v>
      </c>
      <c r="AB60" s="49"/>
      <c r="AC60" s="78"/>
      <c r="AD60" s="49">
        <v>100</v>
      </c>
      <c r="AE60" s="49"/>
      <c r="AF60" s="78"/>
      <c r="AG60" s="49">
        <v>100</v>
      </c>
      <c r="AH60" s="49"/>
      <c r="AI60" s="78"/>
      <c r="AJ60" s="49">
        <f>AG60</f>
        <v>100</v>
      </c>
      <c r="AK60" s="49">
        <f t="shared" si="2"/>
        <v>52.54</v>
      </c>
      <c r="AL60" s="78">
        <f t="shared" si="3"/>
        <v>0.52539999999999998</v>
      </c>
      <c r="AM60" s="44" t="s">
        <v>352</v>
      </c>
      <c r="AN60" s="10" t="s">
        <v>353</v>
      </c>
      <c r="AO60" s="89" t="s">
        <v>354</v>
      </c>
    </row>
    <row r="61" spans="1:42" ht="60" x14ac:dyDescent="0.25">
      <c r="A61" s="87" t="s">
        <v>109</v>
      </c>
      <c r="B61" s="87" t="s">
        <v>408</v>
      </c>
      <c r="C61" s="87" t="s">
        <v>418</v>
      </c>
      <c r="D61" s="87" t="s">
        <v>115</v>
      </c>
      <c r="E61" s="87" t="s">
        <v>136</v>
      </c>
      <c r="F61" s="90" t="s">
        <v>159</v>
      </c>
      <c r="G61" s="87" t="s">
        <v>198</v>
      </c>
      <c r="H61" s="12" t="s">
        <v>216</v>
      </c>
      <c r="I61" s="37" t="s">
        <v>318</v>
      </c>
      <c r="J61" s="12" t="s">
        <v>350</v>
      </c>
      <c r="K61" s="75"/>
      <c r="L61" s="75"/>
      <c r="M61" s="75"/>
      <c r="N61" s="75"/>
      <c r="O61" s="75">
        <v>3435794234</v>
      </c>
      <c r="P61" s="75"/>
      <c r="Q61" s="75">
        <v>1084039994</v>
      </c>
      <c r="R61" s="75"/>
      <c r="S61" s="75">
        <v>0</v>
      </c>
      <c r="T61" s="75"/>
      <c r="U61" s="49"/>
      <c r="V61" s="49"/>
      <c r="W61" s="78"/>
      <c r="X61" s="49">
        <v>0.01</v>
      </c>
      <c r="Y61" s="49"/>
      <c r="Z61" s="78"/>
      <c r="AA61" s="49">
        <v>1.51</v>
      </c>
      <c r="AB61" s="49"/>
      <c r="AC61" s="78"/>
      <c r="AD61" s="49">
        <v>0.48</v>
      </c>
      <c r="AE61" s="49"/>
      <c r="AF61" s="78"/>
      <c r="AG61" s="49">
        <v>0</v>
      </c>
      <c r="AH61" s="49"/>
      <c r="AI61" s="78"/>
      <c r="AJ61" s="49">
        <f t="shared" si="1"/>
        <v>2</v>
      </c>
      <c r="AK61" s="49">
        <f t="shared" si="2"/>
        <v>0</v>
      </c>
      <c r="AL61" s="78">
        <f t="shared" si="3"/>
        <v>0</v>
      </c>
      <c r="AM61" s="44" t="s">
        <v>365</v>
      </c>
      <c r="AN61" s="10" t="s">
        <v>364</v>
      </c>
      <c r="AO61" s="39" t="s">
        <v>366</v>
      </c>
    </row>
    <row r="62" spans="1:42" ht="75" x14ac:dyDescent="0.25">
      <c r="A62" s="87" t="s">
        <v>109</v>
      </c>
      <c r="B62" s="87" t="s">
        <v>408</v>
      </c>
      <c r="C62" s="87" t="s">
        <v>418</v>
      </c>
      <c r="D62" s="87" t="s">
        <v>115</v>
      </c>
      <c r="E62" s="87" t="s">
        <v>136</v>
      </c>
      <c r="F62" s="90" t="s">
        <v>159</v>
      </c>
      <c r="G62" s="87" t="s">
        <v>199</v>
      </c>
      <c r="H62" s="12" t="s">
        <v>262</v>
      </c>
      <c r="I62" s="37" t="s">
        <v>318</v>
      </c>
      <c r="J62" s="12" t="s">
        <v>350</v>
      </c>
      <c r="K62" s="75">
        <v>764472399</v>
      </c>
      <c r="L62" s="75">
        <v>583674399</v>
      </c>
      <c r="M62" s="75">
        <v>1300050000</v>
      </c>
      <c r="N62" s="75">
        <v>0</v>
      </c>
      <c r="O62" s="75">
        <v>1479679666</v>
      </c>
      <c r="P62" s="75"/>
      <c r="Q62" s="75">
        <v>1624070056</v>
      </c>
      <c r="R62" s="75"/>
      <c r="S62" s="75">
        <v>102984056</v>
      </c>
      <c r="T62" s="75"/>
      <c r="U62" s="49">
        <v>0.36</v>
      </c>
      <c r="V62" s="49">
        <v>0.36</v>
      </c>
      <c r="W62" s="78">
        <f t="shared" si="0"/>
        <v>1</v>
      </c>
      <c r="X62" s="49">
        <v>0.82</v>
      </c>
      <c r="Y62" s="49"/>
      <c r="Z62" s="78"/>
      <c r="AA62" s="49">
        <v>0.84</v>
      </c>
      <c r="AB62" s="49"/>
      <c r="AC62" s="78"/>
      <c r="AD62" s="49">
        <v>0.92</v>
      </c>
      <c r="AE62" s="49"/>
      <c r="AF62" s="78"/>
      <c r="AG62" s="49">
        <v>0.06</v>
      </c>
      <c r="AH62" s="49"/>
      <c r="AI62" s="78"/>
      <c r="AJ62" s="49">
        <f t="shared" si="1"/>
        <v>3</v>
      </c>
      <c r="AK62" s="49">
        <f t="shared" si="2"/>
        <v>0.36</v>
      </c>
      <c r="AL62" s="78">
        <f t="shared" si="3"/>
        <v>0.12</v>
      </c>
      <c r="AM62" s="44" t="s">
        <v>365</v>
      </c>
      <c r="AN62" s="10" t="s">
        <v>364</v>
      </c>
      <c r="AO62" s="39" t="s">
        <v>366</v>
      </c>
    </row>
    <row r="63" spans="1:42" ht="60" x14ac:dyDescent="0.25">
      <c r="A63" s="87" t="s">
        <v>109</v>
      </c>
      <c r="B63" s="87" t="s">
        <v>408</v>
      </c>
      <c r="C63" s="87" t="s">
        <v>418</v>
      </c>
      <c r="D63" s="87" t="s">
        <v>115</v>
      </c>
      <c r="E63" s="87" t="s">
        <v>136</v>
      </c>
      <c r="F63" s="90" t="s">
        <v>159</v>
      </c>
      <c r="G63" s="87" t="s">
        <v>200</v>
      </c>
      <c r="H63" s="12" t="s">
        <v>399</v>
      </c>
      <c r="I63" s="37" t="s">
        <v>318</v>
      </c>
      <c r="J63" s="12" t="s">
        <v>350</v>
      </c>
      <c r="K63" s="75"/>
      <c r="L63" s="75"/>
      <c r="M63" s="75">
        <v>1545813000</v>
      </c>
      <c r="N63" s="75"/>
      <c r="O63" s="75">
        <v>23339800</v>
      </c>
      <c r="P63" s="75"/>
      <c r="Q63" s="75">
        <v>24039994</v>
      </c>
      <c r="R63" s="75"/>
      <c r="S63" s="75">
        <v>0</v>
      </c>
      <c r="T63" s="75"/>
      <c r="U63" s="49"/>
      <c r="V63" s="49"/>
      <c r="W63" s="78"/>
      <c r="X63" s="49">
        <v>1.96</v>
      </c>
      <c r="Y63" s="49"/>
      <c r="Z63" s="78"/>
      <c r="AA63" s="49">
        <v>0.02</v>
      </c>
      <c r="AB63" s="49"/>
      <c r="AC63" s="78"/>
      <c r="AD63" s="49">
        <v>0.02</v>
      </c>
      <c r="AE63" s="49"/>
      <c r="AF63" s="78"/>
      <c r="AG63" s="49">
        <v>0</v>
      </c>
      <c r="AH63" s="49"/>
      <c r="AI63" s="78"/>
      <c r="AJ63" s="49">
        <f t="shared" si="1"/>
        <v>2</v>
      </c>
      <c r="AK63" s="49">
        <f t="shared" si="2"/>
        <v>0</v>
      </c>
      <c r="AL63" s="78">
        <f t="shared" si="3"/>
        <v>0</v>
      </c>
      <c r="AM63" s="44" t="s">
        <v>365</v>
      </c>
      <c r="AN63" s="10" t="s">
        <v>364</v>
      </c>
      <c r="AO63" s="39" t="s">
        <v>366</v>
      </c>
    </row>
    <row r="64" spans="1:42" ht="47.25" x14ac:dyDescent="0.25">
      <c r="A64" s="87" t="s">
        <v>109</v>
      </c>
      <c r="B64" s="87" t="s">
        <v>406</v>
      </c>
      <c r="C64" s="87" t="s">
        <v>418</v>
      </c>
      <c r="D64" s="87" t="s">
        <v>116</v>
      </c>
      <c r="E64" s="87" t="s">
        <v>137</v>
      </c>
      <c r="F64" s="90" t="s">
        <v>160</v>
      </c>
      <c r="G64" s="87" t="s">
        <v>201</v>
      </c>
      <c r="H64" s="12" t="s">
        <v>265</v>
      </c>
      <c r="I64" s="12" t="s">
        <v>323</v>
      </c>
      <c r="J64" s="12" t="s">
        <v>319</v>
      </c>
      <c r="K64" s="75">
        <v>215754550</v>
      </c>
      <c r="L64" s="75">
        <v>98500000</v>
      </c>
      <c r="M64" s="75">
        <v>853151000</v>
      </c>
      <c r="N64" s="75"/>
      <c r="O64" s="75">
        <v>293876422</v>
      </c>
      <c r="P64" s="75"/>
      <c r="Q64" s="75">
        <v>267921009</v>
      </c>
      <c r="R64" s="75"/>
      <c r="S64" s="75">
        <v>237510494</v>
      </c>
      <c r="T64" s="75"/>
      <c r="U64" s="49">
        <v>25</v>
      </c>
      <c r="V64" s="49">
        <v>25</v>
      </c>
      <c r="W64" s="78">
        <f t="shared" si="0"/>
        <v>1</v>
      </c>
      <c r="X64" s="49">
        <v>25</v>
      </c>
      <c r="Y64" s="49"/>
      <c r="Z64" s="78"/>
      <c r="AA64" s="49">
        <v>25</v>
      </c>
      <c r="AB64" s="49"/>
      <c r="AC64" s="78"/>
      <c r="AD64" s="49">
        <v>13</v>
      </c>
      <c r="AE64" s="49"/>
      <c r="AF64" s="78"/>
      <c r="AG64" s="49">
        <v>12</v>
      </c>
      <c r="AH64" s="49"/>
      <c r="AI64" s="78"/>
      <c r="AJ64" s="49">
        <f t="shared" si="1"/>
        <v>100</v>
      </c>
      <c r="AK64" s="49">
        <f t="shared" si="2"/>
        <v>25</v>
      </c>
      <c r="AL64" s="78">
        <f t="shared" si="3"/>
        <v>0.25</v>
      </c>
      <c r="AM64" s="44" t="s">
        <v>378</v>
      </c>
      <c r="AN64" s="44" t="s">
        <v>377</v>
      </c>
      <c r="AO64" s="89" t="s">
        <v>379</v>
      </c>
    </row>
    <row r="65" spans="1:41" ht="47.25" x14ac:dyDescent="0.25">
      <c r="A65" s="87" t="s">
        <v>109</v>
      </c>
      <c r="B65" s="87" t="s">
        <v>406</v>
      </c>
      <c r="C65" s="87" t="s">
        <v>418</v>
      </c>
      <c r="D65" s="87" t="s">
        <v>116</v>
      </c>
      <c r="E65" s="87" t="s">
        <v>137</v>
      </c>
      <c r="F65" s="90" t="s">
        <v>160</v>
      </c>
      <c r="G65" s="87" t="s">
        <v>202</v>
      </c>
      <c r="H65" s="12" t="s">
        <v>399</v>
      </c>
      <c r="I65" s="12" t="s">
        <v>323</v>
      </c>
      <c r="J65" s="12" t="s">
        <v>319</v>
      </c>
      <c r="K65" s="75"/>
      <c r="L65" s="75"/>
      <c r="M65" s="75">
        <v>98764000</v>
      </c>
      <c r="N65" s="75"/>
      <c r="O65" s="75">
        <v>98763775</v>
      </c>
      <c r="P65" s="75"/>
      <c r="Q65" s="75">
        <v>98763775</v>
      </c>
      <c r="R65" s="75"/>
      <c r="S65" s="75">
        <v>0</v>
      </c>
      <c r="T65" s="75"/>
      <c r="U65" s="49"/>
      <c r="V65" s="49"/>
      <c r="W65" s="78"/>
      <c r="X65" s="49">
        <v>33</v>
      </c>
      <c r="Y65" s="49"/>
      <c r="Z65" s="78"/>
      <c r="AA65" s="49">
        <v>33.5</v>
      </c>
      <c r="AB65" s="49"/>
      <c r="AC65" s="78"/>
      <c r="AD65" s="49">
        <v>33.5</v>
      </c>
      <c r="AE65" s="49"/>
      <c r="AF65" s="78"/>
      <c r="AG65" s="49">
        <v>0</v>
      </c>
      <c r="AH65" s="49"/>
      <c r="AI65" s="78"/>
      <c r="AJ65" s="49">
        <f t="shared" si="1"/>
        <v>100</v>
      </c>
      <c r="AK65" s="49">
        <f t="shared" si="2"/>
        <v>0</v>
      </c>
      <c r="AL65" s="78">
        <f t="shared" si="3"/>
        <v>0</v>
      </c>
      <c r="AM65" s="44" t="s">
        <v>369</v>
      </c>
      <c r="AN65" s="10" t="s">
        <v>402</v>
      </c>
      <c r="AO65" s="39" t="s">
        <v>403</v>
      </c>
    </row>
    <row r="66" spans="1:41" ht="47.25" x14ac:dyDescent="0.25">
      <c r="A66" s="87" t="s">
        <v>109</v>
      </c>
      <c r="B66" s="87" t="s">
        <v>406</v>
      </c>
      <c r="C66" s="87" t="s">
        <v>418</v>
      </c>
      <c r="D66" s="87" t="s">
        <v>116</v>
      </c>
      <c r="E66" s="87" t="s">
        <v>138</v>
      </c>
      <c r="F66" s="90" t="s">
        <v>160</v>
      </c>
      <c r="G66" s="87" t="s">
        <v>264</v>
      </c>
      <c r="H66" s="12" t="s">
        <v>263</v>
      </c>
      <c r="I66" s="12" t="s">
        <v>323</v>
      </c>
      <c r="J66" s="12" t="s">
        <v>319</v>
      </c>
      <c r="K66" s="75">
        <v>709601133</v>
      </c>
      <c r="L66" s="75">
        <v>604166666</v>
      </c>
      <c r="M66" s="75">
        <v>1887361000</v>
      </c>
      <c r="N66" s="75"/>
      <c r="O66" s="75">
        <v>1676595118</v>
      </c>
      <c r="P66" s="75"/>
      <c r="Q66" s="75">
        <v>1708555548</v>
      </c>
      <c r="R66" s="75"/>
      <c r="S66" s="75">
        <v>411378365</v>
      </c>
      <c r="T66" s="75"/>
      <c r="U66" s="49">
        <v>100</v>
      </c>
      <c r="V66" s="49">
        <v>100</v>
      </c>
      <c r="W66" s="78">
        <f t="shared" si="0"/>
        <v>1</v>
      </c>
      <c r="X66" s="49">
        <v>100</v>
      </c>
      <c r="Y66" s="49"/>
      <c r="Z66" s="78"/>
      <c r="AA66" s="49">
        <v>100</v>
      </c>
      <c r="AB66" s="49"/>
      <c r="AC66" s="78"/>
      <c r="AD66" s="49">
        <v>100</v>
      </c>
      <c r="AE66" s="49"/>
      <c r="AF66" s="78"/>
      <c r="AG66" s="49">
        <v>100</v>
      </c>
      <c r="AH66" s="49"/>
      <c r="AI66" s="78"/>
      <c r="AJ66" s="49">
        <f>+AG66</f>
        <v>100</v>
      </c>
      <c r="AK66" s="49">
        <f t="shared" si="2"/>
        <v>100</v>
      </c>
      <c r="AL66" s="78">
        <f t="shared" si="3"/>
        <v>1</v>
      </c>
      <c r="AM66" s="44" t="s">
        <v>378</v>
      </c>
      <c r="AN66" s="44" t="s">
        <v>377</v>
      </c>
      <c r="AO66" s="89" t="s">
        <v>379</v>
      </c>
    </row>
    <row r="67" spans="1:41" ht="47.25" x14ac:dyDescent="0.25">
      <c r="A67" s="87" t="s">
        <v>110</v>
      </c>
      <c r="B67" s="87" t="s">
        <v>412</v>
      </c>
      <c r="C67" s="87" t="s">
        <v>415</v>
      </c>
      <c r="D67" s="87" t="s">
        <v>117</v>
      </c>
      <c r="E67" s="87" t="s">
        <v>139</v>
      </c>
      <c r="F67" s="90" t="s">
        <v>161</v>
      </c>
      <c r="G67" s="87" t="s">
        <v>266</v>
      </c>
      <c r="H67" s="12" t="s">
        <v>269</v>
      </c>
      <c r="I67" s="12" t="s">
        <v>332</v>
      </c>
      <c r="J67" s="12" t="s">
        <v>351</v>
      </c>
      <c r="K67" s="75">
        <v>1912660000</v>
      </c>
      <c r="L67" s="75">
        <v>1141227562</v>
      </c>
      <c r="M67" s="75">
        <v>5630300050</v>
      </c>
      <c r="N67" s="75"/>
      <c r="O67" s="75">
        <v>5125677500</v>
      </c>
      <c r="P67" s="75"/>
      <c r="Q67" s="75">
        <v>5397150000</v>
      </c>
      <c r="R67" s="75"/>
      <c r="S67" s="75">
        <v>2242017500</v>
      </c>
      <c r="T67" s="75"/>
      <c r="U67" s="49">
        <v>100</v>
      </c>
      <c r="V67" s="49">
        <v>100</v>
      </c>
      <c r="W67" s="78">
        <f t="shared" si="0"/>
        <v>1</v>
      </c>
      <c r="X67" s="49">
        <v>100</v>
      </c>
      <c r="Y67" s="49"/>
      <c r="Z67" s="78"/>
      <c r="AA67" s="49">
        <v>100</v>
      </c>
      <c r="AB67" s="49"/>
      <c r="AC67" s="78"/>
      <c r="AD67" s="49">
        <v>100</v>
      </c>
      <c r="AE67" s="49"/>
      <c r="AF67" s="78"/>
      <c r="AG67" s="49">
        <v>100</v>
      </c>
      <c r="AH67" s="49"/>
      <c r="AI67" s="78"/>
      <c r="AJ67" s="49">
        <f>+AG67</f>
        <v>100</v>
      </c>
      <c r="AK67" s="49">
        <f t="shared" si="2"/>
        <v>100</v>
      </c>
      <c r="AL67" s="78">
        <f t="shared" si="3"/>
        <v>1</v>
      </c>
      <c r="AM67" s="44" t="s">
        <v>381</v>
      </c>
      <c r="AN67" s="44" t="s">
        <v>380</v>
      </c>
      <c r="AO67" s="89" t="s">
        <v>382</v>
      </c>
    </row>
    <row r="68" spans="1:41" ht="47.25" x14ac:dyDescent="0.25">
      <c r="A68" s="87" t="s">
        <v>110</v>
      </c>
      <c r="B68" s="87" t="s">
        <v>412</v>
      </c>
      <c r="C68" s="87" t="s">
        <v>415</v>
      </c>
      <c r="D68" s="87" t="s">
        <v>117</v>
      </c>
      <c r="E68" s="87" t="s">
        <v>139</v>
      </c>
      <c r="F68" s="90" t="s">
        <v>161</v>
      </c>
      <c r="G68" s="87" t="s">
        <v>267</v>
      </c>
      <c r="H68" s="12" t="s">
        <v>268</v>
      </c>
      <c r="I68" s="12" t="s">
        <v>332</v>
      </c>
      <c r="J68" s="12" t="s">
        <v>351</v>
      </c>
      <c r="K68" s="75">
        <v>1345740000</v>
      </c>
      <c r="L68" s="75">
        <v>1283145600</v>
      </c>
      <c r="M68" s="75">
        <v>958099950</v>
      </c>
      <c r="N68" s="75"/>
      <c r="O68" s="75">
        <v>1174322500</v>
      </c>
      <c r="P68" s="75"/>
      <c r="Q68" s="75">
        <v>1217850000</v>
      </c>
      <c r="R68" s="75"/>
      <c r="S68" s="75">
        <v>431982500</v>
      </c>
      <c r="T68" s="75"/>
      <c r="U68" s="49">
        <v>100</v>
      </c>
      <c r="V68" s="49">
        <v>100</v>
      </c>
      <c r="W68" s="78">
        <f t="shared" si="0"/>
        <v>1</v>
      </c>
      <c r="X68" s="49">
        <v>100</v>
      </c>
      <c r="Y68" s="49"/>
      <c r="Z68" s="78"/>
      <c r="AA68" s="49">
        <v>100</v>
      </c>
      <c r="AB68" s="49"/>
      <c r="AC68" s="78"/>
      <c r="AD68" s="49">
        <v>100</v>
      </c>
      <c r="AE68" s="49"/>
      <c r="AF68" s="78"/>
      <c r="AG68" s="49">
        <v>100</v>
      </c>
      <c r="AH68" s="49"/>
      <c r="AI68" s="78"/>
      <c r="AJ68" s="49">
        <f>+AG68</f>
        <v>100</v>
      </c>
      <c r="AK68" s="49">
        <f t="shared" si="2"/>
        <v>100</v>
      </c>
      <c r="AL68" s="78">
        <f t="shared" si="3"/>
        <v>1</v>
      </c>
      <c r="AM68" s="44" t="s">
        <v>384</v>
      </c>
      <c r="AN68" s="44" t="s">
        <v>383</v>
      </c>
      <c r="AO68" s="89" t="s">
        <v>385</v>
      </c>
    </row>
    <row r="69" spans="1:41" ht="45" x14ac:dyDescent="0.25">
      <c r="A69" s="87" t="s">
        <v>110</v>
      </c>
      <c r="B69" s="87" t="s">
        <v>412</v>
      </c>
      <c r="C69" s="87" t="s">
        <v>416</v>
      </c>
      <c r="D69" s="87" t="s">
        <v>117</v>
      </c>
      <c r="E69" s="87" t="s">
        <v>140</v>
      </c>
      <c r="F69" s="90" t="s">
        <v>162</v>
      </c>
      <c r="G69" s="87" t="s">
        <v>270</v>
      </c>
      <c r="H69" s="12" t="s">
        <v>226</v>
      </c>
      <c r="I69" s="37" t="s">
        <v>318</v>
      </c>
      <c r="J69" s="12" t="s">
        <v>350</v>
      </c>
      <c r="K69" s="75">
        <v>86020000</v>
      </c>
      <c r="L69" s="75">
        <v>87890000</v>
      </c>
      <c r="M69" s="75">
        <v>198900000</v>
      </c>
      <c r="N69" s="75"/>
      <c r="O69" s="75">
        <v>299683032</v>
      </c>
      <c r="P69" s="75"/>
      <c r="Q69" s="75">
        <v>313606273</v>
      </c>
      <c r="R69" s="75"/>
      <c r="S69" s="75">
        <v>24479817</v>
      </c>
      <c r="T69" s="75"/>
      <c r="U69" s="49">
        <v>0.17</v>
      </c>
      <c r="V69" s="49">
        <v>0.17</v>
      </c>
      <c r="W69" s="78">
        <f t="shared" si="0"/>
        <v>1</v>
      </c>
      <c r="X69" s="49">
        <v>0.67</v>
      </c>
      <c r="Y69" s="49"/>
      <c r="Z69" s="78"/>
      <c r="AA69" s="49">
        <v>0.82</v>
      </c>
      <c r="AB69" s="49"/>
      <c r="AC69" s="78"/>
      <c r="AD69" s="49">
        <v>0.97</v>
      </c>
      <c r="AE69" s="49"/>
      <c r="AF69" s="78"/>
      <c r="AG69" s="49">
        <v>1</v>
      </c>
      <c r="AH69" s="49"/>
      <c r="AI69" s="78"/>
      <c r="AJ69" s="49">
        <v>1</v>
      </c>
      <c r="AK69" s="49">
        <f t="shared" si="2"/>
        <v>0.17</v>
      </c>
      <c r="AL69" s="78">
        <f t="shared" si="3"/>
        <v>0.17</v>
      </c>
      <c r="AM69" s="44" t="s">
        <v>365</v>
      </c>
      <c r="AN69" s="10" t="s">
        <v>364</v>
      </c>
      <c r="AO69" s="39" t="s">
        <v>366</v>
      </c>
    </row>
    <row r="70" spans="1:41" ht="45" x14ac:dyDescent="0.25">
      <c r="A70" s="87" t="s">
        <v>110</v>
      </c>
      <c r="B70" s="87" t="s">
        <v>412</v>
      </c>
      <c r="C70" s="87" t="s">
        <v>416</v>
      </c>
      <c r="D70" s="87" t="s">
        <v>117</v>
      </c>
      <c r="E70" s="87" t="s">
        <v>140</v>
      </c>
      <c r="F70" s="90" t="s">
        <v>162</v>
      </c>
      <c r="G70" s="87" t="s">
        <v>203</v>
      </c>
      <c r="H70" s="12" t="s">
        <v>261</v>
      </c>
      <c r="I70" s="37" t="s">
        <v>318</v>
      </c>
      <c r="J70" s="12" t="s">
        <v>350</v>
      </c>
      <c r="K70" s="75">
        <v>30000000</v>
      </c>
      <c r="L70" s="75">
        <v>0</v>
      </c>
      <c r="M70" s="75">
        <v>220000000</v>
      </c>
      <c r="N70" s="75"/>
      <c r="O70" s="75">
        <v>0</v>
      </c>
      <c r="P70" s="75"/>
      <c r="Q70" s="75">
        <v>0</v>
      </c>
      <c r="R70" s="75"/>
      <c r="S70" s="75">
        <v>0</v>
      </c>
      <c r="T70" s="75"/>
      <c r="U70" s="49">
        <v>1</v>
      </c>
      <c r="V70" s="49">
        <v>1</v>
      </c>
      <c r="W70" s="78">
        <f t="shared" si="0"/>
        <v>1</v>
      </c>
      <c r="X70" s="49">
        <v>29</v>
      </c>
      <c r="Y70" s="49"/>
      <c r="Z70" s="78"/>
      <c r="AA70" s="49">
        <v>0</v>
      </c>
      <c r="AB70" s="49"/>
      <c r="AC70" s="78"/>
      <c r="AD70" s="49">
        <v>0</v>
      </c>
      <c r="AE70" s="49"/>
      <c r="AF70" s="78"/>
      <c r="AG70" s="49">
        <v>0</v>
      </c>
      <c r="AH70" s="49"/>
      <c r="AI70" s="78"/>
      <c r="AJ70" s="49">
        <f t="shared" si="1"/>
        <v>30</v>
      </c>
      <c r="AK70" s="49">
        <f t="shared" si="2"/>
        <v>1</v>
      </c>
      <c r="AL70" s="78">
        <f t="shared" si="3"/>
        <v>3.3333333333333333E-2</v>
      </c>
      <c r="AM70" s="44" t="s">
        <v>365</v>
      </c>
      <c r="AN70" s="10" t="s">
        <v>364</v>
      </c>
      <c r="AO70" s="39" t="s">
        <v>366</v>
      </c>
    </row>
    <row r="71" spans="1:41" ht="45" x14ac:dyDescent="0.25">
      <c r="A71" s="87" t="s">
        <v>110</v>
      </c>
      <c r="B71" s="87" t="s">
        <v>412</v>
      </c>
      <c r="C71" s="87" t="s">
        <v>416</v>
      </c>
      <c r="D71" s="87" t="s">
        <v>117</v>
      </c>
      <c r="E71" s="87" t="s">
        <v>140</v>
      </c>
      <c r="F71" s="90" t="s">
        <v>162</v>
      </c>
      <c r="G71" s="87" t="s">
        <v>271</v>
      </c>
      <c r="H71" s="12" t="s">
        <v>259</v>
      </c>
      <c r="I71" s="37" t="s">
        <v>318</v>
      </c>
      <c r="J71" s="12" t="s">
        <v>350</v>
      </c>
      <c r="K71" s="75">
        <v>220073601</v>
      </c>
      <c r="L71" s="75">
        <v>0</v>
      </c>
      <c r="M71" s="75">
        <v>1133550000</v>
      </c>
      <c r="N71" s="75"/>
      <c r="O71" s="75">
        <v>2372500000</v>
      </c>
      <c r="P71" s="75"/>
      <c r="Q71" s="75">
        <v>640833334</v>
      </c>
      <c r="R71" s="75"/>
      <c r="S71" s="75">
        <v>24479817</v>
      </c>
      <c r="T71" s="75"/>
      <c r="U71" s="49">
        <v>100</v>
      </c>
      <c r="V71" s="49">
        <v>28</v>
      </c>
      <c r="W71" s="78">
        <f t="shared" si="0"/>
        <v>0.28000000000000003</v>
      </c>
      <c r="X71" s="49">
        <v>100</v>
      </c>
      <c r="Y71" s="49"/>
      <c r="Z71" s="78"/>
      <c r="AA71" s="49">
        <v>100</v>
      </c>
      <c r="AB71" s="49"/>
      <c r="AC71" s="78"/>
      <c r="AD71" s="49">
        <v>100</v>
      </c>
      <c r="AE71" s="49"/>
      <c r="AF71" s="78"/>
      <c r="AG71" s="49">
        <v>100</v>
      </c>
      <c r="AH71" s="49"/>
      <c r="AI71" s="78"/>
      <c r="AJ71" s="49">
        <f>+AG71</f>
        <v>100</v>
      </c>
      <c r="AK71" s="49">
        <f t="shared" si="2"/>
        <v>28</v>
      </c>
      <c r="AL71" s="78">
        <f t="shared" si="3"/>
        <v>0.28000000000000003</v>
      </c>
      <c r="AM71" s="44" t="s">
        <v>352</v>
      </c>
      <c r="AN71" s="10" t="s">
        <v>353</v>
      </c>
      <c r="AO71" s="89" t="s">
        <v>354</v>
      </c>
    </row>
    <row r="72" spans="1:41" ht="63" x14ac:dyDescent="0.25">
      <c r="A72" s="87" t="s">
        <v>111</v>
      </c>
      <c r="B72" s="87" t="s">
        <v>407</v>
      </c>
      <c r="C72" s="87" t="s">
        <v>422</v>
      </c>
      <c r="D72" s="87" t="s">
        <v>118</v>
      </c>
      <c r="E72" s="87" t="s">
        <v>141</v>
      </c>
      <c r="F72" s="90" t="s">
        <v>163</v>
      </c>
      <c r="G72" s="87" t="s">
        <v>272</v>
      </c>
      <c r="H72" s="12" t="s">
        <v>274</v>
      </c>
      <c r="I72" s="12" t="s">
        <v>323</v>
      </c>
      <c r="J72" s="12" t="s">
        <v>319</v>
      </c>
      <c r="K72" s="75">
        <v>92618663</v>
      </c>
      <c r="L72" s="75">
        <v>92618663</v>
      </c>
      <c r="M72" s="75">
        <v>1190672000</v>
      </c>
      <c r="N72" s="75"/>
      <c r="O72" s="75">
        <v>200000000</v>
      </c>
      <c r="P72" s="75"/>
      <c r="Q72" s="75">
        <v>200000000</v>
      </c>
      <c r="R72" s="75"/>
      <c r="S72" s="75">
        <v>35796706</v>
      </c>
      <c r="T72" s="75"/>
      <c r="U72" s="49">
        <v>15</v>
      </c>
      <c r="V72" s="49">
        <v>15</v>
      </c>
      <c r="W72" s="78">
        <f t="shared" si="0"/>
        <v>1</v>
      </c>
      <c r="X72" s="49">
        <v>35</v>
      </c>
      <c r="Y72" s="49"/>
      <c r="Z72" s="78"/>
      <c r="AA72" s="49">
        <v>65</v>
      </c>
      <c r="AB72" s="49"/>
      <c r="AC72" s="78"/>
      <c r="AD72" s="49">
        <v>85</v>
      </c>
      <c r="AE72" s="49"/>
      <c r="AF72" s="78"/>
      <c r="AG72" s="49">
        <v>100</v>
      </c>
      <c r="AH72" s="49"/>
      <c r="AI72" s="78"/>
      <c r="AJ72" s="49">
        <f>+AG72</f>
        <v>100</v>
      </c>
      <c r="AK72" s="49">
        <f t="shared" ref="AK72:AK99" si="4">V72+Y72+AB72+AE72+AH72</f>
        <v>15</v>
      </c>
      <c r="AL72" s="78">
        <f t="shared" ref="AL72:AL99" si="5">AK72/AJ72</f>
        <v>0.15</v>
      </c>
      <c r="AM72" s="44" t="s">
        <v>378</v>
      </c>
      <c r="AN72" s="44" t="s">
        <v>377</v>
      </c>
      <c r="AO72" s="89" t="s">
        <v>379</v>
      </c>
    </row>
    <row r="73" spans="1:41" ht="63" x14ac:dyDescent="0.25">
      <c r="A73" s="87" t="s">
        <v>111</v>
      </c>
      <c r="B73" s="87" t="s">
        <v>407</v>
      </c>
      <c r="C73" s="87" t="s">
        <v>422</v>
      </c>
      <c r="D73" s="87" t="s">
        <v>118</v>
      </c>
      <c r="E73" s="87" t="s">
        <v>141</v>
      </c>
      <c r="F73" s="90" t="s">
        <v>163</v>
      </c>
      <c r="G73" s="87" t="s">
        <v>273</v>
      </c>
      <c r="H73" s="12" t="s">
        <v>275</v>
      </c>
      <c r="I73" s="12" t="s">
        <v>323</v>
      </c>
      <c r="J73" s="12" t="s">
        <v>319</v>
      </c>
      <c r="K73" s="75">
        <v>60000000</v>
      </c>
      <c r="L73" s="75">
        <v>60000000</v>
      </c>
      <c r="M73" s="75">
        <v>177675000</v>
      </c>
      <c r="N73" s="75"/>
      <c r="O73" s="75">
        <v>183005250</v>
      </c>
      <c r="P73" s="75"/>
      <c r="Q73" s="75">
        <v>188495406</v>
      </c>
      <c r="R73" s="75"/>
      <c r="S73" s="75">
        <v>194150268</v>
      </c>
      <c r="T73" s="75"/>
      <c r="U73" s="49">
        <v>15</v>
      </c>
      <c r="V73" s="49">
        <v>15</v>
      </c>
      <c r="W73" s="78">
        <f t="shared" ref="W73:W99" si="6">V73/U73</f>
        <v>1</v>
      </c>
      <c r="X73" s="49">
        <v>35</v>
      </c>
      <c r="Y73" s="49"/>
      <c r="Z73" s="78"/>
      <c r="AA73" s="49">
        <v>65</v>
      </c>
      <c r="AB73" s="49"/>
      <c r="AC73" s="78"/>
      <c r="AD73" s="49">
        <v>85</v>
      </c>
      <c r="AE73" s="49"/>
      <c r="AF73" s="78"/>
      <c r="AG73" s="49">
        <v>100</v>
      </c>
      <c r="AH73" s="49"/>
      <c r="AI73" s="78"/>
      <c r="AJ73" s="49">
        <f>+AG73</f>
        <v>100</v>
      </c>
      <c r="AK73" s="49">
        <f t="shared" si="4"/>
        <v>15</v>
      </c>
      <c r="AL73" s="78">
        <f t="shared" si="5"/>
        <v>0.15</v>
      </c>
      <c r="AM73" s="44" t="s">
        <v>369</v>
      </c>
      <c r="AN73" s="10" t="s">
        <v>402</v>
      </c>
      <c r="AO73" s="39" t="s">
        <v>403</v>
      </c>
    </row>
    <row r="74" spans="1:41" ht="45" x14ac:dyDescent="0.25">
      <c r="A74" s="87" t="s">
        <v>111</v>
      </c>
      <c r="B74" s="87" t="s">
        <v>407</v>
      </c>
      <c r="C74" s="87" t="s">
        <v>422</v>
      </c>
      <c r="D74" s="87" t="s">
        <v>118</v>
      </c>
      <c r="E74" s="87" t="s">
        <v>142</v>
      </c>
      <c r="F74" s="90" t="s">
        <v>164</v>
      </c>
      <c r="G74" s="87" t="s">
        <v>204</v>
      </c>
      <c r="H74" s="12" t="s">
        <v>276</v>
      </c>
      <c r="I74" s="51" t="s">
        <v>321</v>
      </c>
      <c r="J74" s="12" t="s">
        <v>334</v>
      </c>
      <c r="K74" s="75">
        <v>36750000</v>
      </c>
      <c r="L74" s="75">
        <v>36750000</v>
      </c>
      <c r="M74" s="75">
        <v>312944000</v>
      </c>
      <c r="N74" s="75"/>
      <c r="O74" s="75">
        <v>263375280</v>
      </c>
      <c r="P74" s="75"/>
      <c r="Q74" s="75">
        <v>268936539</v>
      </c>
      <c r="R74" s="75"/>
      <c r="S74" s="75">
        <v>274577267</v>
      </c>
      <c r="T74" s="75"/>
      <c r="U74" s="49">
        <v>1</v>
      </c>
      <c r="V74" s="49">
        <v>1</v>
      </c>
      <c r="W74" s="78">
        <f t="shared" si="6"/>
        <v>1</v>
      </c>
      <c r="X74" s="49">
        <v>1</v>
      </c>
      <c r="Y74" s="49"/>
      <c r="Z74" s="78"/>
      <c r="AA74" s="49">
        <v>1</v>
      </c>
      <c r="AB74" s="49"/>
      <c r="AC74" s="78"/>
      <c r="AD74" s="49">
        <v>1</v>
      </c>
      <c r="AE74" s="49"/>
      <c r="AF74" s="78"/>
      <c r="AG74" s="49">
        <v>1</v>
      </c>
      <c r="AH74" s="49"/>
      <c r="AI74" s="78"/>
      <c r="AJ74" s="49">
        <f>U74+X74+AA74+AD74+AG74</f>
        <v>5</v>
      </c>
      <c r="AK74" s="49">
        <f t="shared" si="4"/>
        <v>1</v>
      </c>
      <c r="AL74" s="78">
        <f t="shared" si="5"/>
        <v>0.2</v>
      </c>
      <c r="AM74" s="44" t="s">
        <v>387</v>
      </c>
      <c r="AN74" s="10" t="s">
        <v>386</v>
      </c>
      <c r="AO74" s="39" t="s">
        <v>388</v>
      </c>
    </row>
    <row r="75" spans="1:41" ht="45" x14ac:dyDescent="0.25">
      <c r="A75" s="87" t="s">
        <v>111</v>
      </c>
      <c r="B75" s="87" t="s">
        <v>407</v>
      </c>
      <c r="C75" s="87" t="s">
        <v>422</v>
      </c>
      <c r="D75" s="87" t="s">
        <v>118</v>
      </c>
      <c r="E75" s="87" t="s">
        <v>142</v>
      </c>
      <c r="F75" s="90" t="s">
        <v>164</v>
      </c>
      <c r="G75" s="87" t="s">
        <v>205</v>
      </c>
      <c r="H75" s="12" t="s">
        <v>399</v>
      </c>
      <c r="I75" s="51" t="s">
        <v>321</v>
      </c>
      <c r="J75" s="12" t="s">
        <v>334</v>
      </c>
      <c r="K75" s="75">
        <v>0</v>
      </c>
      <c r="L75" s="75">
        <v>0</v>
      </c>
      <c r="M75" s="75">
        <v>197700000</v>
      </c>
      <c r="N75" s="75"/>
      <c r="O75" s="75">
        <v>323069840</v>
      </c>
      <c r="P75" s="75"/>
      <c r="Q75" s="75">
        <v>54451935</v>
      </c>
      <c r="R75" s="75"/>
      <c r="S75" s="75">
        <v>53875493</v>
      </c>
      <c r="T75" s="75"/>
      <c r="U75" s="49"/>
      <c r="V75" s="49"/>
      <c r="W75" s="78"/>
      <c r="X75" s="49">
        <v>0.5</v>
      </c>
      <c r="Y75" s="49"/>
      <c r="Z75" s="78"/>
      <c r="AA75" s="49">
        <v>0.5</v>
      </c>
      <c r="AB75" s="49"/>
      <c r="AC75" s="78"/>
      <c r="AD75" s="49">
        <v>0.5</v>
      </c>
      <c r="AE75" s="49"/>
      <c r="AF75" s="78"/>
      <c r="AG75" s="49">
        <v>0.5</v>
      </c>
      <c r="AH75" s="49"/>
      <c r="AI75" s="78"/>
      <c r="AJ75" s="49">
        <f t="shared" ref="AJ75:AJ79" si="7">U75+X75+AA75+AD75+AG75</f>
        <v>2</v>
      </c>
      <c r="AK75" s="49">
        <f t="shared" si="4"/>
        <v>0</v>
      </c>
      <c r="AL75" s="78">
        <f t="shared" si="5"/>
        <v>0</v>
      </c>
      <c r="AM75" s="44" t="s">
        <v>387</v>
      </c>
      <c r="AN75" s="10" t="s">
        <v>386</v>
      </c>
      <c r="AO75" s="39" t="s">
        <v>388</v>
      </c>
    </row>
    <row r="76" spans="1:41" ht="45" x14ac:dyDescent="0.25">
      <c r="A76" s="87" t="s">
        <v>111</v>
      </c>
      <c r="B76" s="87" t="s">
        <v>407</v>
      </c>
      <c r="C76" s="87" t="s">
        <v>422</v>
      </c>
      <c r="D76" s="87" t="s">
        <v>118</v>
      </c>
      <c r="E76" s="87" t="s">
        <v>142</v>
      </c>
      <c r="F76" s="90" t="s">
        <v>164</v>
      </c>
      <c r="G76" s="87" t="s">
        <v>206</v>
      </c>
      <c r="H76" s="12" t="s">
        <v>277</v>
      </c>
      <c r="I76" s="51" t="s">
        <v>321</v>
      </c>
      <c r="J76" s="12" t="s">
        <v>334</v>
      </c>
      <c r="K76" s="75">
        <v>37050000</v>
      </c>
      <c r="L76" s="75">
        <v>36913333</v>
      </c>
      <c r="M76" s="75">
        <v>437500000</v>
      </c>
      <c r="N76" s="75"/>
      <c r="O76" s="75">
        <v>518358538</v>
      </c>
      <c r="P76" s="75"/>
      <c r="Q76" s="75">
        <v>520907788</v>
      </c>
      <c r="R76" s="75"/>
      <c r="S76" s="75">
        <v>315309782</v>
      </c>
      <c r="T76" s="75"/>
      <c r="U76" s="49">
        <v>1</v>
      </c>
      <c r="V76" s="49">
        <v>1</v>
      </c>
      <c r="W76" s="78">
        <f t="shared" si="6"/>
        <v>1</v>
      </c>
      <c r="X76" s="49">
        <v>1</v>
      </c>
      <c r="Y76" s="49"/>
      <c r="Z76" s="78"/>
      <c r="AA76" s="49">
        <v>1</v>
      </c>
      <c r="AB76" s="49"/>
      <c r="AC76" s="78"/>
      <c r="AD76" s="49">
        <v>1</v>
      </c>
      <c r="AE76" s="49"/>
      <c r="AF76" s="78"/>
      <c r="AG76" s="49">
        <v>1</v>
      </c>
      <c r="AH76" s="49"/>
      <c r="AI76" s="78"/>
      <c r="AJ76" s="49">
        <f t="shared" si="7"/>
        <v>5</v>
      </c>
      <c r="AK76" s="49">
        <f t="shared" si="4"/>
        <v>1</v>
      </c>
      <c r="AL76" s="78">
        <f t="shared" si="5"/>
        <v>0.2</v>
      </c>
      <c r="AM76" s="44" t="s">
        <v>387</v>
      </c>
      <c r="AN76" s="10" t="s">
        <v>386</v>
      </c>
      <c r="AO76" s="39" t="s">
        <v>388</v>
      </c>
    </row>
    <row r="77" spans="1:41" ht="47.25" x14ac:dyDescent="0.25">
      <c r="A77" s="87" t="s">
        <v>111</v>
      </c>
      <c r="B77" s="87" t="s">
        <v>411</v>
      </c>
      <c r="C77" s="87" t="s">
        <v>423</v>
      </c>
      <c r="D77" s="87" t="s">
        <v>119</v>
      </c>
      <c r="E77" s="87" t="s">
        <v>143</v>
      </c>
      <c r="F77" s="90" t="s">
        <v>165</v>
      </c>
      <c r="G77" s="87" t="s">
        <v>278</v>
      </c>
      <c r="H77" s="12" t="s">
        <v>280</v>
      </c>
      <c r="I77" s="12" t="s">
        <v>324</v>
      </c>
      <c r="J77" s="12" t="s">
        <v>334</v>
      </c>
      <c r="K77" s="75">
        <v>117302850</v>
      </c>
      <c r="L77" s="75">
        <v>80083850</v>
      </c>
      <c r="M77" s="75">
        <v>228675000</v>
      </c>
      <c r="N77" s="75"/>
      <c r="O77" s="75">
        <v>300000000</v>
      </c>
      <c r="P77" s="75"/>
      <c r="Q77" s="75">
        <v>250000000</v>
      </c>
      <c r="R77" s="75"/>
      <c r="S77" s="75">
        <v>50000000</v>
      </c>
      <c r="T77" s="75"/>
      <c r="U77" s="49">
        <v>0.15</v>
      </c>
      <c r="V77" s="49">
        <v>0.15</v>
      </c>
      <c r="W77" s="78">
        <f t="shared" si="6"/>
        <v>1</v>
      </c>
      <c r="X77" s="49">
        <v>0.35</v>
      </c>
      <c r="Y77" s="49"/>
      <c r="Z77" s="78"/>
      <c r="AA77" s="49">
        <v>0.65</v>
      </c>
      <c r="AB77" s="49"/>
      <c r="AC77" s="78"/>
      <c r="AD77" s="49">
        <v>0.85</v>
      </c>
      <c r="AE77" s="49"/>
      <c r="AF77" s="78"/>
      <c r="AG77" s="49">
        <v>1</v>
      </c>
      <c r="AH77" s="49"/>
      <c r="AI77" s="78"/>
      <c r="AJ77" s="49">
        <f>+AG77</f>
        <v>1</v>
      </c>
      <c r="AK77" s="49">
        <f t="shared" si="4"/>
        <v>0.15</v>
      </c>
      <c r="AL77" s="78">
        <f t="shared" si="5"/>
        <v>0.15</v>
      </c>
      <c r="AM77" s="44" t="s">
        <v>369</v>
      </c>
      <c r="AN77" s="10" t="s">
        <v>402</v>
      </c>
      <c r="AO77" s="39" t="s">
        <v>403</v>
      </c>
    </row>
    <row r="78" spans="1:41" ht="45" x14ac:dyDescent="0.25">
      <c r="A78" s="87" t="s">
        <v>111</v>
      </c>
      <c r="B78" s="87" t="s">
        <v>411</v>
      </c>
      <c r="C78" s="87" t="s">
        <v>423</v>
      </c>
      <c r="D78" s="87" t="s">
        <v>119</v>
      </c>
      <c r="E78" s="87" t="s">
        <v>143</v>
      </c>
      <c r="F78" s="90" t="s">
        <v>165</v>
      </c>
      <c r="G78" s="87" t="s">
        <v>279</v>
      </c>
      <c r="H78" s="12" t="s">
        <v>399</v>
      </c>
      <c r="I78" s="12" t="s">
        <v>324</v>
      </c>
      <c r="J78" s="12" t="s">
        <v>334</v>
      </c>
      <c r="K78" s="75"/>
      <c r="L78" s="75"/>
      <c r="M78" s="75">
        <v>165177000</v>
      </c>
      <c r="N78" s="75"/>
      <c r="O78" s="75">
        <v>325000000</v>
      </c>
      <c r="P78" s="75"/>
      <c r="Q78" s="75">
        <v>325000000</v>
      </c>
      <c r="R78" s="75"/>
      <c r="S78" s="75">
        <v>100000000</v>
      </c>
      <c r="T78" s="75"/>
      <c r="U78" s="49">
        <v>0</v>
      </c>
      <c r="V78" s="49"/>
      <c r="W78" s="78"/>
      <c r="X78" s="49">
        <v>0.25</v>
      </c>
      <c r="Y78" s="49"/>
      <c r="Z78" s="78"/>
      <c r="AA78" s="49">
        <v>0.5</v>
      </c>
      <c r="AB78" s="49"/>
      <c r="AC78" s="78"/>
      <c r="AD78" s="49">
        <v>0.75</v>
      </c>
      <c r="AE78" s="49"/>
      <c r="AF78" s="78"/>
      <c r="AG78" s="49">
        <v>1</v>
      </c>
      <c r="AH78" s="49"/>
      <c r="AI78" s="78"/>
      <c r="AJ78" s="49">
        <f>+AG78</f>
        <v>1</v>
      </c>
      <c r="AK78" s="49">
        <f t="shared" si="4"/>
        <v>0</v>
      </c>
      <c r="AL78" s="78">
        <f t="shared" si="5"/>
        <v>0</v>
      </c>
      <c r="AM78" s="44" t="s">
        <v>369</v>
      </c>
      <c r="AN78" s="10" t="s">
        <v>402</v>
      </c>
      <c r="AO78" s="39" t="s">
        <v>403</v>
      </c>
    </row>
    <row r="79" spans="1:41" ht="45" x14ac:dyDescent="0.25">
      <c r="A79" s="87" t="s">
        <v>111</v>
      </c>
      <c r="B79" s="87" t="s">
        <v>411</v>
      </c>
      <c r="C79" s="87" t="s">
        <v>423</v>
      </c>
      <c r="D79" s="87" t="s">
        <v>119</v>
      </c>
      <c r="E79" s="87" t="s">
        <v>143</v>
      </c>
      <c r="F79" s="90" t="s">
        <v>165</v>
      </c>
      <c r="G79" s="87" t="s">
        <v>207</v>
      </c>
      <c r="H79" s="12" t="s">
        <v>399</v>
      </c>
      <c r="I79" s="12" t="s">
        <v>324</v>
      </c>
      <c r="J79" s="12" t="s">
        <v>334</v>
      </c>
      <c r="K79" s="75"/>
      <c r="L79" s="75"/>
      <c r="M79" s="75">
        <v>160020000</v>
      </c>
      <c r="N79" s="75"/>
      <c r="O79" s="75">
        <v>375000000</v>
      </c>
      <c r="P79" s="75"/>
      <c r="Q79" s="75">
        <v>375000000</v>
      </c>
      <c r="R79" s="75"/>
      <c r="S79" s="75">
        <v>0</v>
      </c>
      <c r="T79" s="75"/>
      <c r="U79" s="49">
        <v>0</v>
      </c>
      <c r="V79" s="49"/>
      <c r="W79" s="78"/>
      <c r="X79" s="49">
        <v>1</v>
      </c>
      <c r="Y79" s="49"/>
      <c r="Z79" s="78"/>
      <c r="AA79" s="49">
        <v>1</v>
      </c>
      <c r="AB79" s="49"/>
      <c r="AC79" s="78"/>
      <c r="AD79" s="49">
        <v>0.5</v>
      </c>
      <c r="AE79" s="49"/>
      <c r="AF79" s="78"/>
      <c r="AG79" s="49">
        <v>0.5</v>
      </c>
      <c r="AH79" s="49"/>
      <c r="AI79" s="78"/>
      <c r="AJ79" s="49">
        <f t="shared" si="7"/>
        <v>3</v>
      </c>
      <c r="AK79" s="49">
        <f t="shared" si="4"/>
        <v>0</v>
      </c>
      <c r="AL79" s="78">
        <f t="shared" si="5"/>
        <v>0</v>
      </c>
      <c r="AM79" s="44" t="s">
        <v>369</v>
      </c>
      <c r="AN79" s="10" t="s">
        <v>402</v>
      </c>
      <c r="AO79" s="39" t="s">
        <v>403</v>
      </c>
    </row>
    <row r="80" spans="1:41" ht="47.25" x14ac:dyDescent="0.25">
      <c r="A80" s="87" t="s">
        <v>111</v>
      </c>
      <c r="B80" s="87" t="s">
        <v>410</v>
      </c>
      <c r="C80" s="87" t="s">
        <v>424</v>
      </c>
      <c r="D80" s="87" t="s">
        <v>120</v>
      </c>
      <c r="E80" s="87" t="s">
        <v>144</v>
      </c>
      <c r="F80" s="90" t="s">
        <v>166</v>
      </c>
      <c r="G80" s="87" t="s">
        <v>284</v>
      </c>
      <c r="H80" s="12" t="s">
        <v>285</v>
      </c>
      <c r="I80" s="12" t="s">
        <v>324</v>
      </c>
      <c r="J80" s="12" t="s">
        <v>334</v>
      </c>
      <c r="K80" s="75">
        <v>52200000</v>
      </c>
      <c r="L80" s="75">
        <v>40200000</v>
      </c>
      <c r="M80" s="75">
        <v>203500000</v>
      </c>
      <c r="N80" s="75"/>
      <c r="O80" s="75">
        <v>129000000</v>
      </c>
      <c r="P80" s="75"/>
      <c r="Q80" s="75">
        <v>129000000</v>
      </c>
      <c r="R80" s="75"/>
      <c r="S80" s="75">
        <v>58000000</v>
      </c>
      <c r="T80" s="75"/>
      <c r="U80" s="49">
        <v>0.15</v>
      </c>
      <c r="V80" s="49">
        <v>0.15</v>
      </c>
      <c r="W80" s="78">
        <f t="shared" si="6"/>
        <v>1</v>
      </c>
      <c r="X80" s="49">
        <v>0.35</v>
      </c>
      <c r="Y80" s="49"/>
      <c r="Z80" s="78"/>
      <c r="AA80" s="49">
        <v>0.65</v>
      </c>
      <c r="AB80" s="49"/>
      <c r="AC80" s="78"/>
      <c r="AD80" s="49">
        <v>0.85</v>
      </c>
      <c r="AE80" s="49"/>
      <c r="AF80" s="78"/>
      <c r="AG80" s="49">
        <v>1</v>
      </c>
      <c r="AH80" s="49"/>
      <c r="AI80" s="78"/>
      <c r="AJ80" s="49">
        <f>+AG80</f>
        <v>1</v>
      </c>
      <c r="AK80" s="49">
        <f t="shared" si="4"/>
        <v>0.15</v>
      </c>
      <c r="AL80" s="78">
        <f t="shared" si="5"/>
        <v>0.15</v>
      </c>
      <c r="AM80" s="44" t="s">
        <v>369</v>
      </c>
      <c r="AN80" s="10" t="s">
        <v>402</v>
      </c>
      <c r="AO80" s="39" t="s">
        <v>403</v>
      </c>
    </row>
    <row r="81" spans="1:41" ht="31.5" x14ac:dyDescent="0.25">
      <c r="A81" s="87" t="s">
        <v>111</v>
      </c>
      <c r="B81" s="87" t="s">
        <v>410</v>
      </c>
      <c r="C81" s="87" t="s">
        <v>424</v>
      </c>
      <c r="D81" s="87" t="s">
        <v>120</v>
      </c>
      <c r="E81" s="87" t="s">
        <v>144</v>
      </c>
      <c r="F81" s="90" t="s">
        <v>166</v>
      </c>
      <c r="G81" s="87" t="s">
        <v>283</v>
      </c>
      <c r="H81" s="12" t="s">
        <v>399</v>
      </c>
      <c r="I81" s="12" t="s">
        <v>324</v>
      </c>
      <c r="J81" s="12" t="s">
        <v>334</v>
      </c>
      <c r="K81" s="75"/>
      <c r="L81" s="75"/>
      <c r="M81" s="75">
        <v>177375000</v>
      </c>
      <c r="N81" s="75"/>
      <c r="O81" s="75">
        <v>272000000</v>
      </c>
      <c r="P81" s="75"/>
      <c r="Q81" s="75">
        <v>272000000</v>
      </c>
      <c r="R81" s="75"/>
      <c r="S81" s="75">
        <v>118000000</v>
      </c>
      <c r="T81" s="75"/>
      <c r="U81" s="49"/>
      <c r="V81" s="49"/>
      <c r="W81" s="78"/>
      <c r="X81" s="49">
        <v>0.25</v>
      </c>
      <c r="Y81" s="49"/>
      <c r="Z81" s="78"/>
      <c r="AA81" s="49">
        <v>0.55000000000000004</v>
      </c>
      <c r="AB81" s="49"/>
      <c r="AC81" s="78"/>
      <c r="AD81" s="49">
        <v>0.85</v>
      </c>
      <c r="AE81" s="49"/>
      <c r="AF81" s="78"/>
      <c r="AG81" s="49">
        <v>1</v>
      </c>
      <c r="AH81" s="49"/>
      <c r="AI81" s="78"/>
      <c r="AJ81" s="49">
        <f>+AG81</f>
        <v>1</v>
      </c>
      <c r="AK81" s="49">
        <f t="shared" si="4"/>
        <v>0</v>
      </c>
      <c r="AL81" s="78">
        <f t="shared" si="5"/>
        <v>0</v>
      </c>
      <c r="AM81" s="44" t="s">
        <v>369</v>
      </c>
      <c r="AN81" s="10" t="s">
        <v>402</v>
      </c>
      <c r="AO81" s="39" t="s">
        <v>403</v>
      </c>
    </row>
    <row r="82" spans="1:41" ht="31.5" x14ac:dyDescent="0.25">
      <c r="A82" s="87" t="s">
        <v>111</v>
      </c>
      <c r="B82" s="87" t="s">
        <v>410</v>
      </c>
      <c r="C82" s="87" t="s">
        <v>424</v>
      </c>
      <c r="D82" s="87" t="s">
        <v>120</v>
      </c>
      <c r="E82" s="87" t="s">
        <v>144</v>
      </c>
      <c r="F82" s="90" t="s">
        <v>166</v>
      </c>
      <c r="G82" s="87" t="s">
        <v>282</v>
      </c>
      <c r="H82" s="12" t="s">
        <v>281</v>
      </c>
      <c r="I82" s="12" t="s">
        <v>324</v>
      </c>
      <c r="J82" s="12" t="s">
        <v>334</v>
      </c>
      <c r="K82" s="75">
        <v>151456667</v>
      </c>
      <c r="L82" s="75">
        <v>120556667</v>
      </c>
      <c r="M82" s="75">
        <v>247964000</v>
      </c>
      <c r="N82" s="75"/>
      <c r="O82" s="75">
        <v>245000000</v>
      </c>
      <c r="P82" s="75"/>
      <c r="Q82" s="75">
        <v>245000000</v>
      </c>
      <c r="R82" s="75"/>
      <c r="S82" s="75">
        <v>116000000</v>
      </c>
      <c r="T82" s="75"/>
      <c r="U82" s="49">
        <v>0.15</v>
      </c>
      <c r="V82" s="49">
        <v>0.15</v>
      </c>
      <c r="W82" s="78">
        <f t="shared" si="6"/>
        <v>1</v>
      </c>
      <c r="X82" s="49">
        <v>0.35</v>
      </c>
      <c r="Y82" s="49"/>
      <c r="Z82" s="78"/>
      <c r="AA82" s="49">
        <v>0.65</v>
      </c>
      <c r="AB82" s="49"/>
      <c r="AC82" s="78"/>
      <c r="AD82" s="49">
        <v>0.85</v>
      </c>
      <c r="AE82" s="49"/>
      <c r="AF82" s="78"/>
      <c r="AG82" s="49">
        <v>1</v>
      </c>
      <c r="AH82" s="49"/>
      <c r="AI82" s="78"/>
      <c r="AJ82" s="49">
        <f>+AG82</f>
        <v>1</v>
      </c>
      <c r="AK82" s="49">
        <f t="shared" si="4"/>
        <v>0.15</v>
      </c>
      <c r="AL82" s="78">
        <f t="shared" si="5"/>
        <v>0.15</v>
      </c>
      <c r="AM82" s="44" t="s">
        <v>369</v>
      </c>
      <c r="AN82" s="10" t="s">
        <v>402</v>
      </c>
      <c r="AO82" s="39" t="s">
        <v>403</v>
      </c>
    </row>
    <row r="83" spans="1:41" ht="47.25" x14ac:dyDescent="0.25">
      <c r="A83" s="87" t="s">
        <v>111</v>
      </c>
      <c r="B83" s="87" t="s">
        <v>410</v>
      </c>
      <c r="C83" s="87" t="s">
        <v>424</v>
      </c>
      <c r="D83" s="87" t="s">
        <v>120</v>
      </c>
      <c r="E83" s="87" t="s">
        <v>144</v>
      </c>
      <c r="F83" s="90" t="s">
        <v>167</v>
      </c>
      <c r="G83" s="87" t="s">
        <v>286</v>
      </c>
      <c r="H83" s="12" t="s">
        <v>301</v>
      </c>
      <c r="I83" s="12" t="s">
        <v>333</v>
      </c>
      <c r="J83" s="12" t="s">
        <v>334</v>
      </c>
      <c r="K83" s="75">
        <v>32000000</v>
      </c>
      <c r="L83" s="75">
        <v>32000000</v>
      </c>
      <c r="M83" s="75">
        <v>373800000</v>
      </c>
      <c r="N83" s="75"/>
      <c r="O83" s="75">
        <v>252837600</v>
      </c>
      <c r="P83" s="75"/>
      <c r="Q83" s="75">
        <v>256436916</v>
      </c>
      <c r="R83" s="75"/>
      <c r="S83" s="75">
        <v>95081104</v>
      </c>
      <c r="T83" s="75"/>
      <c r="U83" s="49">
        <v>5</v>
      </c>
      <c r="V83" s="49">
        <v>0</v>
      </c>
      <c r="W83" s="78">
        <f t="shared" si="6"/>
        <v>0</v>
      </c>
      <c r="X83" s="49">
        <v>35</v>
      </c>
      <c r="Y83" s="49"/>
      <c r="Z83" s="78"/>
      <c r="AA83" s="49">
        <v>60</v>
      </c>
      <c r="AB83" s="49"/>
      <c r="AC83" s="78"/>
      <c r="AD83" s="49">
        <v>90</v>
      </c>
      <c r="AE83" s="49"/>
      <c r="AF83" s="78"/>
      <c r="AG83" s="49">
        <v>100</v>
      </c>
      <c r="AH83" s="49"/>
      <c r="AI83" s="78"/>
      <c r="AJ83" s="49">
        <f>+AG83</f>
        <v>100</v>
      </c>
      <c r="AK83" s="49">
        <f t="shared" si="4"/>
        <v>0</v>
      </c>
      <c r="AL83" s="78">
        <f t="shared" si="5"/>
        <v>0</v>
      </c>
      <c r="AM83" s="44" t="s">
        <v>390</v>
      </c>
      <c r="AN83" s="10" t="s">
        <v>389</v>
      </c>
      <c r="AO83" s="39" t="s">
        <v>391</v>
      </c>
    </row>
    <row r="84" spans="1:41" ht="47.25" x14ac:dyDescent="0.25">
      <c r="A84" s="87" t="s">
        <v>111</v>
      </c>
      <c r="B84" s="87" t="s">
        <v>410</v>
      </c>
      <c r="C84" s="87" t="s">
        <v>424</v>
      </c>
      <c r="D84" s="87" t="s">
        <v>120</v>
      </c>
      <c r="E84" s="87" t="s">
        <v>144</v>
      </c>
      <c r="F84" s="90" t="s">
        <v>167</v>
      </c>
      <c r="G84" s="87" t="s">
        <v>287</v>
      </c>
      <c r="H84" s="12" t="s">
        <v>302</v>
      </c>
      <c r="I84" s="12" t="s">
        <v>333</v>
      </c>
      <c r="J84" s="12" t="s">
        <v>334</v>
      </c>
      <c r="K84" s="75">
        <v>0</v>
      </c>
      <c r="L84" s="75">
        <v>0</v>
      </c>
      <c r="M84" s="75">
        <v>603028000</v>
      </c>
      <c r="N84" s="75"/>
      <c r="O84" s="75">
        <v>400000000</v>
      </c>
      <c r="P84" s="75"/>
      <c r="Q84" s="75">
        <v>100000000</v>
      </c>
      <c r="R84" s="75"/>
      <c r="S84" s="75">
        <v>0</v>
      </c>
      <c r="T84" s="75"/>
      <c r="U84" s="49"/>
      <c r="V84" s="49"/>
      <c r="W84" s="78"/>
      <c r="X84" s="49">
        <v>65</v>
      </c>
      <c r="Y84" s="49"/>
      <c r="Z84" s="78"/>
      <c r="AA84" s="49">
        <v>90</v>
      </c>
      <c r="AB84" s="49"/>
      <c r="AC84" s="78"/>
      <c r="AD84" s="49">
        <v>100</v>
      </c>
      <c r="AE84" s="49"/>
      <c r="AF84" s="78"/>
      <c r="AG84" s="49">
        <v>0</v>
      </c>
      <c r="AH84" s="49"/>
      <c r="AI84" s="78"/>
      <c r="AJ84" s="49">
        <f>+AD84</f>
        <v>100</v>
      </c>
      <c r="AK84" s="49">
        <f t="shared" si="4"/>
        <v>0</v>
      </c>
      <c r="AL84" s="78">
        <f t="shared" si="5"/>
        <v>0</v>
      </c>
      <c r="AM84" s="44" t="s">
        <v>390</v>
      </c>
      <c r="AN84" s="10" t="s">
        <v>389</v>
      </c>
      <c r="AO84" s="39" t="s">
        <v>391</v>
      </c>
    </row>
    <row r="85" spans="1:41" ht="47.25" x14ac:dyDescent="0.25">
      <c r="A85" s="87" t="s">
        <v>111</v>
      </c>
      <c r="B85" s="87" t="s">
        <v>410</v>
      </c>
      <c r="C85" s="87" t="s">
        <v>424</v>
      </c>
      <c r="D85" s="87" t="s">
        <v>120</v>
      </c>
      <c r="E85" s="87" t="s">
        <v>144</v>
      </c>
      <c r="F85" s="90" t="s">
        <v>167</v>
      </c>
      <c r="G85" s="87" t="s">
        <v>288</v>
      </c>
      <c r="H85" s="12" t="s">
        <v>303</v>
      </c>
      <c r="I85" s="12" t="s">
        <v>333</v>
      </c>
      <c r="J85" s="12" t="s">
        <v>334</v>
      </c>
      <c r="K85" s="75">
        <v>137146666</v>
      </c>
      <c r="L85" s="75">
        <v>131813333</v>
      </c>
      <c r="M85" s="75">
        <v>464450000</v>
      </c>
      <c r="N85" s="75"/>
      <c r="O85" s="75">
        <v>500654260</v>
      </c>
      <c r="P85" s="75"/>
      <c r="Q85" s="75">
        <v>476305199</v>
      </c>
      <c r="R85" s="75"/>
      <c r="S85" s="75">
        <v>187826695</v>
      </c>
      <c r="T85" s="75"/>
      <c r="U85" s="49">
        <v>0.05</v>
      </c>
      <c r="V85" s="49">
        <v>0.05</v>
      </c>
      <c r="W85" s="78">
        <f t="shared" si="6"/>
        <v>1</v>
      </c>
      <c r="X85" s="49">
        <v>0.35</v>
      </c>
      <c r="Y85" s="49"/>
      <c r="Z85" s="78"/>
      <c r="AA85" s="49">
        <v>0.6</v>
      </c>
      <c r="AB85" s="49"/>
      <c r="AC85" s="78"/>
      <c r="AD85" s="49">
        <v>0.85</v>
      </c>
      <c r="AE85" s="49"/>
      <c r="AF85" s="78"/>
      <c r="AG85" s="49">
        <v>1</v>
      </c>
      <c r="AH85" s="49"/>
      <c r="AI85" s="78"/>
      <c r="AJ85" s="49">
        <f>+AG85</f>
        <v>1</v>
      </c>
      <c r="AK85" s="49">
        <f t="shared" si="4"/>
        <v>0.05</v>
      </c>
      <c r="AL85" s="78">
        <f t="shared" si="5"/>
        <v>0.05</v>
      </c>
      <c r="AM85" s="44" t="s">
        <v>390</v>
      </c>
      <c r="AN85" s="10" t="s">
        <v>389</v>
      </c>
      <c r="AO85" s="39" t="s">
        <v>391</v>
      </c>
    </row>
    <row r="86" spans="1:41" ht="47.25" x14ac:dyDescent="0.25">
      <c r="A86" s="87" t="s">
        <v>111</v>
      </c>
      <c r="B86" s="87" t="s">
        <v>410</v>
      </c>
      <c r="C86" s="87" t="s">
        <v>424</v>
      </c>
      <c r="D86" s="87" t="s">
        <v>120</v>
      </c>
      <c r="E86" s="87" t="s">
        <v>144</v>
      </c>
      <c r="F86" s="90" t="s">
        <v>167</v>
      </c>
      <c r="G86" s="87" t="s">
        <v>289</v>
      </c>
      <c r="H86" s="12" t="s">
        <v>304</v>
      </c>
      <c r="I86" s="12" t="s">
        <v>333</v>
      </c>
      <c r="J86" s="12" t="s">
        <v>334</v>
      </c>
      <c r="K86" s="75">
        <v>47833333</v>
      </c>
      <c r="L86" s="75">
        <v>44500000</v>
      </c>
      <c r="M86" s="75">
        <v>351500000</v>
      </c>
      <c r="N86" s="75"/>
      <c r="O86" s="75">
        <v>224547000</v>
      </c>
      <c r="P86" s="75"/>
      <c r="Q86" s="75">
        <v>230000000</v>
      </c>
      <c r="R86" s="75"/>
      <c r="S86" s="75">
        <v>164851380</v>
      </c>
      <c r="T86" s="75"/>
      <c r="U86" s="49">
        <v>0.15</v>
      </c>
      <c r="V86" s="49">
        <v>0</v>
      </c>
      <c r="W86" s="78">
        <f t="shared" si="6"/>
        <v>0</v>
      </c>
      <c r="X86" s="49">
        <v>0.5</v>
      </c>
      <c r="Y86" s="49"/>
      <c r="Z86" s="78"/>
      <c r="AA86" s="49">
        <v>0.65</v>
      </c>
      <c r="AB86" s="49"/>
      <c r="AC86" s="78"/>
      <c r="AD86" s="49">
        <v>0.85</v>
      </c>
      <c r="AE86" s="49"/>
      <c r="AF86" s="78"/>
      <c r="AG86" s="49">
        <v>1</v>
      </c>
      <c r="AH86" s="49"/>
      <c r="AI86" s="78"/>
      <c r="AJ86" s="49">
        <f>+AG86</f>
        <v>1</v>
      </c>
      <c r="AK86" s="49">
        <f t="shared" si="4"/>
        <v>0</v>
      </c>
      <c r="AL86" s="78">
        <f t="shared" si="5"/>
        <v>0</v>
      </c>
      <c r="AM86" s="44" t="s">
        <v>390</v>
      </c>
      <c r="AN86" s="10" t="s">
        <v>389</v>
      </c>
      <c r="AO86" s="39" t="s">
        <v>391</v>
      </c>
    </row>
    <row r="87" spans="1:41" ht="31.5" x14ac:dyDescent="0.25">
      <c r="A87" s="87" t="s">
        <v>111</v>
      </c>
      <c r="B87" s="87" t="s">
        <v>410</v>
      </c>
      <c r="C87" s="87" t="s">
        <v>424</v>
      </c>
      <c r="D87" s="87" t="s">
        <v>120</v>
      </c>
      <c r="E87" s="87" t="s">
        <v>144</v>
      </c>
      <c r="F87" s="90" t="s">
        <v>167</v>
      </c>
      <c r="G87" s="87" t="s">
        <v>290</v>
      </c>
      <c r="H87" s="12" t="s">
        <v>305</v>
      </c>
      <c r="I87" s="12" t="s">
        <v>333</v>
      </c>
      <c r="J87" s="12" t="s">
        <v>334</v>
      </c>
      <c r="K87" s="75">
        <v>2301020001</v>
      </c>
      <c r="L87" s="75">
        <v>2052151249</v>
      </c>
      <c r="M87" s="75">
        <v>448250000</v>
      </c>
      <c r="N87" s="75"/>
      <c r="O87" s="75">
        <v>293087160</v>
      </c>
      <c r="P87" s="75"/>
      <c r="Q87" s="75">
        <v>303345210</v>
      </c>
      <c r="R87" s="75"/>
      <c r="S87" s="75">
        <v>255999476</v>
      </c>
      <c r="T87" s="75"/>
      <c r="U87" s="49">
        <v>99</v>
      </c>
      <c r="V87" s="49">
        <v>97.22</v>
      </c>
      <c r="W87" s="78">
        <f t="shared" si="6"/>
        <v>0.98202020202020202</v>
      </c>
      <c r="X87" s="49">
        <v>99</v>
      </c>
      <c r="Y87" s="49"/>
      <c r="Z87" s="78"/>
      <c r="AA87" s="49">
        <v>99</v>
      </c>
      <c r="AB87" s="49"/>
      <c r="AC87" s="78"/>
      <c r="AD87" s="49">
        <v>99</v>
      </c>
      <c r="AE87" s="49"/>
      <c r="AF87" s="78"/>
      <c r="AG87" s="49">
        <v>99</v>
      </c>
      <c r="AH87" s="49"/>
      <c r="AI87" s="78"/>
      <c r="AJ87" s="49">
        <f>+AG87</f>
        <v>99</v>
      </c>
      <c r="AK87" s="49">
        <f t="shared" si="4"/>
        <v>97.22</v>
      </c>
      <c r="AL87" s="78">
        <f t="shared" si="5"/>
        <v>0.98202020202020202</v>
      </c>
      <c r="AM87" s="44" t="s">
        <v>390</v>
      </c>
      <c r="AN87" s="10" t="s">
        <v>389</v>
      </c>
      <c r="AO87" s="39" t="s">
        <v>391</v>
      </c>
    </row>
    <row r="88" spans="1:41" ht="47.25" x14ac:dyDescent="0.25">
      <c r="A88" s="87" t="s">
        <v>111</v>
      </c>
      <c r="B88" s="87" t="s">
        <v>413</v>
      </c>
      <c r="C88" s="87" t="s">
        <v>422</v>
      </c>
      <c r="D88" s="87" t="s">
        <v>121</v>
      </c>
      <c r="E88" s="87" t="s">
        <v>145</v>
      </c>
      <c r="F88" s="90" t="s">
        <v>168</v>
      </c>
      <c r="G88" s="87" t="s">
        <v>291</v>
      </c>
      <c r="H88" s="12" t="s">
        <v>308</v>
      </c>
      <c r="I88" s="12" t="s">
        <v>322</v>
      </c>
      <c r="J88" s="12" t="s">
        <v>334</v>
      </c>
      <c r="K88" s="75">
        <v>240583333</v>
      </c>
      <c r="L88" s="75">
        <v>209316666</v>
      </c>
      <c r="M88" s="75">
        <v>410420000</v>
      </c>
      <c r="N88" s="75"/>
      <c r="O88" s="75">
        <v>389000000</v>
      </c>
      <c r="P88" s="75"/>
      <c r="Q88" s="75">
        <v>434000000</v>
      </c>
      <c r="R88" s="75"/>
      <c r="S88" s="75">
        <v>443900000</v>
      </c>
      <c r="T88" s="75"/>
      <c r="U88" s="49">
        <v>100</v>
      </c>
      <c r="V88" s="49">
        <v>95.1</v>
      </c>
      <c r="W88" s="78">
        <f t="shared" si="6"/>
        <v>0.95099999999999996</v>
      </c>
      <c r="X88" s="49">
        <v>100</v>
      </c>
      <c r="Y88" s="49"/>
      <c r="Z88" s="78"/>
      <c r="AA88" s="49">
        <v>100</v>
      </c>
      <c r="AB88" s="49"/>
      <c r="AC88" s="78"/>
      <c r="AD88" s="49">
        <v>100</v>
      </c>
      <c r="AE88" s="49"/>
      <c r="AF88" s="78"/>
      <c r="AG88" s="49">
        <v>100</v>
      </c>
      <c r="AH88" s="49"/>
      <c r="AI88" s="78"/>
      <c r="AJ88" s="49">
        <f>+AG88</f>
        <v>100</v>
      </c>
      <c r="AK88" s="49">
        <f t="shared" si="4"/>
        <v>95.1</v>
      </c>
      <c r="AL88" s="78">
        <f t="shared" si="5"/>
        <v>0.95099999999999996</v>
      </c>
      <c r="AM88" s="44" t="s">
        <v>387</v>
      </c>
      <c r="AN88" s="10" t="s">
        <v>386</v>
      </c>
      <c r="AO88" s="39" t="s">
        <v>388</v>
      </c>
    </row>
    <row r="89" spans="1:41" ht="45" x14ac:dyDescent="0.25">
      <c r="A89" s="87" t="s">
        <v>111</v>
      </c>
      <c r="B89" s="87" t="s">
        <v>413</v>
      </c>
      <c r="C89" s="87" t="s">
        <v>422</v>
      </c>
      <c r="D89" s="87" t="s">
        <v>121</v>
      </c>
      <c r="E89" s="87" t="s">
        <v>145</v>
      </c>
      <c r="F89" s="90" t="s">
        <v>168</v>
      </c>
      <c r="G89" s="87" t="s">
        <v>292</v>
      </c>
      <c r="H89" s="12" t="s">
        <v>307</v>
      </c>
      <c r="I89" s="12" t="s">
        <v>322</v>
      </c>
      <c r="J89" s="12" t="s">
        <v>334</v>
      </c>
      <c r="K89" s="75">
        <v>60066667</v>
      </c>
      <c r="L89" s="75">
        <v>37800000</v>
      </c>
      <c r="M89" s="75">
        <v>252500000</v>
      </c>
      <c r="N89" s="75"/>
      <c r="O89" s="75">
        <v>354966685</v>
      </c>
      <c r="P89" s="75"/>
      <c r="Q89" s="75">
        <v>359314072</v>
      </c>
      <c r="R89" s="75"/>
      <c r="S89" s="75">
        <v>390806567</v>
      </c>
      <c r="T89" s="75"/>
      <c r="U89" s="49">
        <v>0.1</v>
      </c>
      <c r="V89" s="49">
        <v>0.1</v>
      </c>
      <c r="W89" s="78">
        <f t="shared" si="6"/>
        <v>1</v>
      </c>
      <c r="X89" s="49">
        <v>0.3</v>
      </c>
      <c r="Y89" s="49"/>
      <c r="Z89" s="78"/>
      <c r="AA89" s="49">
        <v>0.6</v>
      </c>
      <c r="AB89" s="49"/>
      <c r="AC89" s="78"/>
      <c r="AD89" s="49">
        <v>0.9</v>
      </c>
      <c r="AE89" s="49"/>
      <c r="AF89" s="78"/>
      <c r="AG89" s="49">
        <v>1</v>
      </c>
      <c r="AH89" s="49"/>
      <c r="AI89" s="78"/>
      <c r="AJ89" s="49">
        <f>+AG89</f>
        <v>1</v>
      </c>
      <c r="AK89" s="49">
        <f t="shared" si="4"/>
        <v>0.1</v>
      </c>
      <c r="AL89" s="78">
        <f t="shared" si="5"/>
        <v>0.1</v>
      </c>
      <c r="AM89" s="44" t="s">
        <v>387</v>
      </c>
      <c r="AN89" s="10" t="s">
        <v>386</v>
      </c>
      <c r="AO89" s="39" t="s">
        <v>388</v>
      </c>
    </row>
    <row r="90" spans="1:41" ht="45" x14ac:dyDescent="0.25">
      <c r="A90" s="87" t="s">
        <v>111</v>
      </c>
      <c r="B90" s="87" t="s">
        <v>413</v>
      </c>
      <c r="C90" s="87" t="s">
        <v>422</v>
      </c>
      <c r="D90" s="87" t="s">
        <v>121</v>
      </c>
      <c r="E90" s="87" t="s">
        <v>145</v>
      </c>
      <c r="F90" s="90" t="s">
        <v>168</v>
      </c>
      <c r="G90" s="87" t="s">
        <v>293</v>
      </c>
      <c r="H90" s="12" t="s">
        <v>307</v>
      </c>
      <c r="I90" s="12" t="s">
        <v>322</v>
      </c>
      <c r="J90" s="12" t="s">
        <v>334</v>
      </c>
      <c r="K90" s="75">
        <v>5000000</v>
      </c>
      <c r="L90" s="75">
        <v>4712400</v>
      </c>
      <c r="M90" s="75">
        <v>83000000</v>
      </c>
      <c r="N90" s="75"/>
      <c r="O90" s="75">
        <v>161000000</v>
      </c>
      <c r="P90" s="75"/>
      <c r="Q90" s="75">
        <v>168000000</v>
      </c>
      <c r="R90" s="75"/>
      <c r="S90" s="75">
        <v>174000000</v>
      </c>
      <c r="T90" s="75"/>
      <c r="U90" s="49">
        <v>1</v>
      </c>
      <c r="V90" s="49">
        <v>1</v>
      </c>
      <c r="W90" s="78">
        <f t="shared" si="6"/>
        <v>1</v>
      </c>
      <c r="X90" s="49">
        <v>1</v>
      </c>
      <c r="Y90" s="49"/>
      <c r="Z90" s="78"/>
      <c r="AA90" s="49">
        <v>1</v>
      </c>
      <c r="AB90" s="49"/>
      <c r="AC90" s="78"/>
      <c r="AD90" s="49">
        <v>1</v>
      </c>
      <c r="AE90" s="49"/>
      <c r="AF90" s="78"/>
      <c r="AG90" s="49">
        <v>1</v>
      </c>
      <c r="AH90" s="49"/>
      <c r="AI90" s="78"/>
      <c r="AJ90" s="49">
        <f>+AG90</f>
        <v>1</v>
      </c>
      <c r="AK90" s="49">
        <f t="shared" si="4"/>
        <v>1</v>
      </c>
      <c r="AL90" s="78">
        <f t="shared" si="5"/>
        <v>1</v>
      </c>
      <c r="AM90" s="44" t="s">
        <v>387</v>
      </c>
      <c r="AN90" s="10" t="s">
        <v>386</v>
      </c>
      <c r="AO90" s="39" t="s">
        <v>388</v>
      </c>
    </row>
    <row r="91" spans="1:41" ht="45" x14ac:dyDescent="0.25">
      <c r="A91" s="87" t="s">
        <v>111</v>
      </c>
      <c r="B91" s="87" t="s">
        <v>413</v>
      </c>
      <c r="C91" s="87" t="s">
        <v>422</v>
      </c>
      <c r="D91" s="87" t="s">
        <v>121</v>
      </c>
      <c r="E91" s="87" t="s">
        <v>145</v>
      </c>
      <c r="F91" s="90" t="s">
        <v>168</v>
      </c>
      <c r="G91" s="87" t="s">
        <v>294</v>
      </c>
      <c r="H91" s="12" t="s">
        <v>306</v>
      </c>
      <c r="I91" s="12" t="s">
        <v>321</v>
      </c>
      <c r="J91" s="12" t="s">
        <v>334</v>
      </c>
      <c r="K91" s="75">
        <v>280016667</v>
      </c>
      <c r="L91" s="75">
        <v>199916667</v>
      </c>
      <c r="M91" s="75">
        <v>886175000</v>
      </c>
      <c r="N91" s="75"/>
      <c r="O91" s="75">
        <v>883000000</v>
      </c>
      <c r="P91" s="75"/>
      <c r="Q91" s="75">
        <v>914000000</v>
      </c>
      <c r="R91" s="75"/>
      <c r="S91" s="75">
        <v>946000000</v>
      </c>
      <c r="T91" s="75"/>
      <c r="U91" s="49">
        <v>100</v>
      </c>
      <c r="V91" s="49">
        <v>100</v>
      </c>
      <c r="W91" s="78">
        <f t="shared" si="6"/>
        <v>1</v>
      </c>
      <c r="X91" s="49">
        <v>100</v>
      </c>
      <c r="Y91" s="49"/>
      <c r="Z91" s="78"/>
      <c r="AA91" s="49">
        <v>100</v>
      </c>
      <c r="AB91" s="49"/>
      <c r="AC91" s="78"/>
      <c r="AD91" s="49">
        <v>100</v>
      </c>
      <c r="AE91" s="49"/>
      <c r="AF91" s="78"/>
      <c r="AG91" s="49">
        <v>100</v>
      </c>
      <c r="AH91" s="49"/>
      <c r="AI91" s="78"/>
      <c r="AJ91" s="49">
        <f>+AG91</f>
        <v>100</v>
      </c>
      <c r="AK91" s="49">
        <f t="shared" si="4"/>
        <v>100</v>
      </c>
      <c r="AL91" s="78">
        <f t="shared" si="5"/>
        <v>1</v>
      </c>
      <c r="AM91" s="44" t="s">
        <v>387</v>
      </c>
      <c r="AN91" s="10" t="s">
        <v>386</v>
      </c>
      <c r="AO91" s="39" t="s">
        <v>388</v>
      </c>
    </row>
    <row r="92" spans="1:41" ht="31.5" x14ac:dyDescent="0.25">
      <c r="A92" s="87" t="s">
        <v>111</v>
      </c>
      <c r="B92" s="87" t="s">
        <v>413</v>
      </c>
      <c r="C92" s="87" t="s">
        <v>422</v>
      </c>
      <c r="D92" s="87" t="s">
        <v>121</v>
      </c>
      <c r="E92" s="87" t="s">
        <v>145</v>
      </c>
      <c r="F92" s="90" t="s">
        <v>169</v>
      </c>
      <c r="G92" s="87" t="s">
        <v>340</v>
      </c>
      <c r="H92" s="12" t="s">
        <v>309</v>
      </c>
      <c r="I92" s="12" t="s">
        <v>326</v>
      </c>
      <c r="J92" s="12" t="s">
        <v>334</v>
      </c>
      <c r="K92" s="75">
        <v>1485308144</v>
      </c>
      <c r="L92" s="75">
        <v>1430460848</v>
      </c>
      <c r="M92" s="75">
        <v>2373613000</v>
      </c>
      <c r="N92" s="75"/>
      <c r="O92" s="75">
        <v>3280956000</v>
      </c>
      <c r="P92" s="75"/>
      <c r="Q92" s="75">
        <v>2859782240</v>
      </c>
      <c r="R92" s="75"/>
      <c r="S92" s="75">
        <v>1861500765</v>
      </c>
      <c r="T92" s="75"/>
      <c r="U92" s="49">
        <v>100</v>
      </c>
      <c r="V92" s="49">
        <v>32</v>
      </c>
      <c r="W92" s="78">
        <f t="shared" si="6"/>
        <v>0.32</v>
      </c>
      <c r="X92" s="49">
        <v>100</v>
      </c>
      <c r="Y92" s="49"/>
      <c r="Z92" s="78"/>
      <c r="AA92" s="49">
        <v>100</v>
      </c>
      <c r="AB92" s="49"/>
      <c r="AC92" s="78"/>
      <c r="AD92" s="49">
        <v>100</v>
      </c>
      <c r="AE92" s="49"/>
      <c r="AF92" s="78"/>
      <c r="AG92" s="49">
        <v>100</v>
      </c>
      <c r="AH92" s="49"/>
      <c r="AI92" s="78"/>
      <c r="AJ92" s="49">
        <f>+AG92</f>
        <v>100</v>
      </c>
      <c r="AK92" s="49">
        <f t="shared" si="4"/>
        <v>32</v>
      </c>
      <c r="AL92" s="78">
        <f t="shared" si="5"/>
        <v>0.32</v>
      </c>
      <c r="AM92" s="44" t="s">
        <v>393</v>
      </c>
      <c r="AN92" s="10" t="s">
        <v>392</v>
      </c>
      <c r="AO92" s="39" t="s">
        <v>394</v>
      </c>
    </row>
    <row r="93" spans="1:41" ht="31.5" x14ac:dyDescent="0.25">
      <c r="A93" s="87" t="s">
        <v>111</v>
      </c>
      <c r="B93" s="87" t="s">
        <v>413</v>
      </c>
      <c r="C93" s="87" t="s">
        <v>422</v>
      </c>
      <c r="D93" s="87" t="s">
        <v>121</v>
      </c>
      <c r="E93" s="87" t="s">
        <v>145</v>
      </c>
      <c r="F93" s="90" t="s">
        <v>169</v>
      </c>
      <c r="G93" s="87" t="s">
        <v>295</v>
      </c>
      <c r="H93" s="12" t="s">
        <v>310</v>
      </c>
      <c r="I93" s="12" t="s">
        <v>327</v>
      </c>
      <c r="J93" s="12" t="s">
        <v>334</v>
      </c>
      <c r="K93" s="75">
        <v>476199251</v>
      </c>
      <c r="L93" s="75">
        <v>427552091</v>
      </c>
      <c r="M93" s="75">
        <f>1076394000+80000000</f>
        <v>1156394000</v>
      </c>
      <c r="N93" s="75"/>
      <c r="O93" s="75">
        <v>1241760381</v>
      </c>
      <c r="P93" s="75"/>
      <c r="Q93" s="75">
        <v>1256303000</v>
      </c>
      <c r="R93" s="75"/>
      <c r="S93" s="75">
        <v>643366144</v>
      </c>
      <c r="T93" s="75"/>
      <c r="U93" s="49">
        <v>70</v>
      </c>
      <c r="V93" s="49">
        <v>70</v>
      </c>
      <c r="W93" s="78">
        <f t="shared" si="6"/>
        <v>1</v>
      </c>
      <c r="X93" s="49">
        <v>80</v>
      </c>
      <c r="Y93" s="49"/>
      <c r="Z93" s="78"/>
      <c r="AA93" s="49">
        <v>90</v>
      </c>
      <c r="AB93" s="49"/>
      <c r="AC93" s="78"/>
      <c r="AD93" s="49">
        <v>95</v>
      </c>
      <c r="AE93" s="49"/>
      <c r="AF93" s="78"/>
      <c r="AG93" s="49">
        <v>100</v>
      </c>
      <c r="AH93" s="49"/>
      <c r="AI93" s="78"/>
      <c r="AJ93" s="49">
        <f>+AG93</f>
        <v>100</v>
      </c>
      <c r="AK93" s="49">
        <f t="shared" si="4"/>
        <v>70</v>
      </c>
      <c r="AL93" s="78">
        <f t="shared" si="5"/>
        <v>0.7</v>
      </c>
      <c r="AM93" s="44" t="s">
        <v>393</v>
      </c>
      <c r="AN93" s="10" t="s">
        <v>392</v>
      </c>
      <c r="AO93" s="39" t="s">
        <v>394</v>
      </c>
    </row>
    <row r="94" spans="1:41" ht="31.5" x14ac:dyDescent="0.25">
      <c r="A94" s="87" t="s">
        <v>111</v>
      </c>
      <c r="B94" s="87" t="s">
        <v>413</v>
      </c>
      <c r="C94" s="87" t="s">
        <v>422</v>
      </c>
      <c r="D94" s="87" t="s">
        <v>121</v>
      </c>
      <c r="E94" s="87" t="s">
        <v>145</v>
      </c>
      <c r="F94" s="90" t="s">
        <v>169</v>
      </c>
      <c r="G94" s="87" t="s">
        <v>296</v>
      </c>
      <c r="H94" s="12" t="s">
        <v>311</v>
      </c>
      <c r="I94" s="12" t="s">
        <v>328</v>
      </c>
      <c r="J94" s="12" t="s">
        <v>334</v>
      </c>
      <c r="K94" s="75">
        <v>876674158</v>
      </c>
      <c r="L94" s="75">
        <v>850316323</v>
      </c>
      <c r="M94" s="75">
        <v>2729543000</v>
      </c>
      <c r="N94" s="75"/>
      <c r="O94" s="75">
        <v>3503130954</v>
      </c>
      <c r="P94" s="75"/>
      <c r="Q94" s="75">
        <v>3503130954</v>
      </c>
      <c r="R94" s="75"/>
      <c r="S94" s="75">
        <v>2321565477</v>
      </c>
      <c r="T94" s="75"/>
      <c r="U94" s="49">
        <v>0.6</v>
      </c>
      <c r="V94" s="49">
        <v>0.6</v>
      </c>
      <c r="W94" s="78">
        <f t="shared" si="6"/>
        <v>1</v>
      </c>
      <c r="X94" s="49">
        <v>0.7</v>
      </c>
      <c r="Y94" s="49"/>
      <c r="Z94" s="78"/>
      <c r="AA94" s="49">
        <v>0.8</v>
      </c>
      <c r="AB94" s="49"/>
      <c r="AC94" s="78"/>
      <c r="AD94" s="49">
        <v>0.9</v>
      </c>
      <c r="AE94" s="49"/>
      <c r="AF94" s="78"/>
      <c r="AG94" s="49">
        <v>1</v>
      </c>
      <c r="AH94" s="49"/>
      <c r="AI94" s="78"/>
      <c r="AJ94" s="49">
        <f>+AG94</f>
        <v>1</v>
      </c>
      <c r="AK94" s="49">
        <f t="shared" si="4"/>
        <v>0.6</v>
      </c>
      <c r="AL94" s="78">
        <f t="shared" si="5"/>
        <v>0.6</v>
      </c>
      <c r="AM94" s="44" t="s">
        <v>393</v>
      </c>
      <c r="AN94" s="10" t="s">
        <v>392</v>
      </c>
      <c r="AO94" s="39" t="s">
        <v>394</v>
      </c>
    </row>
    <row r="95" spans="1:41" ht="31.5" x14ac:dyDescent="0.25">
      <c r="A95" s="87" t="s">
        <v>111</v>
      </c>
      <c r="B95" s="87" t="s">
        <v>413</v>
      </c>
      <c r="C95" s="87" t="s">
        <v>422</v>
      </c>
      <c r="D95" s="87" t="s">
        <v>121</v>
      </c>
      <c r="E95" s="87" t="s">
        <v>145</v>
      </c>
      <c r="F95" s="90" t="s">
        <v>169</v>
      </c>
      <c r="G95" s="87" t="s">
        <v>297</v>
      </c>
      <c r="H95" s="12" t="s">
        <v>312</v>
      </c>
      <c r="I95" s="12" t="s">
        <v>329</v>
      </c>
      <c r="J95" s="12" t="s">
        <v>334</v>
      </c>
      <c r="K95" s="75">
        <v>318004534</v>
      </c>
      <c r="L95" s="75">
        <v>309387867</v>
      </c>
      <c r="M95" s="75">
        <v>987655000</v>
      </c>
      <c r="N95" s="75"/>
      <c r="O95" s="75">
        <v>1541821927</v>
      </c>
      <c r="P95" s="75"/>
      <c r="Q95" s="75">
        <v>1312049846</v>
      </c>
      <c r="R95" s="75"/>
      <c r="S95" s="75">
        <v>828921298</v>
      </c>
      <c r="T95" s="75"/>
      <c r="U95" s="49">
        <v>100</v>
      </c>
      <c r="V95" s="49">
        <v>100</v>
      </c>
      <c r="W95" s="78">
        <f t="shared" si="6"/>
        <v>1</v>
      </c>
      <c r="X95" s="49">
        <v>100</v>
      </c>
      <c r="Y95" s="49"/>
      <c r="Z95" s="78"/>
      <c r="AA95" s="49">
        <v>100</v>
      </c>
      <c r="AB95" s="49"/>
      <c r="AC95" s="78"/>
      <c r="AD95" s="49">
        <v>100</v>
      </c>
      <c r="AE95" s="49"/>
      <c r="AF95" s="78"/>
      <c r="AG95" s="49">
        <v>100</v>
      </c>
      <c r="AH95" s="49"/>
      <c r="AI95" s="78"/>
      <c r="AJ95" s="49">
        <f>+AG95</f>
        <v>100</v>
      </c>
      <c r="AK95" s="49">
        <f t="shared" si="4"/>
        <v>100</v>
      </c>
      <c r="AL95" s="78">
        <f t="shared" si="5"/>
        <v>1</v>
      </c>
      <c r="AM95" s="44" t="s">
        <v>393</v>
      </c>
      <c r="AN95" s="10" t="s">
        <v>392</v>
      </c>
      <c r="AO95" s="39" t="s">
        <v>394</v>
      </c>
    </row>
    <row r="96" spans="1:41" ht="31.5" x14ac:dyDescent="0.25">
      <c r="A96" s="87" t="s">
        <v>111</v>
      </c>
      <c r="B96" s="87" t="s">
        <v>413</v>
      </c>
      <c r="C96" s="87" t="s">
        <v>422</v>
      </c>
      <c r="D96" s="87" t="s">
        <v>121</v>
      </c>
      <c r="E96" s="87" t="s">
        <v>145</v>
      </c>
      <c r="F96" s="87" t="s">
        <v>169</v>
      </c>
      <c r="G96" s="87" t="s">
        <v>314</v>
      </c>
      <c r="H96" s="12" t="s">
        <v>313</v>
      </c>
      <c r="I96" s="12" t="s">
        <v>330</v>
      </c>
      <c r="J96" s="12" t="s">
        <v>334</v>
      </c>
      <c r="K96" s="75">
        <v>1347813913</v>
      </c>
      <c r="L96" s="75">
        <v>1168402127</v>
      </c>
      <c r="M96" s="75">
        <v>3664730000</v>
      </c>
      <c r="N96" s="75"/>
      <c r="O96" s="75">
        <v>2424944000</v>
      </c>
      <c r="P96" s="75"/>
      <c r="Q96" s="75">
        <v>2129744000</v>
      </c>
      <c r="R96" s="75"/>
      <c r="S96" s="75">
        <v>1911294454</v>
      </c>
      <c r="T96" s="75"/>
      <c r="U96" s="49">
        <v>0.6</v>
      </c>
      <c r="V96" s="49">
        <v>0.51</v>
      </c>
      <c r="W96" s="78">
        <f t="shared" si="6"/>
        <v>0.85000000000000009</v>
      </c>
      <c r="X96" s="49">
        <v>0.7</v>
      </c>
      <c r="Y96" s="49"/>
      <c r="Z96" s="78"/>
      <c r="AA96" s="49">
        <v>0.8</v>
      </c>
      <c r="AB96" s="49"/>
      <c r="AC96" s="78"/>
      <c r="AD96" s="49">
        <v>0.9</v>
      </c>
      <c r="AE96" s="49"/>
      <c r="AF96" s="78"/>
      <c r="AG96" s="49">
        <v>1</v>
      </c>
      <c r="AH96" s="49"/>
      <c r="AI96" s="78"/>
      <c r="AJ96" s="49">
        <f>+AG96</f>
        <v>1</v>
      </c>
      <c r="AK96" s="49">
        <f t="shared" si="4"/>
        <v>0.51</v>
      </c>
      <c r="AL96" s="78">
        <f t="shared" si="5"/>
        <v>0.51</v>
      </c>
      <c r="AM96" s="44" t="s">
        <v>393</v>
      </c>
      <c r="AN96" s="10" t="s">
        <v>392</v>
      </c>
      <c r="AO96" s="39" t="s">
        <v>394</v>
      </c>
    </row>
    <row r="97" spans="1:41" ht="45" x14ac:dyDescent="0.25">
      <c r="A97" s="87" t="s">
        <v>111</v>
      </c>
      <c r="B97" s="87" t="s">
        <v>413</v>
      </c>
      <c r="C97" s="87" t="s">
        <v>422</v>
      </c>
      <c r="D97" s="87" t="s">
        <v>121</v>
      </c>
      <c r="E97" s="87" t="s">
        <v>145</v>
      </c>
      <c r="F97" s="87" t="s">
        <v>170</v>
      </c>
      <c r="G97" s="87" t="s">
        <v>298</v>
      </c>
      <c r="H97" s="12" t="s">
        <v>315</v>
      </c>
      <c r="I97" s="12" t="s">
        <v>331</v>
      </c>
      <c r="J97" s="12" t="s">
        <v>334</v>
      </c>
      <c r="K97" s="75">
        <v>26166667</v>
      </c>
      <c r="L97" s="75">
        <v>27500000</v>
      </c>
      <c r="M97" s="75">
        <v>332350000</v>
      </c>
      <c r="N97" s="75"/>
      <c r="O97" s="75">
        <v>500000000</v>
      </c>
      <c r="P97" s="75"/>
      <c r="Q97" s="75">
        <v>500000000</v>
      </c>
      <c r="R97" s="75"/>
      <c r="S97" s="75">
        <v>500000000</v>
      </c>
      <c r="T97" s="75"/>
      <c r="U97" s="49">
        <v>100</v>
      </c>
      <c r="V97" s="49">
        <v>100</v>
      </c>
      <c r="W97" s="78">
        <f t="shared" si="6"/>
        <v>1</v>
      </c>
      <c r="X97" s="49">
        <v>100</v>
      </c>
      <c r="Y97" s="49"/>
      <c r="Z97" s="78"/>
      <c r="AA97" s="49">
        <v>100</v>
      </c>
      <c r="AB97" s="49"/>
      <c r="AC97" s="78"/>
      <c r="AD97" s="49">
        <v>100</v>
      </c>
      <c r="AE97" s="49"/>
      <c r="AF97" s="78"/>
      <c r="AG97" s="49">
        <v>100</v>
      </c>
      <c r="AH97" s="49"/>
      <c r="AI97" s="78"/>
      <c r="AJ97" s="49">
        <f>+AG97</f>
        <v>100</v>
      </c>
      <c r="AK97" s="49">
        <f t="shared" si="4"/>
        <v>100</v>
      </c>
      <c r="AL97" s="78">
        <f t="shared" si="5"/>
        <v>1</v>
      </c>
      <c r="AM97" s="44" t="s">
        <v>396</v>
      </c>
      <c r="AN97" s="10" t="s">
        <v>395</v>
      </c>
      <c r="AO97" s="39" t="s">
        <v>397</v>
      </c>
    </row>
    <row r="98" spans="1:41" ht="45" x14ac:dyDescent="0.25">
      <c r="A98" s="87" t="s">
        <v>111</v>
      </c>
      <c r="B98" s="87" t="s">
        <v>413</v>
      </c>
      <c r="C98" s="87" t="s">
        <v>422</v>
      </c>
      <c r="D98" s="87" t="s">
        <v>121</v>
      </c>
      <c r="E98" s="87" t="s">
        <v>145</v>
      </c>
      <c r="F98" s="87" t="s">
        <v>170</v>
      </c>
      <c r="G98" s="87" t="s">
        <v>299</v>
      </c>
      <c r="H98" s="12" t="s">
        <v>316</v>
      </c>
      <c r="I98" s="12" t="s">
        <v>331</v>
      </c>
      <c r="J98" s="12" t="s">
        <v>334</v>
      </c>
      <c r="K98" s="75">
        <v>428443334</v>
      </c>
      <c r="L98" s="75">
        <v>352503333</v>
      </c>
      <c r="M98" s="75">
        <v>1022340000</v>
      </c>
      <c r="N98" s="75"/>
      <c r="O98" s="75">
        <v>1200000000</v>
      </c>
      <c r="P98" s="75"/>
      <c r="Q98" s="75">
        <v>1200000000</v>
      </c>
      <c r="R98" s="75"/>
      <c r="S98" s="75">
        <v>1205000110</v>
      </c>
      <c r="T98" s="75"/>
      <c r="U98" s="49">
        <v>100</v>
      </c>
      <c r="V98" s="49">
        <v>100</v>
      </c>
      <c r="W98" s="78">
        <f t="shared" si="6"/>
        <v>1</v>
      </c>
      <c r="X98" s="49">
        <v>100</v>
      </c>
      <c r="Y98" s="49"/>
      <c r="Z98" s="78"/>
      <c r="AA98" s="49">
        <v>100</v>
      </c>
      <c r="AB98" s="49"/>
      <c r="AC98" s="78"/>
      <c r="AD98" s="49">
        <v>100</v>
      </c>
      <c r="AE98" s="49"/>
      <c r="AF98" s="78"/>
      <c r="AG98" s="49">
        <v>100</v>
      </c>
      <c r="AH98" s="49"/>
      <c r="AI98" s="78"/>
      <c r="AJ98" s="49">
        <f>+AG98</f>
        <v>100</v>
      </c>
      <c r="AK98" s="49">
        <f t="shared" si="4"/>
        <v>100</v>
      </c>
      <c r="AL98" s="78">
        <f t="shared" si="5"/>
        <v>1</v>
      </c>
      <c r="AM98" s="44" t="s">
        <v>396</v>
      </c>
      <c r="AN98" s="10" t="s">
        <v>395</v>
      </c>
      <c r="AO98" s="39" t="s">
        <v>397</v>
      </c>
    </row>
    <row r="99" spans="1:41" ht="45" x14ac:dyDescent="0.25">
      <c r="A99" s="87" t="s">
        <v>111</v>
      </c>
      <c r="B99" s="87" t="s">
        <v>413</v>
      </c>
      <c r="C99" s="87" t="s">
        <v>422</v>
      </c>
      <c r="D99" s="87" t="s">
        <v>121</v>
      </c>
      <c r="E99" s="87" t="s">
        <v>145</v>
      </c>
      <c r="F99" s="87" t="s">
        <v>170</v>
      </c>
      <c r="G99" s="87" t="s">
        <v>300</v>
      </c>
      <c r="H99" s="12" t="s">
        <v>317</v>
      </c>
      <c r="I99" s="12" t="s">
        <v>331</v>
      </c>
      <c r="J99" s="12" t="s">
        <v>334</v>
      </c>
      <c r="K99" s="75">
        <v>21533333</v>
      </c>
      <c r="L99" s="75">
        <v>21533333</v>
      </c>
      <c r="M99" s="75">
        <v>328710000</v>
      </c>
      <c r="N99" s="75"/>
      <c r="O99" s="75">
        <v>300000000</v>
      </c>
      <c r="P99" s="75"/>
      <c r="Q99" s="75">
        <v>300000000</v>
      </c>
      <c r="R99" s="75"/>
      <c r="S99" s="75">
        <v>100000000</v>
      </c>
      <c r="T99" s="75"/>
      <c r="U99" s="49">
        <v>100</v>
      </c>
      <c r="V99" s="49">
        <v>100</v>
      </c>
      <c r="W99" s="78">
        <f t="shared" si="6"/>
        <v>1</v>
      </c>
      <c r="X99" s="49">
        <v>100</v>
      </c>
      <c r="Y99" s="49"/>
      <c r="Z99" s="78"/>
      <c r="AA99" s="49">
        <v>100</v>
      </c>
      <c r="AB99" s="49"/>
      <c r="AC99" s="78"/>
      <c r="AD99" s="49">
        <v>100</v>
      </c>
      <c r="AE99" s="49"/>
      <c r="AF99" s="78"/>
      <c r="AG99" s="49">
        <v>100</v>
      </c>
      <c r="AH99" s="49"/>
      <c r="AI99" s="78"/>
      <c r="AJ99" s="49">
        <f>+AG99</f>
        <v>100</v>
      </c>
      <c r="AK99" s="49">
        <f t="shared" si="4"/>
        <v>100</v>
      </c>
      <c r="AL99" s="78">
        <f t="shared" si="5"/>
        <v>1</v>
      </c>
      <c r="AM99" s="44" t="s">
        <v>396</v>
      </c>
      <c r="AN99" s="10" t="s">
        <v>395</v>
      </c>
      <c r="AO99" s="39" t="s">
        <v>397</v>
      </c>
    </row>
    <row r="100" spans="1:41" x14ac:dyDescent="0.25">
      <c r="AI100" s="33"/>
      <c r="AJ100" s="33"/>
      <c r="AK100" s="46"/>
      <c r="AL100" s="33"/>
      <c r="AM100" s="47"/>
    </row>
    <row r="101" spans="1:41" x14ac:dyDescent="0.25">
      <c r="AI101" s="33"/>
      <c r="AJ101" s="33"/>
      <c r="AK101" s="46"/>
      <c r="AL101" s="33"/>
      <c r="AM101" s="47"/>
    </row>
    <row r="102" spans="1:41" x14ac:dyDescent="0.25">
      <c r="AI102" s="33"/>
      <c r="AJ102" s="33"/>
      <c r="AK102" s="46"/>
      <c r="AL102" s="33"/>
      <c r="AM102" s="47"/>
    </row>
    <row r="103" spans="1:41" x14ac:dyDescent="0.25">
      <c r="AI103" s="33"/>
      <c r="AJ103" s="33"/>
      <c r="AK103" s="46"/>
      <c r="AL103" s="33"/>
      <c r="AM103" s="47"/>
    </row>
    <row r="104" spans="1:41" x14ac:dyDescent="0.25">
      <c r="AI104" s="33"/>
      <c r="AJ104" s="33"/>
      <c r="AK104" s="46"/>
      <c r="AL104" s="33"/>
      <c r="AM104" s="47"/>
    </row>
    <row r="105" spans="1:41" x14ac:dyDescent="0.25">
      <c r="AI105" s="33"/>
      <c r="AJ105" s="33"/>
      <c r="AK105" s="46"/>
      <c r="AL105" s="33"/>
      <c r="AM105" s="47"/>
    </row>
    <row r="106" spans="1:41" x14ac:dyDescent="0.25">
      <c r="AI106" s="33"/>
      <c r="AJ106" s="33"/>
      <c r="AK106" s="46"/>
      <c r="AL106" s="33"/>
      <c r="AM106" s="47"/>
    </row>
    <row r="107" spans="1:41" x14ac:dyDescent="0.25">
      <c r="AI107" s="33"/>
      <c r="AJ107" s="33"/>
      <c r="AK107" s="46"/>
      <c r="AL107" s="33"/>
      <c r="AM107" s="47"/>
    </row>
    <row r="108" spans="1:41" x14ac:dyDescent="0.25">
      <c r="AI108" s="33"/>
      <c r="AJ108" s="33"/>
      <c r="AK108" s="46"/>
      <c r="AL108" s="33"/>
      <c r="AM108" s="47"/>
    </row>
    <row r="109" spans="1:41" x14ac:dyDescent="0.25">
      <c r="AI109" s="33"/>
      <c r="AJ109" s="33"/>
      <c r="AK109" s="46"/>
      <c r="AL109" s="33"/>
      <c r="AM109" s="47"/>
    </row>
    <row r="110" spans="1:41" x14ac:dyDescent="0.25">
      <c r="AI110" s="33"/>
      <c r="AJ110" s="33"/>
      <c r="AK110" s="46"/>
      <c r="AL110" s="33"/>
      <c r="AM110" s="47"/>
    </row>
    <row r="111" spans="1:41" x14ac:dyDescent="0.25">
      <c r="AI111" s="33"/>
      <c r="AJ111" s="33"/>
      <c r="AK111" s="46"/>
      <c r="AL111" s="33"/>
      <c r="AM111" s="47"/>
    </row>
    <row r="112" spans="1:41" x14ac:dyDescent="0.25">
      <c r="AI112" s="33"/>
      <c r="AJ112" s="33"/>
      <c r="AK112" s="46"/>
      <c r="AL112" s="33"/>
      <c r="AM112" s="47"/>
    </row>
    <row r="113" spans="35:39" x14ac:dyDescent="0.25">
      <c r="AI113" s="33"/>
      <c r="AJ113" s="33"/>
      <c r="AK113" s="46"/>
      <c r="AL113" s="33"/>
      <c r="AM113" s="47"/>
    </row>
    <row r="114" spans="35:39" x14ac:dyDescent="0.25">
      <c r="AI114" s="33"/>
      <c r="AJ114" s="33"/>
      <c r="AK114" s="46"/>
      <c r="AL114" s="33"/>
      <c r="AM114" s="47"/>
    </row>
    <row r="115" spans="35:39" x14ac:dyDescent="0.25">
      <c r="AI115" s="33"/>
      <c r="AJ115" s="33"/>
      <c r="AK115" s="46"/>
      <c r="AL115" s="33"/>
      <c r="AM115" s="47"/>
    </row>
    <row r="116" spans="35:39" x14ac:dyDescent="0.25">
      <c r="AI116" s="33"/>
      <c r="AJ116" s="33"/>
      <c r="AK116" s="46"/>
      <c r="AL116" s="33"/>
      <c r="AM116" s="47"/>
    </row>
    <row r="117" spans="35:39" x14ac:dyDescent="0.25">
      <c r="AI117" s="33"/>
      <c r="AJ117" s="33"/>
      <c r="AK117" s="46"/>
      <c r="AL117" s="33"/>
      <c r="AM117" s="47"/>
    </row>
    <row r="118" spans="35:39" x14ac:dyDescent="0.25">
      <c r="AI118" s="33"/>
      <c r="AJ118" s="33"/>
      <c r="AK118" s="46"/>
      <c r="AL118" s="33"/>
      <c r="AM118" s="47"/>
    </row>
    <row r="119" spans="35:39" x14ac:dyDescent="0.25">
      <c r="AI119" s="33"/>
      <c r="AJ119" s="33"/>
      <c r="AK119" s="46"/>
      <c r="AL119" s="33"/>
      <c r="AM119" s="47"/>
    </row>
    <row r="120" spans="35:39" x14ac:dyDescent="0.25">
      <c r="AI120" s="33"/>
      <c r="AJ120" s="33"/>
      <c r="AK120" s="46"/>
      <c r="AL120" s="33"/>
      <c r="AM120" s="47"/>
    </row>
    <row r="121" spans="35:39" x14ac:dyDescent="0.25">
      <c r="AI121" s="33"/>
      <c r="AJ121" s="33"/>
      <c r="AK121" s="46"/>
      <c r="AL121" s="33"/>
      <c r="AM121" s="47"/>
    </row>
    <row r="122" spans="35:39" x14ac:dyDescent="0.25">
      <c r="AI122" s="33"/>
      <c r="AJ122" s="33"/>
      <c r="AK122" s="46"/>
      <c r="AL122" s="33"/>
      <c r="AM122" s="47"/>
    </row>
    <row r="123" spans="35:39" x14ac:dyDescent="0.25">
      <c r="AI123" s="33"/>
      <c r="AJ123" s="33"/>
      <c r="AK123" s="46"/>
      <c r="AL123" s="33"/>
      <c r="AM123" s="47"/>
    </row>
    <row r="124" spans="35:39" x14ac:dyDescent="0.25">
      <c r="AI124" s="33"/>
      <c r="AJ124" s="33"/>
      <c r="AK124" s="46"/>
      <c r="AL124" s="33"/>
      <c r="AM124" s="47"/>
    </row>
    <row r="125" spans="35:39" x14ac:dyDescent="0.25">
      <c r="AI125" s="33"/>
      <c r="AJ125" s="33"/>
      <c r="AK125" s="46"/>
      <c r="AL125" s="33"/>
      <c r="AM125" s="47"/>
    </row>
    <row r="126" spans="35:39" x14ac:dyDescent="0.25">
      <c r="AI126" s="33"/>
      <c r="AJ126" s="33"/>
      <c r="AK126" s="46"/>
      <c r="AL126" s="33"/>
      <c r="AM126" s="47"/>
    </row>
    <row r="127" spans="35:39" x14ac:dyDescent="0.25">
      <c r="AI127" s="33"/>
      <c r="AJ127" s="33"/>
      <c r="AK127" s="46"/>
      <c r="AL127" s="33"/>
      <c r="AM127" s="47"/>
    </row>
    <row r="128" spans="35:39" x14ac:dyDescent="0.25">
      <c r="AI128" s="33"/>
      <c r="AJ128" s="33"/>
      <c r="AK128" s="46"/>
      <c r="AL128" s="33"/>
      <c r="AM128" s="47"/>
    </row>
    <row r="129" spans="35:39" x14ac:dyDescent="0.25">
      <c r="AI129" s="33"/>
      <c r="AJ129" s="33"/>
      <c r="AK129" s="46"/>
      <c r="AL129" s="33"/>
      <c r="AM129" s="47"/>
    </row>
    <row r="130" spans="35:39" x14ac:dyDescent="0.25">
      <c r="AI130" s="33"/>
      <c r="AJ130" s="33"/>
      <c r="AK130" s="46"/>
      <c r="AL130" s="33"/>
      <c r="AM130" s="47"/>
    </row>
    <row r="131" spans="35:39" x14ac:dyDescent="0.25">
      <c r="AI131" s="33"/>
      <c r="AJ131" s="33"/>
      <c r="AK131" s="46"/>
      <c r="AL131" s="33"/>
      <c r="AM131" s="47"/>
    </row>
    <row r="132" spans="35:39" x14ac:dyDescent="0.25">
      <c r="AI132" s="33"/>
      <c r="AJ132" s="33"/>
      <c r="AK132" s="46"/>
      <c r="AL132" s="33"/>
      <c r="AM132" s="47"/>
    </row>
    <row r="133" spans="35:39" x14ac:dyDescent="0.25">
      <c r="AI133" s="33"/>
      <c r="AJ133" s="33"/>
      <c r="AK133" s="46"/>
      <c r="AL133" s="33"/>
      <c r="AM133" s="47"/>
    </row>
    <row r="134" spans="35:39" x14ac:dyDescent="0.25">
      <c r="AI134" s="33"/>
      <c r="AJ134" s="33"/>
      <c r="AK134" s="46"/>
      <c r="AL134" s="33"/>
      <c r="AM134" s="47"/>
    </row>
    <row r="135" spans="35:39" x14ac:dyDescent="0.25">
      <c r="AI135" s="33"/>
      <c r="AJ135" s="33"/>
      <c r="AK135" s="46"/>
      <c r="AL135" s="33"/>
      <c r="AM135" s="47"/>
    </row>
    <row r="136" spans="35:39" x14ac:dyDescent="0.25">
      <c r="AI136" s="33"/>
      <c r="AJ136" s="33"/>
      <c r="AK136" s="46"/>
      <c r="AL136" s="33"/>
      <c r="AM136" s="47"/>
    </row>
    <row r="137" spans="35:39" x14ac:dyDescent="0.25">
      <c r="AI137" s="33"/>
      <c r="AJ137" s="33"/>
      <c r="AK137" s="46"/>
      <c r="AL137" s="33"/>
      <c r="AM137" s="47"/>
    </row>
    <row r="138" spans="35:39" x14ac:dyDescent="0.25">
      <c r="AI138" s="33"/>
      <c r="AJ138" s="33"/>
      <c r="AK138" s="46"/>
      <c r="AL138" s="33"/>
      <c r="AM138" s="47"/>
    </row>
    <row r="139" spans="35:39" x14ac:dyDescent="0.25">
      <c r="AI139" s="33"/>
      <c r="AJ139" s="33"/>
      <c r="AK139" s="46"/>
      <c r="AL139" s="33"/>
      <c r="AM139" s="47"/>
    </row>
    <row r="140" spans="35:39" x14ac:dyDescent="0.25">
      <c r="AI140" s="33"/>
      <c r="AJ140" s="33"/>
      <c r="AK140" s="46"/>
      <c r="AL140" s="33"/>
      <c r="AM140" s="47"/>
    </row>
    <row r="141" spans="35:39" x14ac:dyDescent="0.25">
      <c r="AI141" s="33"/>
      <c r="AJ141" s="33"/>
      <c r="AK141" s="46"/>
      <c r="AL141" s="33"/>
      <c r="AM141" s="47"/>
    </row>
    <row r="142" spans="35:39" x14ac:dyDescent="0.25">
      <c r="AI142" s="33"/>
      <c r="AJ142" s="33"/>
      <c r="AK142" s="46"/>
      <c r="AL142" s="33"/>
      <c r="AM142" s="47"/>
    </row>
    <row r="143" spans="35:39" x14ac:dyDescent="0.25">
      <c r="AI143" s="33"/>
      <c r="AJ143" s="33"/>
      <c r="AK143" s="46"/>
      <c r="AL143" s="33"/>
      <c r="AM143" s="47"/>
    </row>
    <row r="144" spans="35:39" x14ac:dyDescent="0.25">
      <c r="AI144" s="33"/>
      <c r="AJ144" s="33"/>
      <c r="AK144" s="46"/>
      <c r="AL144" s="33"/>
      <c r="AM144" s="47"/>
    </row>
    <row r="145" spans="35:39" x14ac:dyDescent="0.25">
      <c r="AI145" s="33"/>
      <c r="AJ145" s="33"/>
      <c r="AK145" s="46"/>
      <c r="AL145" s="33"/>
      <c r="AM145" s="47"/>
    </row>
    <row r="146" spans="35:39" x14ac:dyDescent="0.25">
      <c r="AI146" s="33"/>
      <c r="AJ146" s="33"/>
      <c r="AK146" s="46"/>
      <c r="AL146" s="33"/>
      <c r="AM146" s="47"/>
    </row>
    <row r="147" spans="35:39" x14ac:dyDescent="0.25">
      <c r="AI147" s="33"/>
      <c r="AJ147" s="33"/>
      <c r="AK147" s="46"/>
      <c r="AL147" s="33"/>
      <c r="AM147" s="47"/>
    </row>
    <row r="148" spans="35:39" x14ac:dyDescent="0.25">
      <c r="AI148" s="33"/>
      <c r="AJ148" s="33"/>
      <c r="AK148" s="46"/>
      <c r="AL148" s="33"/>
      <c r="AM148" s="47"/>
    </row>
    <row r="149" spans="35:39" x14ac:dyDescent="0.25">
      <c r="AI149" s="33"/>
      <c r="AJ149" s="33"/>
      <c r="AK149" s="46"/>
      <c r="AL149" s="33"/>
      <c r="AM149" s="47"/>
    </row>
    <row r="150" spans="35:39" x14ac:dyDescent="0.25">
      <c r="AI150" s="33"/>
      <c r="AJ150" s="33"/>
      <c r="AK150" s="46"/>
      <c r="AL150" s="33"/>
      <c r="AM150" s="47"/>
    </row>
    <row r="151" spans="35:39" x14ac:dyDescent="0.25">
      <c r="AI151" s="33"/>
      <c r="AJ151" s="33"/>
      <c r="AK151" s="46"/>
      <c r="AL151" s="33"/>
      <c r="AM151" s="47"/>
    </row>
    <row r="152" spans="35:39" x14ac:dyDescent="0.25">
      <c r="AI152" s="33"/>
      <c r="AJ152" s="33"/>
      <c r="AK152" s="46"/>
      <c r="AL152" s="33"/>
      <c r="AM152" s="47"/>
    </row>
    <row r="153" spans="35:39" x14ac:dyDescent="0.25">
      <c r="AI153" s="33"/>
      <c r="AJ153" s="33"/>
      <c r="AK153" s="46"/>
      <c r="AL153" s="33"/>
      <c r="AM153" s="47"/>
    </row>
    <row r="154" spans="35:39" x14ac:dyDescent="0.25">
      <c r="AI154" s="33"/>
      <c r="AJ154" s="33"/>
      <c r="AK154" s="46"/>
      <c r="AL154" s="33"/>
      <c r="AM154" s="47"/>
    </row>
    <row r="155" spans="35:39" x14ac:dyDescent="0.25">
      <c r="AI155" s="33"/>
      <c r="AJ155" s="33"/>
      <c r="AK155" s="46"/>
      <c r="AL155" s="33"/>
      <c r="AM155" s="47"/>
    </row>
    <row r="156" spans="35:39" x14ac:dyDescent="0.25">
      <c r="AI156" s="33"/>
      <c r="AJ156" s="33"/>
      <c r="AK156" s="46"/>
      <c r="AL156" s="33"/>
      <c r="AM156" s="47"/>
    </row>
    <row r="157" spans="35:39" x14ac:dyDescent="0.25">
      <c r="AI157" s="33"/>
      <c r="AJ157" s="33"/>
      <c r="AK157" s="46"/>
      <c r="AL157" s="33"/>
      <c r="AM157" s="47"/>
    </row>
    <row r="158" spans="35:39" x14ac:dyDescent="0.25">
      <c r="AI158" s="33"/>
      <c r="AJ158" s="33"/>
      <c r="AK158" s="46"/>
      <c r="AL158" s="33"/>
      <c r="AM158" s="47"/>
    </row>
    <row r="159" spans="35:39" x14ac:dyDescent="0.25">
      <c r="AI159" s="33"/>
      <c r="AJ159" s="33"/>
      <c r="AK159" s="46"/>
      <c r="AL159" s="33"/>
      <c r="AM159" s="47"/>
    </row>
    <row r="160" spans="35:39" x14ac:dyDescent="0.25">
      <c r="AI160" s="33"/>
      <c r="AJ160" s="33"/>
      <c r="AK160" s="46"/>
      <c r="AL160" s="33"/>
      <c r="AM160" s="47"/>
    </row>
    <row r="161" spans="35:39" x14ac:dyDescent="0.25">
      <c r="AI161" s="33"/>
      <c r="AJ161" s="33"/>
      <c r="AK161" s="46"/>
      <c r="AL161" s="33"/>
      <c r="AM161" s="47"/>
    </row>
    <row r="162" spans="35:39" x14ac:dyDescent="0.25">
      <c r="AI162" s="33"/>
      <c r="AJ162" s="33"/>
      <c r="AK162" s="46"/>
      <c r="AL162" s="33"/>
      <c r="AM162" s="47"/>
    </row>
    <row r="163" spans="35:39" x14ac:dyDescent="0.25">
      <c r="AI163" s="33"/>
      <c r="AJ163" s="33"/>
      <c r="AK163" s="46"/>
      <c r="AL163" s="33"/>
      <c r="AM163" s="47"/>
    </row>
    <row r="164" spans="35:39" x14ac:dyDescent="0.25">
      <c r="AI164" s="33"/>
      <c r="AJ164" s="33"/>
      <c r="AK164" s="46"/>
      <c r="AL164" s="33"/>
      <c r="AM164" s="47"/>
    </row>
    <row r="165" spans="35:39" x14ac:dyDescent="0.25">
      <c r="AI165" s="33"/>
      <c r="AJ165" s="33"/>
      <c r="AK165" s="46"/>
      <c r="AL165" s="33"/>
      <c r="AM165" s="47"/>
    </row>
    <row r="166" spans="35:39" x14ac:dyDescent="0.25">
      <c r="AI166" s="33"/>
      <c r="AJ166" s="33"/>
      <c r="AK166" s="46"/>
      <c r="AL166" s="33"/>
      <c r="AM166" s="47"/>
    </row>
    <row r="167" spans="35:39" x14ac:dyDescent="0.25">
      <c r="AI167" s="33"/>
      <c r="AJ167" s="33"/>
      <c r="AK167" s="46"/>
      <c r="AL167" s="33"/>
      <c r="AM167" s="47"/>
    </row>
    <row r="168" spans="35:39" x14ac:dyDescent="0.25">
      <c r="AI168" s="33"/>
      <c r="AJ168" s="33"/>
      <c r="AK168" s="46"/>
      <c r="AL168" s="33"/>
      <c r="AM168" s="47"/>
    </row>
    <row r="169" spans="35:39" x14ac:dyDescent="0.25">
      <c r="AI169" s="33"/>
      <c r="AJ169" s="33"/>
      <c r="AK169" s="46"/>
      <c r="AL169" s="33"/>
      <c r="AM169" s="47"/>
    </row>
    <row r="170" spans="35:39" x14ac:dyDescent="0.25">
      <c r="AI170" s="33"/>
      <c r="AJ170" s="33"/>
      <c r="AK170" s="46"/>
      <c r="AL170" s="33"/>
      <c r="AM170" s="47"/>
    </row>
    <row r="171" spans="35:39" x14ac:dyDescent="0.25">
      <c r="AI171" s="33"/>
      <c r="AJ171" s="33"/>
      <c r="AK171" s="46"/>
      <c r="AL171" s="33"/>
      <c r="AM171" s="47"/>
    </row>
    <row r="172" spans="35:39" x14ac:dyDescent="0.25">
      <c r="AI172" s="33"/>
      <c r="AJ172" s="33"/>
      <c r="AK172" s="46"/>
      <c r="AL172" s="33"/>
      <c r="AM172" s="47"/>
    </row>
    <row r="173" spans="35:39" x14ac:dyDescent="0.25">
      <c r="AI173" s="33"/>
      <c r="AJ173" s="33"/>
      <c r="AK173" s="46"/>
      <c r="AL173" s="33"/>
      <c r="AM173" s="47"/>
    </row>
    <row r="174" spans="35:39" x14ac:dyDescent="0.25">
      <c r="AI174" s="33"/>
      <c r="AJ174" s="33"/>
      <c r="AK174" s="46"/>
      <c r="AL174" s="33"/>
      <c r="AM174" s="47"/>
    </row>
    <row r="175" spans="35:39" x14ac:dyDescent="0.25">
      <c r="AI175" s="33"/>
      <c r="AJ175" s="33"/>
      <c r="AK175" s="46"/>
      <c r="AL175" s="33"/>
      <c r="AM175" s="47"/>
    </row>
    <row r="176" spans="35:39" x14ac:dyDescent="0.25">
      <c r="AI176" s="33"/>
      <c r="AJ176" s="33"/>
      <c r="AK176" s="46"/>
      <c r="AL176" s="33"/>
      <c r="AM176" s="47"/>
    </row>
    <row r="177" spans="35:39" x14ac:dyDescent="0.25">
      <c r="AI177" s="33"/>
      <c r="AJ177" s="33"/>
      <c r="AK177" s="46"/>
      <c r="AL177" s="33"/>
      <c r="AM177" s="47"/>
    </row>
    <row r="178" spans="35:39" x14ac:dyDescent="0.25">
      <c r="AI178" s="33"/>
      <c r="AJ178" s="33"/>
      <c r="AK178" s="46"/>
      <c r="AL178" s="33"/>
      <c r="AM178" s="47"/>
    </row>
    <row r="179" spans="35:39" x14ac:dyDescent="0.25">
      <c r="AI179" s="33"/>
      <c r="AJ179" s="33"/>
      <c r="AK179" s="46"/>
      <c r="AL179" s="33"/>
      <c r="AM179" s="47"/>
    </row>
    <row r="180" spans="35:39" x14ac:dyDescent="0.25">
      <c r="AI180" s="33"/>
      <c r="AJ180" s="33"/>
      <c r="AK180" s="46"/>
      <c r="AL180" s="33"/>
      <c r="AM180" s="47"/>
    </row>
    <row r="181" spans="35:39" x14ac:dyDescent="0.25">
      <c r="AI181" s="33"/>
      <c r="AJ181" s="33"/>
      <c r="AK181" s="46"/>
      <c r="AL181" s="33"/>
      <c r="AM181" s="47"/>
    </row>
    <row r="182" spans="35:39" x14ac:dyDescent="0.25">
      <c r="AI182" s="33"/>
      <c r="AJ182" s="33"/>
      <c r="AK182" s="46"/>
      <c r="AL182" s="33"/>
      <c r="AM182" s="47"/>
    </row>
    <row r="183" spans="35:39" x14ac:dyDescent="0.25">
      <c r="AI183" s="33"/>
      <c r="AJ183" s="33"/>
      <c r="AK183" s="46"/>
      <c r="AL183" s="33"/>
      <c r="AM183" s="47"/>
    </row>
    <row r="184" spans="35:39" x14ac:dyDescent="0.25">
      <c r="AI184" s="33"/>
      <c r="AJ184" s="33"/>
      <c r="AK184" s="46"/>
      <c r="AL184" s="33"/>
      <c r="AM184" s="47"/>
    </row>
    <row r="185" spans="35:39" x14ac:dyDescent="0.25">
      <c r="AI185" s="33"/>
      <c r="AJ185" s="33"/>
      <c r="AK185" s="46"/>
      <c r="AL185" s="33"/>
      <c r="AM185" s="47"/>
    </row>
    <row r="186" spans="35:39" x14ac:dyDescent="0.25">
      <c r="AI186" s="33"/>
      <c r="AJ186" s="33"/>
      <c r="AK186" s="46"/>
      <c r="AL186" s="33"/>
      <c r="AM186" s="47"/>
    </row>
    <row r="187" spans="35:39" x14ac:dyDescent="0.25">
      <c r="AI187" s="33"/>
      <c r="AJ187" s="33"/>
      <c r="AK187" s="46"/>
      <c r="AL187" s="33"/>
      <c r="AM187" s="47"/>
    </row>
    <row r="188" spans="35:39" x14ac:dyDescent="0.25">
      <c r="AI188" s="33"/>
      <c r="AJ188" s="33"/>
      <c r="AK188" s="46"/>
      <c r="AL188" s="33"/>
      <c r="AM188" s="47"/>
    </row>
    <row r="189" spans="35:39" x14ac:dyDescent="0.25">
      <c r="AI189" s="33"/>
      <c r="AJ189" s="33"/>
      <c r="AK189" s="46"/>
      <c r="AL189" s="33"/>
      <c r="AM189" s="47"/>
    </row>
    <row r="190" spans="35:39" x14ac:dyDescent="0.25">
      <c r="AI190" s="33"/>
      <c r="AJ190" s="33"/>
      <c r="AK190" s="46"/>
      <c r="AL190" s="33"/>
      <c r="AM190" s="47"/>
    </row>
    <row r="191" spans="35:39" x14ac:dyDescent="0.25">
      <c r="AI191" s="33"/>
      <c r="AJ191" s="33"/>
      <c r="AK191" s="46"/>
      <c r="AL191" s="33"/>
      <c r="AM191" s="47"/>
    </row>
    <row r="192" spans="35:39" x14ac:dyDescent="0.25">
      <c r="AI192" s="33"/>
      <c r="AJ192" s="33"/>
      <c r="AK192" s="46"/>
      <c r="AL192" s="33"/>
      <c r="AM192" s="47"/>
    </row>
    <row r="193" spans="35:39" x14ac:dyDescent="0.25">
      <c r="AI193" s="33"/>
      <c r="AJ193" s="33"/>
      <c r="AK193" s="46"/>
      <c r="AL193" s="33"/>
      <c r="AM193" s="47"/>
    </row>
    <row r="194" spans="35:39" x14ac:dyDescent="0.25">
      <c r="AI194" s="33"/>
      <c r="AJ194" s="33"/>
      <c r="AK194" s="46"/>
      <c r="AL194" s="33"/>
      <c r="AM194" s="47"/>
    </row>
    <row r="195" spans="35:39" x14ac:dyDescent="0.25">
      <c r="AI195" s="33"/>
      <c r="AJ195" s="33"/>
      <c r="AK195" s="46"/>
      <c r="AL195" s="33"/>
      <c r="AM195" s="47"/>
    </row>
    <row r="196" spans="35:39" x14ac:dyDescent="0.25">
      <c r="AI196" s="33"/>
      <c r="AJ196" s="33"/>
      <c r="AK196" s="46"/>
      <c r="AL196" s="33"/>
      <c r="AM196" s="47"/>
    </row>
    <row r="197" spans="35:39" x14ac:dyDescent="0.25">
      <c r="AI197" s="33"/>
      <c r="AJ197" s="33"/>
      <c r="AK197" s="46"/>
      <c r="AL197" s="33"/>
      <c r="AM197" s="47"/>
    </row>
    <row r="198" spans="35:39" x14ac:dyDescent="0.25">
      <c r="AI198" s="33"/>
      <c r="AJ198" s="33"/>
      <c r="AK198" s="46"/>
      <c r="AL198" s="33"/>
      <c r="AM198" s="47"/>
    </row>
    <row r="199" spans="35:39" x14ac:dyDescent="0.25">
      <c r="AI199" s="33"/>
      <c r="AJ199" s="33"/>
      <c r="AK199" s="46"/>
      <c r="AL199" s="33"/>
      <c r="AM199" s="47"/>
    </row>
    <row r="200" spans="35:39" x14ac:dyDescent="0.25">
      <c r="AI200" s="33"/>
      <c r="AJ200" s="33"/>
      <c r="AK200" s="46"/>
      <c r="AL200" s="33"/>
      <c r="AM200" s="47"/>
    </row>
    <row r="201" spans="35:39" x14ac:dyDescent="0.25">
      <c r="AI201" s="33"/>
      <c r="AJ201" s="33"/>
      <c r="AK201" s="46"/>
      <c r="AL201" s="33"/>
      <c r="AM201" s="47"/>
    </row>
    <row r="202" spans="35:39" x14ac:dyDescent="0.25">
      <c r="AI202" s="33"/>
      <c r="AJ202" s="33"/>
      <c r="AK202" s="46"/>
      <c r="AL202" s="33"/>
      <c r="AM202" s="47"/>
    </row>
    <row r="203" spans="35:39" x14ac:dyDescent="0.25">
      <c r="AI203" s="33"/>
      <c r="AJ203" s="33"/>
      <c r="AK203" s="46"/>
      <c r="AL203" s="33"/>
      <c r="AM203" s="47"/>
    </row>
    <row r="204" spans="35:39" x14ac:dyDescent="0.25">
      <c r="AI204" s="33"/>
      <c r="AJ204" s="33"/>
      <c r="AK204" s="46"/>
      <c r="AL204" s="33"/>
      <c r="AM204" s="47"/>
    </row>
    <row r="205" spans="35:39" x14ac:dyDescent="0.25">
      <c r="AI205" s="33"/>
      <c r="AJ205" s="33"/>
      <c r="AK205" s="46"/>
      <c r="AL205" s="33"/>
      <c r="AM205" s="47"/>
    </row>
    <row r="206" spans="35:39" x14ac:dyDescent="0.25">
      <c r="AI206" s="33"/>
      <c r="AJ206" s="33"/>
      <c r="AK206" s="46"/>
      <c r="AL206" s="33"/>
      <c r="AM206" s="47"/>
    </row>
    <row r="207" spans="35:39" x14ac:dyDescent="0.25">
      <c r="AI207" s="33"/>
      <c r="AJ207" s="33"/>
      <c r="AK207" s="46"/>
      <c r="AL207" s="33"/>
      <c r="AM207" s="47"/>
    </row>
    <row r="208" spans="35:39" x14ac:dyDescent="0.25">
      <c r="AI208" s="33"/>
      <c r="AJ208" s="33"/>
      <c r="AK208" s="46"/>
      <c r="AL208" s="33"/>
      <c r="AM208" s="47"/>
    </row>
    <row r="209" spans="35:39" x14ac:dyDescent="0.25">
      <c r="AI209" s="33"/>
      <c r="AJ209" s="33"/>
      <c r="AK209" s="46"/>
      <c r="AL209" s="33"/>
      <c r="AM209" s="47"/>
    </row>
    <row r="210" spans="35:39" x14ac:dyDescent="0.25">
      <c r="AI210" s="33"/>
      <c r="AJ210" s="33"/>
      <c r="AK210" s="46"/>
      <c r="AL210" s="33"/>
      <c r="AM210" s="47"/>
    </row>
    <row r="211" spans="35:39" x14ac:dyDescent="0.25">
      <c r="AI211" s="33"/>
      <c r="AJ211" s="33"/>
      <c r="AK211" s="46"/>
      <c r="AL211" s="33"/>
      <c r="AM211" s="47"/>
    </row>
    <row r="212" spans="35:39" x14ac:dyDescent="0.25">
      <c r="AI212" s="33"/>
      <c r="AJ212" s="33"/>
      <c r="AK212" s="46"/>
      <c r="AL212" s="33"/>
      <c r="AM212" s="47"/>
    </row>
    <row r="213" spans="35:39" x14ac:dyDescent="0.25">
      <c r="AI213" s="33"/>
      <c r="AJ213" s="33"/>
      <c r="AK213" s="46"/>
      <c r="AL213" s="33"/>
      <c r="AM213" s="47"/>
    </row>
    <row r="214" spans="35:39" x14ac:dyDescent="0.25">
      <c r="AI214" s="33"/>
      <c r="AJ214" s="33"/>
      <c r="AK214" s="46"/>
      <c r="AL214" s="33"/>
      <c r="AM214" s="47"/>
    </row>
    <row r="215" spans="35:39" x14ac:dyDescent="0.25">
      <c r="AI215" s="33"/>
      <c r="AJ215" s="33"/>
      <c r="AK215" s="46"/>
      <c r="AL215" s="33"/>
      <c r="AM215" s="47"/>
    </row>
    <row r="216" spans="35:39" x14ac:dyDescent="0.25">
      <c r="AI216" s="33"/>
      <c r="AJ216" s="33"/>
      <c r="AK216" s="46"/>
      <c r="AL216" s="33"/>
      <c r="AM216" s="47"/>
    </row>
    <row r="217" spans="35:39" x14ac:dyDescent="0.25">
      <c r="AI217" s="33"/>
      <c r="AJ217" s="33"/>
      <c r="AK217" s="46"/>
      <c r="AL217" s="33"/>
      <c r="AM217" s="47"/>
    </row>
    <row r="218" spans="35:39" x14ac:dyDescent="0.25">
      <c r="AI218" s="33"/>
      <c r="AJ218" s="33"/>
      <c r="AK218" s="46"/>
      <c r="AL218" s="33"/>
      <c r="AM218" s="47"/>
    </row>
    <row r="219" spans="35:39" x14ac:dyDescent="0.25">
      <c r="AI219" s="33"/>
      <c r="AJ219" s="33"/>
      <c r="AK219" s="46"/>
      <c r="AL219" s="33"/>
      <c r="AM219" s="47"/>
    </row>
    <row r="220" spans="35:39" x14ac:dyDescent="0.25">
      <c r="AI220" s="33"/>
      <c r="AJ220" s="33"/>
      <c r="AK220" s="46"/>
      <c r="AL220" s="33"/>
      <c r="AM220" s="47"/>
    </row>
    <row r="221" spans="35:39" x14ac:dyDescent="0.25">
      <c r="AI221" s="33"/>
      <c r="AJ221" s="33"/>
      <c r="AK221" s="46"/>
      <c r="AL221" s="33"/>
      <c r="AM221" s="47"/>
    </row>
    <row r="222" spans="35:39" x14ac:dyDescent="0.25">
      <c r="AI222" s="33"/>
      <c r="AJ222" s="33"/>
      <c r="AK222" s="46"/>
      <c r="AL222" s="33"/>
      <c r="AM222" s="47"/>
    </row>
    <row r="223" spans="35:39" x14ac:dyDescent="0.25">
      <c r="AI223" s="33"/>
      <c r="AJ223" s="33"/>
      <c r="AK223" s="46"/>
      <c r="AL223" s="33"/>
      <c r="AM223" s="47"/>
    </row>
    <row r="224" spans="35:39" x14ac:dyDescent="0.25">
      <c r="AI224" s="33"/>
      <c r="AJ224" s="33"/>
      <c r="AK224" s="46"/>
      <c r="AL224" s="33"/>
      <c r="AM224" s="47"/>
    </row>
    <row r="225" spans="35:39" x14ac:dyDescent="0.25">
      <c r="AI225" s="33"/>
      <c r="AJ225" s="33"/>
      <c r="AK225" s="46"/>
      <c r="AL225" s="33"/>
      <c r="AM225" s="47"/>
    </row>
    <row r="226" spans="35:39" x14ac:dyDescent="0.25">
      <c r="AI226" s="33"/>
      <c r="AJ226" s="33"/>
      <c r="AK226" s="46"/>
      <c r="AL226" s="33"/>
      <c r="AM226" s="47"/>
    </row>
    <row r="227" spans="35:39" x14ac:dyDescent="0.25">
      <c r="AI227" s="33"/>
      <c r="AJ227" s="33"/>
      <c r="AK227" s="46"/>
      <c r="AL227" s="33"/>
      <c r="AM227" s="47"/>
    </row>
    <row r="228" spans="35:39" x14ac:dyDescent="0.25">
      <c r="AI228" s="33"/>
      <c r="AJ228" s="33"/>
      <c r="AK228" s="46"/>
      <c r="AL228" s="33"/>
      <c r="AM228" s="47"/>
    </row>
    <row r="229" spans="35:39" x14ac:dyDescent="0.25">
      <c r="AI229" s="33"/>
      <c r="AJ229" s="33"/>
      <c r="AK229" s="46"/>
      <c r="AL229" s="33"/>
      <c r="AM229" s="47"/>
    </row>
    <row r="230" spans="35:39" x14ac:dyDescent="0.25">
      <c r="AI230" s="33"/>
      <c r="AJ230" s="33"/>
      <c r="AK230" s="46"/>
      <c r="AL230" s="33"/>
      <c r="AM230" s="47"/>
    </row>
    <row r="231" spans="35:39" x14ac:dyDescent="0.25">
      <c r="AI231" s="33"/>
      <c r="AJ231" s="33"/>
      <c r="AK231" s="46"/>
      <c r="AL231" s="33"/>
      <c r="AM231" s="47"/>
    </row>
    <row r="232" spans="35:39" x14ac:dyDescent="0.25">
      <c r="AI232" s="33"/>
      <c r="AJ232" s="33"/>
      <c r="AK232" s="46"/>
      <c r="AL232" s="33"/>
      <c r="AM232" s="47"/>
    </row>
    <row r="233" spans="35:39" x14ac:dyDescent="0.25">
      <c r="AI233" s="33"/>
      <c r="AJ233" s="33"/>
      <c r="AK233" s="46"/>
      <c r="AL233" s="33"/>
      <c r="AM233" s="47"/>
    </row>
    <row r="234" spans="35:39" x14ac:dyDescent="0.25">
      <c r="AI234" s="33"/>
      <c r="AJ234" s="33"/>
      <c r="AK234" s="46"/>
      <c r="AL234" s="33"/>
      <c r="AM234" s="47"/>
    </row>
    <row r="235" spans="35:39" x14ac:dyDescent="0.25">
      <c r="AI235" s="33"/>
      <c r="AJ235" s="33"/>
      <c r="AK235" s="46"/>
      <c r="AL235" s="33"/>
      <c r="AM235" s="47"/>
    </row>
    <row r="236" spans="35:39" x14ac:dyDescent="0.25">
      <c r="AI236" s="33"/>
      <c r="AJ236" s="33"/>
      <c r="AK236" s="46"/>
      <c r="AL236" s="33"/>
      <c r="AM236" s="47"/>
    </row>
    <row r="237" spans="35:39" x14ac:dyDescent="0.25">
      <c r="AI237" s="33"/>
      <c r="AJ237" s="33"/>
      <c r="AK237" s="46"/>
      <c r="AL237" s="33"/>
      <c r="AM237" s="47"/>
    </row>
    <row r="238" spans="35:39" x14ac:dyDescent="0.25">
      <c r="AI238" s="33"/>
      <c r="AJ238" s="33"/>
      <c r="AK238" s="46"/>
      <c r="AL238" s="33"/>
      <c r="AM238" s="47"/>
    </row>
    <row r="239" spans="35:39" x14ac:dyDescent="0.25">
      <c r="AI239" s="33"/>
      <c r="AJ239" s="33"/>
      <c r="AK239" s="46"/>
      <c r="AL239" s="33"/>
      <c r="AM239" s="47"/>
    </row>
    <row r="240" spans="35:39" x14ac:dyDescent="0.25">
      <c r="AI240" s="33"/>
      <c r="AJ240" s="33"/>
      <c r="AK240" s="46"/>
      <c r="AL240" s="33"/>
      <c r="AM240" s="47"/>
    </row>
    <row r="241" spans="35:39" x14ac:dyDescent="0.25">
      <c r="AI241" s="33"/>
      <c r="AJ241" s="33"/>
      <c r="AK241" s="46"/>
      <c r="AL241" s="33"/>
      <c r="AM241" s="47"/>
    </row>
    <row r="242" spans="35:39" x14ac:dyDescent="0.25">
      <c r="AI242" s="33"/>
      <c r="AJ242" s="33"/>
      <c r="AK242" s="46"/>
      <c r="AL242" s="33"/>
      <c r="AM242" s="47"/>
    </row>
    <row r="243" spans="35:39" x14ac:dyDescent="0.25">
      <c r="AI243" s="33"/>
      <c r="AJ243" s="33"/>
      <c r="AK243" s="46"/>
      <c r="AL243" s="33"/>
      <c r="AM243" s="47"/>
    </row>
    <row r="244" spans="35:39" x14ac:dyDescent="0.25">
      <c r="AI244" s="33"/>
      <c r="AJ244" s="33"/>
      <c r="AK244" s="46"/>
      <c r="AL244" s="33"/>
      <c r="AM244" s="47"/>
    </row>
    <row r="245" spans="35:39" x14ac:dyDescent="0.25">
      <c r="AI245" s="33"/>
      <c r="AJ245" s="33"/>
      <c r="AK245" s="46"/>
      <c r="AL245" s="33"/>
      <c r="AM245" s="47"/>
    </row>
    <row r="246" spans="35:39" x14ac:dyDescent="0.25">
      <c r="AI246" s="33"/>
      <c r="AJ246" s="33"/>
      <c r="AK246" s="46"/>
      <c r="AL246" s="33"/>
      <c r="AM246" s="47"/>
    </row>
    <row r="247" spans="35:39" x14ac:dyDescent="0.25">
      <c r="AI247" s="33"/>
      <c r="AJ247" s="33"/>
      <c r="AK247" s="46"/>
      <c r="AL247" s="33"/>
      <c r="AM247" s="47"/>
    </row>
    <row r="248" spans="35:39" x14ac:dyDescent="0.25">
      <c r="AI248" s="33"/>
      <c r="AJ248" s="33"/>
      <c r="AK248" s="46"/>
      <c r="AL248" s="33"/>
      <c r="AM248" s="47"/>
    </row>
    <row r="249" spans="35:39" x14ac:dyDescent="0.25">
      <c r="AI249" s="33"/>
      <c r="AJ249" s="33"/>
      <c r="AK249" s="46"/>
      <c r="AL249" s="33"/>
      <c r="AM249" s="47"/>
    </row>
    <row r="250" spans="35:39" x14ac:dyDescent="0.25">
      <c r="AI250" s="33"/>
      <c r="AJ250" s="33"/>
      <c r="AK250" s="46"/>
      <c r="AL250" s="33"/>
      <c r="AM250" s="47"/>
    </row>
    <row r="251" spans="35:39" x14ac:dyDescent="0.25">
      <c r="AI251" s="33"/>
      <c r="AJ251" s="33"/>
      <c r="AK251" s="46"/>
      <c r="AL251" s="33"/>
      <c r="AM251" s="47"/>
    </row>
    <row r="252" spans="35:39" x14ac:dyDescent="0.25">
      <c r="AI252" s="33"/>
      <c r="AJ252" s="33"/>
      <c r="AK252" s="46"/>
      <c r="AL252" s="33"/>
      <c r="AM252" s="47"/>
    </row>
    <row r="253" spans="35:39" x14ac:dyDescent="0.25">
      <c r="AI253" s="33"/>
      <c r="AJ253" s="33"/>
      <c r="AK253" s="46"/>
      <c r="AL253" s="33"/>
      <c r="AM253" s="47"/>
    </row>
    <row r="254" spans="35:39" x14ac:dyDescent="0.25">
      <c r="AI254" s="33"/>
      <c r="AJ254" s="33"/>
      <c r="AK254" s="46"/>
      <c r="AL254" s="33"/>
      <c r="AM254" s="47"/>
    </row>
    <row r="255" spans="35:39" x14ac:dyDescent="0.25">
      <c r="AI255" s="33"/>
      <c r="AJ255" s="33"/>
      <c r="AK255" s="46"/>
      <c r="AL255" s="33"/>
      <c r="AM255" s="47"/>
    </row>
    <row r="256" spans="35:39" x14ac:dyDescent="0.25">
      <c r="AI256" s="33"/>
      <c r="AJ256" s="33"/>
      <c r="AK256" s="46"/>
      <c r="AL256" s="33"/>
      <c r="AM256" s="47"/>
    </row>
    <row r="257" spans="35:39" x14ac:dyDescent="0.25">
      <c r="AI257" s="33"/>
      <c r="AJ257" s="33"/>
      <c r="AK257" s="46"/>
      <c r="AL257" s="33"/>
      <c r="AM257" s="47"/>
    </row>
    <row r="258" spans="35:39" x14ac:dyDescent="0.25">
      <c r="AI258" s="33"/>
      <c r="AJ258" s="33"/>
      <c r="AK258" s="46"/>
      <c r="AL258" s="33"/>
      <c r="AM258" s="47"/>
    </row>
    <row r="259" spans="35:39" x14ac:dyDescent="0.25">
      <c r="AI259" s="33"/>
      <c r="AJ259" s="33"/>
      <c r="AK259" s="46"/>
      <c r="AL259" s="33"/>
      <c r="AM259" s="47"/>
    </row>
    <row r="260" spans="35:39" x14ac:dyDescent="0.25">
      <c r="AI260" s="33"/>
      <c r="AJ260" s="33"/>
      <c r="AK260" s="46"/>
      <c r="AL260" s="33"/>
      <c r="AM260" s="47"/>
    </row>
    <row r="261" spans="35:39" x14ac:dyDescent="0.25">
      <c r="AI261" s="33"/>
      <c r="AJ261" s="33"/>
      <c r="AK261" s="46"/>
      <c r="AL261" s="33"/>
      <c r="AM261" s="47"/>
    </row>
    <row r="262" spans="35:39" x14ac:dyDescent="0.25">
      <c r="AI262" s="33"/>
      <c r="AJ262" s="33"/>
      <c r="AK262" s="46"/>
      <c r="AL262" s="33"/>
      <c r="AM262" s="47"/>
    </row>
    <row r="263" spans="35:39" x14ac:dyDescent="0.25">
      <c r="AI263" s="33"/>
      <c r="AJ263" s="33"/>
      <c r="AK263" s="46"/>
      <c r="AL263" s="33"/>
      <c r="AM263" s="47"/>
    </row>
    <row r="264" spans="35:39" x14ac:dyDescent="0.25">
      <c r="AI264" s="33"/>
      <c r="AJ264" s="33"/>
      <c r="AK264" s="46"/>
      <c r="AL264" s="33"/>
      <c r="AM264" s="47"/>
    </row>
    <row r="265" spans="35:39" x14ac:dyDescent="0.25">
      <c r="AI265" s="33"/>
      <c r="AJ265" s="33"/>
      <c r="AK265" s="46"/>
      <c r="AL265" s="33"/>
      <c r="AM265" s="47"/>
    </row>
    <row r="266" spans="35:39" x14ac:dyDescent="0.25">
      <c r="AI266" s="33"/>
      <c r="AJ266" s="33"/>
      <c r="AK266" s="46"/>
      <c r="AL266" s="33"/>
      <c r="AM266" s="47"/>
    </row>
    <row r="267" spans="35:39" x14ac:dyDescent="0.25">
      <c r="AI267" s="33"/>
      <c r="AJ267" s="33"/>
      <c r="AK267" s="46"/>
      <c r="AL267" s="33"/>
      <c r="AM267" s="47"/>
    </row>
    <row r="268" spans="35:39" x14ac:dyDescent="0.25">
      <c r="AI268" s="33"/>
      <c r="AJ268" s="33"/>
      <c r="AK268" s="46"/>
      <c r="AL268" s="33"/>
      <c r="AM268" s="47"/>
    </row>
    <row r="269" spans="35:39" x14ac:dyDescent="0.25">
      <c r="AI269" s="33"/>
      <c r="AJ269" s="33"/>
      <c r="AK269" s="46"/>
      <c r="AL269" s="33"/>
      <c r="AM269" s="47"/>
    </row>
    <row r="270" spans="35:39" x14ac:dyDescent="0.25">
      <c r="AI270" s="33"/>
      <c r="AJ270" s="33"/>
      <c r="AK270" s="46"/>
      <c r="AL270" s="33"/>
      <c r="AM270" s="47"/>
    </row>
    <row r="271" spans="35:39" x14ac:dyDescent="0.25">
      <c r="AI271" s="33"/>
      <c r="AJ271" s="33"/>
      <c r="AK271" s="46"/>
      <c r="AL271" s="33"/>
      <c r="AM271" s="47"/>
    </row>
    <row r="272" spans="35:39" x14ac:dyDescent="0.25">
      <c r="AI272" s="33"/>
      <c r="AJ272" s="33"/>
      <c r="AK272" s="46"/>
      <c r="AL272" s="33"/>
      <c r="AM272" s="47"/>
    </row>
    <row r="273" spans="35:39" x14ac:dyDescent="0.25">
      <c r="AI273" s="33"/>
      <c r="AJ273" s="33"/>
      <c r="AK273" s="46"/>
      <c r="AL273" s="33"/>
      <c r="AM273" s="47"/>
    </row>
    <row r="274" spans="35:39" x14ac:dyDescent="0.25">
      <c r="AI274" s="33"/>
      <c r="AJ274" s="33"/>
      <c r="AK274" s="46"/>
      <c r="AL274" s="33"/>
      <c r="AM274" s="47"/>
    </row>
    <row r="275" spans="35:39" x14ac:dyDescent="0.25">
      <c r="AI275" s="33"/>
      <c r="AJ275" s="33"/>
      <c r="AK275" s="46"/>
      <c r="AL275" s="33"/>
      <c r="AM275" s="47"/>
    </row>
    <row r="276" spans="35:39" x14ac:dyDescent="0.25">
      <c r="AI276" s="33"/>
      <c r="AJ276" s="33"/>
      <c r="AK276" s="46"/>
      <c r="AL276" s="33"/>
      <c r="AM276" s="47"/>
    </row>
    <row r="277" spans="35:39" x14ac:dyDescent="0.25">
      <c r="AI277" s="33"/>
      <c r="AJ277" s="33"/>
      <c r="AK277" s="46"/>
      <c r="AL277" s="33"/>
      <c r="AM277" s="47"/>
    </row>
    <row r="278" spans="35:39" x14ac:dyDescent="0.25">
      <c r="AI278" s="33"/>
      <c r="AJ278" s="33"/>
      <c r="AK278" s="46"/>
      <c r="AL278" s="33"/>
      <c r="AM278" s="47"/>
    </row>
    <row r="279" spans="35:39" x14ac:dyDescent="0.25">
      <c r="AI279" s="33"/>
      <c r="AJ279" s="33"/>
      <c r="AK279" s="46"/>
      <c r="AL279" s="33"/>
      <c r="AM279" s="47"/>
    </row>
    <row r="280" spans="35:39" x14ac:dyDescent="0.25">
      <c r="AI280" s="33"/>
      <c r="AJ280" s="33"/>
      <c r="AK280" s="46"/>
      <c r="AL280" s="33"/>
      <c r="AM280" s="47"/>
    </row>
    <row r="281" spans="35:39" x14ac:dyDescent="0.25">
      <c r="AI281" s="33"/>
      <c r="AJ281" s="33"/>
      <c r="AK281" s="46"/>
      <c r="AL281" s="33"/>
      <c r="AM281" s="47"/>
    </row>
    <row r="282" spans="35:39" x14ac:dyDescent="0.25">
      <c r="AI282" s="33"/>
      <c r="AJ282" s="33"/>
      <c r="AK282" s="46"/>
      <c r="AL282" s="33"/>
      <c r="AM282" s="47"/>
    </row>
    <row r="283" spans="35:39" x14ac:dyDescent="0.25">
      <c r="AI283" s="33"/>
      <c r="AJ283" s="33"/>
      <c r="AK283" s="46"/>
      <c r="AL283" s="33"/>
      <c r="AM283" s="47"/>
    </row>
    <row r="284" spans="35:39" x14ac:dyDescent="0.25">
      <c r="AI284" s="33"/>
      <c r="AJ284" s="33"/>
      <c r="AK284" s="46"/>
      <c r="AL284" s="33"/>
      <c r="AM284" s="47"/>
    </row>
    <row r="285" spans="35:39" x14ac:dyDescent="0.25">
      <c r="AI285" s="33"/>
      <c r="AJ285" s="33"/>
      <c r="AK285" s="46"/>
      <c r="AL285" s="33"/>
      <c r="AM285" s="47"/>
    </row>
    <row r="286" spans="35:39" x14ac:dyDescent="0.25">
      <c r="AI286" s="33"/>
      <c r="AJ286" s="33"/>
      <c r="AK286" s="46"/>
      <c r="AL286" s="33"/>
      <c r="AM286" s="47"/>
    </row>
    <row r="287" spans="35:39" x14ac:dyDescent="0.25">
      <c r="AI287" s="33"/>
      <c r="AJ287" s="33"/>
      <c r="AK287" s="46"/>
      <c r="AL287" s="33"/>
      <c r="AM287" s="47"/>
    </row>
    <row r="288" spans="35:39" x14ac:dyDescent="0.25">
      <c r="AI288" s="33"/>
      <c r="AJ288" s="33"/>
      <c r="AK288" s="46"/>
      <c r="AL288" s="33"/>
      <c r="AM288" s="47"/>
    </row>
    <row r="289" spans="35:39" x14ac:dyDescent="0.25">
      <c r="AI289" s="33"/>
      <c r="AJ289" s="33"/>
      <c r="AK289" s="46"/>
      <c r="AL289" s="33"/>
      <c r="AM289" s="47"/>
    </row>
    <row r="290" spans="35:39" x14ac:dyDescent="0.25">
      <c r="AI290" s="33"/>
      <c r="AJ290" s="33"/>
      <c r="AK290" s="46"/>
      <c r="AL290" s="33"/>
      <c r="AM290" s="47"/>
    </row>
    <row r="291" spans="35:39" x14ac:dyDescent="0.25">
      <c r="AI291" s="33"/>
      <c r="AJ291" s="33"/>
      <c r="AK291" s="46"/>
      <c r="AL291" s="33"/>
      <c r="AM291" s="47"/>
    </row>
    <row r="292" spans="35:39" x14ac:dyDescent="0.25">
      <c r="AI292" s="33"/>
      <c r="AJ292" s="33"/>
      <c r="AK292" s="46"/>
      <c r="AL292" s="33"/>
      <c r="AM292" s="47"/>
    </row>
    <row r="293" spans="35:39" x14ac:dyDescent="0.25">
      <c r="AI293" s="33"/>
      <c r="AJ293" s="33"/>
      <c r="AK293" s="46"/>
      <c r="AL293" s="33"/>
      <c r="AM293" s="47"/>
    </row>
    <row r="294" spans="35:39" x14ac:dyDescent="0.25">
      <c r="AI294" s="33"/>
      <c r="AJ294" s="33"/>
      <c r="AK294" s="46"/>
      <c r="AL294" s="33"/>
      <c r="AM294" s="47"/>
    </row>
    <row r="295" spans="35:39" x14ac:dyDescent="0.25">
      <c r="AI295" s="33"/>
      <c r="AJ295" s="33"/>
      <c r="AK295" s="46"/>
      <c r="AL295" s="33"/>
      <c r="AM295" s="47"/>
    </row>
    <row r="296" spans="35:39" x14ac:dyDescent="0.25">
      <c r="AI296" s="33"/>
      <c r="AJ296" s="33"/>
      <c r="AK296" s="46"/>
      <c r="AL296" s="33"/>
      <c r="AM296" s="47"/>
    </row>
    <row r="297" spans="35:39" x14ac:dyDescent="0.25">
      <c r="AI297" s="33"/>
      <c r="AJ297" s="33"/>
      <c r="AK297" s="46"/>
      <c r="AL297" s="33"/>
      <c r="AM297" s="47"/>
    </row>
    <row r="298" spans="35:39" x14ac:dyDescent="0.25">
      <c r="AI298" s="33"/>
      <c r="AJ298" s="33"/>
      <c r="AK298" s="46"/>
      <c r="AL298" s="33"/>
      <c r="AM298" s="47"/>
    </row>
    <row r="299" spans="35:39" x14ac:dyDescent="0.25">
      <c r="AI299" s="33"/>
      <c r="AJ299" s="33"/>
      <c r="AK299" s="46"/>
      <c r="AL299" s="33"/>
      <c r="AM299" s="47"/>
    </row>
    <row r="300" spans="35:39" x14ac:dyDescent="0.25">
      <c r="AI300" s="33"/>
      <c r="AJ300" s="33"/>
      <c r="AK300" s="46"/>
      <c r="AL300" s="33"/>
      <c r="AM300" s="47"/>
    </row>
    <row r="301" spans="35:39" x14ac:dyDescent="0.25">
      <c r="AI301" s="33"/>
      <c r="AJ301" s="33"/>
      <c r="AK301" s="46"/>
      <c r="AL301" s="33"/>
      <c r="AM301" s="47"/>
    </row>
    <row r="302" spans="35:39" x14ac:dyDescent="0.25">
      <c r="AI302" s="33"/>
      <c r="AJ302" s="33"/>
      <c r="AK302" s="46"/>
      <c r="AL302" s="33"/>
      <c r="AM302" s="47"/>
    </row>
    <row r="303" spans="35:39" x14ac:dyDescent="0.25">
      <c r="AI303" s="33"/>
      <c r="AJ303" s="33"/>
      <c r="AK303" s="46"/>
      <c r="AL303" s="33"/>
      <c r="AM303" s="47"/>
    </row>
    <row r="304" spans="35:39" x14ac:dyDescent="0.25">
      <c r="AI304" s="33"/>
      <c r="AJ304" s="33"/>
      <c r="AK304" s="46"/>
      <c r="AL304" s="33"/>
      <c r="AM304" s="47"/>
    </row>
    <row r="305" spans="35:39" x14ac:dyDescent="0.25">
      <c r="AI305" s="33"/>
      <c r="AJ305" s="33"/>
      <c r="AK305" s="46"/>
      <c r="AL305" s="33"/>
      <c r="AM305" s="47"/>
    </row>
    <row r="306" spans="35:39" x14ac:dyDescent="0.25">
      <c r="AI306" s="33"/>
      <c r="AJ306" s="33"/>
      <c r="AK306" s="46"/>
      <c r="AL306" s="33"/>
      <c r="AM306" s="47"/>
    </row>
    <row r="307" spans="35:39" x14ac:dyDescent="0.25">
      <c r="AI307" s="33"/>
      <c r="AJ307" s="33"/>
      <c r="AK307" s="46"/>
      <c r="AL307" s="33"/>
      <c r="AM307" s="47"/>
    </row>
    <row r="308" spans="35:39" x14ac:dyDescent="0.25">
      <c r="AI308" s="33"/>
      <c r="AJ308" s="33"/>
      <c r="AK308" s="46"/>
      <c r="AL308" s="33"/>
      <c r="AM308" s="47"/>
    </row>
    <row r="309" spans="35:39" x14ac:dyDescent="0.25">
      <c r="AI309" s="33"/>
      <c r="AJ309" s="33"/>
      <c r="AK309" s="46"/>
      <c r="AL309" s="33"/>
      <c r="AM309" s="47"/>
    </row>
    <row r="310" spans="35:39" x14ac:dyDescent="0.25">
      <c r="AI310" s="33"/>
      <c r="AJ310" s="33"/>
      <c r="AK310" s="46"/>
      <c r="AL310" s="33"/>
      <c r="AM310" s="47"/>
    </row>
    <row r="311" spans="35:39" x14ac:dyDescent="0.25">
      <c r="AI311" s="33"/>
      <c r="AJ311" s="33"/>
      <c r="AK311" s="46"/>
      <c r="AL311" s="33"/>
      <c r="AM311" s="47"/>
    </row>
    <row r="312" spans="35:39" x14ac:dyDescent="0.25">
      <c r="AI312" s="33"/>
      <c r="AJ312" s="33"/>
      <c r="AK312" s="46"/>
      <c r="AL312" s="33"/>
      <c r="AM312" s="47"/>
    </row>
    <row r="313" spans="35:39" x14ac:dyDescent="0.25">
      <c r="AI313" s="33"/>
      <c r="AJ313" s="33"/>
      <c r="AK313" s="46"/>
      <c r="AL313" s="33"/>
      <c r="AM313" s="47"/>
    </row>
    <row r="314" spans="35:39" x14ac:dyDescent="0.25">
      <c r="AI314" s="33"/>
      <c r="AJ314" s="33"/>
      <c r="AK314" s="46"/>
      <c r="AL314" s="33"/>
      <c r="AM314" s="47"/>
    </row>
    <row r="315" spans="35:39" x14ac:dyDescent="0.25">
      <c r="AI315" s="33"/>
      <c r="AJ315" s="33"/>
      <c r="AK315" s="46"/>
      <c r="AL315" s="33"/>
      <c r="AM315" s="47"/>
    </row>
    <row r="316" spans="35:39" x14ac:dyDescent="0.25">
      <c r="AI316" s="33"/>
      <c r="AJ316" s="33"/>
      <c r="AK316" s="46"/>
      <c r="AL316" s="33"/>
      <c r="AM316" s="47"/>
    </row>
    <row r="317" spans="35:39" x14ac:dyDescent="0.25">
      <c r="AI317" s="33"/>
      <c r="AJ317" s="33"/>
      <c r="AK317" s="46"/>
      <c r="AL317" s="33"/>
      <c r="AM317" s="47"/>
    </row>
    <row r="318" spans="35:39" x14ac:dyDescent="0.25">
      <c r="AI318" s="33"/>
      <c r="AJ318" s="33"/>
      <c r="AK318" s="46"/>
      <c r="AL318" s="33"/>
      <c r="AM318" s="47"/>
    </row>
    <row r="319" spans="35:39" x14ac:dyDescent="0.25">
      <c r="AI319" s="33"/>
      <c r="AJ319" s="33"/>
      <c r="AK319" s="46"/>
      <c r="AL319" s="33"/>
      <c r="AM319" s="47"/>
    </row>
    <row r="320" spans="35:39" x14ac:dyDescent="0.25">
      <c r="AI320" s="33"/>
      <c r="AJ320" s="33"/>
      <c r="AK320" s="46"/>
      <c r="AL320" s="33"/>
      <c r="AM320" s="47"/>
    </row>
    <row r="321" spans="35:39" x14ac:dyDescent="0.25">
      <c r="AI321" s="33"/>
      <c r="AJ321" s="33"/>
      <c r="AK321" s="46"/>
      <c r="AL321" s="33"/>
      <c r="AM321" s="47"/>
    </row>
    <row r="322" spans="35:39" x14ac:dyDescent="0.25">
      <c r="AI322" s="33"/>
      <c r="AJ322" s="33"/>
      <c r="AK322" s="46"/>
      <c r="AL322" s="33"/>
      <c r="AM322" s="47"/>
    </row>
    <row r="323" spans="35:39" x14ac:dyDescent="0.25">
      <c r="AI323" s="33"/>
      <c r="AJ323" s="33"/>
      <c r="AK323" s="46"/>
      <c r="AL323" s="33"/>
      <c r="AM323" s="47"/>
    </row>
    <row r="324" spans="35:39" x14ac:dyDescent="0.25">
      <c r="AI324" s="33"/>
      <c r="AJ324" s="33"/>
      <c r="AK324" s="46"/>
      <c r="AL324" s="33"/>
      <c r="AM324" s="47"/>
    </row>
    <row r="325" spans="35:39" x14ac:dyDescent="0.25">
      <c r="AI325" s="33"/>
      <c r="AJ325" s="33"/>
      <c r="AK325" s="46"/>
      <c r="AL325" s="33"/>
      <c r="AM325" s="47"/>
    </row>
    <row r="326" spans="35:39" x14ac:dyDescent="0.25">
      <c r="AI326" s="33"/>
      <c r="AJ326" s="33"/>
      <c r="AK326" s="46"/>
      <c r="AL326" s="33"/>
      <c r="AM326" s="47"/>
    </row>
    <row r="327" spans="35:39" x14ac:dyDescent="0.25">
      <c r="AI327" s="33"/>
      <c r="AJ327" s="33"/>
      <c r="AK327" s="46"/>
      <c r="AL327" s="33"/>
      <c r="AM327" s="47"/>
    </row>
    <row r="328" spans="35:39" x14ac:dyDescent="0.25">
      <c r="AI328" s="33"/>
      <c r="AJ328" s="33"/>
      <c r="AK328" s="46"/>
      <c r="AL328" s="33"/>
      <c r="AM328" s="47"/>
    </row>
    <row r="329" spans="35:39" x14ac:dyDescent="0.25">
      <c r="AI329" s="33"/>
      <c r="AJ329" s="33"/>
      <c r="AK329" s="46"/>
      <c r="AL329" s="33"/>
      <c r="AM329" s="47"/>
    </row>
    <row r="330" spans="35:39" x14ac:dyDescent="0.25">
      <c r="AI330" s="33"/>
      <c r="AJ330" s="33"/>
      <c r="AK330" s="46"/>
      <c r="AL330" s="33"/>
      <c r="AM330" s="47"/>
    </row>
    <row r="331" spans="35:39" x14ac:dyDescent="0.25">
      <c r="AI331" s="33"/>
      <c r="AJ331" s="33"/>
      <c r="AK331" s="46"/>
      <c r="AL331" s="33"/>
      <c r="AM331" s="47"/>
    </row>
    <row r="332" spans="35:39" x14ac:dyDescent="0.25">
      <c r="AI332" s="33"/>
      <c r="AJ332" s="33"/>
      <c r="AK332" s="46"/>
      <c r="AL332" s="33"/>
      <c r="AM332" s="47"/>
    </row>
    <row r="333" spans="35:39" x14ac:dyDescent="0.25">
      <c r="AI333" s="33"/>
      <c r="AJ333" s="33"/>
      <c r="AK333" s="46"/>
      <c r="AL333" s="33"/>
      <c r="AM333" s="47"/>
    </row>
    <row r="334" spans="35:39" x14ac:dyDescent="0.25">
      <c r="AI334" s="33"/>
      <c r="AJ334" s="33"/>
      <c r="AK334" s="46"/>
      <c r="AL334" s="33"/>
      <c r="AM334" s="47"/>
    </row>
    <row r="335" spans="35:39" x14ac:dyDescent="0.25">
      <c r="AI335" s="33"/>
      <c r="AJ335" s="33"/>
      <c r="AK335" s="46"/>
      <c r="AL335" s="33"/>
      <c r="AM335" s="47"/>
    </row>
    <row r="336" spans="35:39" x14ac:dyDescent="0.25">
      <c r="AI336" s="33"/>
      <c r="AJ336" s="33"/>
      <c r="AK336" s="46"/>
      <c r="AL336" s="33"/>
      <c r="AM336" s="47"/>
    </row>
    <row r="337" spans="35:39" x14ac:dyDescent="0.25">
      <c r="AI337" s="33"/>
      <c r="AJ337" s="33"/>
      <c r="AK337" s="46"/>
      <c r="AL337" s="33"/>
      <c r="AM337" s="47"/>
    </row>
    <row r="338" spans="35:39" x14ac:dyDescent="0.25">
      <c r="AI338" s="33"/>
      <c r="AJ338" s="33"/>
      <c r="AK338" s="46"/>
      <c r="AL338" s="33"/>
      <c r="AM338" s="47"/>
    </row>
    <row r="339" spans="35:39" x14ac:dyDescent="0.25">
      <c r="AI339" s="33"/>
      <c r="AJ339" s="33"/>
      <c r="AK339" s="46"/>
      <c r="AL339" s="33"/>
      <c r="AM339" s="47"/>
    </row>
    <row r="340" spans="35:39" x14ac:dyDescent="0.25">
      <c r="AI340" s="33"/>
      <c r="AJ340" s="33"/>
      <c r="AK340" s="46"/>
      <c r="AL340" s="33"/>
      <c r="AM340" s="47"/>
    </row>
    <row r="341" spans="35:39" x14ac:dyDescent="0.25">
      <c r="AI341" s="33"/>
      <c r="AJ341" s="33"/>
      <c r="AK341" s="46"/>
      <c r="AL341" s="33"/>
      <c r="AM341" s="47"/>
    </row>
    <row r="342" spans="35:39" x14ac:dyDescent="0.25">
      <c r="AI342" s="33"/>
      <c r="AJ342" s="33"/>
      <c r="AK342" s="46"/>
      <c r="AL342" s="33"/>
      <c r="AM342" s="47"/>
    </row>
    <row r="343" spans="35:39" x14ac:dyDescent="0.25">
      <c r="AI343" s="33"/>
      <c r="AJ343" s="33"/>
      <c r="AK343" s="46"/>
      <c r="AL343" s="33"/>
      <c r="AM343" s="47"/>
    </row>
    <row r="344" spans="35:39" x14ac:dyDescent="0.25">
      <c r="AI344" s="33"/>
      <c r="AJ344" s="33"/>
      <c r="AK344" s="46"/>
      <c r="AL344" s="33"/>
      <c r="AM344" s="47"/>
    </row>
    <row r="345" spans="35:39" x14ac:dyDescent="0.25">
      <c r="AI345" s="33"/>
      <c r="AJ345" s="33"/>
      <c r="AK345" s="46"/>
      <c r="AL345" s="33"/>
      <c r="AM345" s="47"/>
    </row>
    <row r="346" spans="35:39" x14ac:dyDescent="0.25">
      <c r="AI346" s="33"/>
      <c r="AJ346" s="33"/>
      <c r="AK346" s="46"/>
      <c r="AL346" s="33"/>
      <c r="AM346" s="47"/>
    </row>
    <row r="347" spans="35:39" x14ac:dyDescent="0.25">
      <c r="AI347" s="33"/>
      <c r="AJ347" s="33"/>
      <c r="AK347" s="46"/>
      <c r="AL347" s="33"/>
      <c r="AM347" s="47"/>
    </row>
    <row r="348" spans="35:39" x14ac:dyDescent="0.25">
      <c r="AI348" s="33"/>
      <c r="AJ348" s="33"/>
      <c r="AK348" s="46"/>
      <c r="AL348" s="33"/>
      <c r="AM348" s="47"/>
    </row>
  </sheetData>
  <autoFilter ref="A6:AO99" xr:uid="{05C54CDA-03CC-41B1-AB3A-6F225EC1C412}"/>
  <mergeCells count="30">
    <mergeCell ref="AJ4:AL4"/>
    <mergeCell ref="AJ5:AJ6"/>
    <mergeCell ref="AK5:AK6"/>
    <mergeCell ref="AL5:AL6"/>
    <mergeCell ref="AG5:AI5"/>
    <mergeCell ref="O5:P5"/>
    <mergeCell ref="Q5:R5"/>
    <mergeCell ref="X5:Z5"/>
    <mergeCell ref="AA5:AC5"/>
    <mergeCell ref="AD5:AF5"/>
    <mergeCell ref="K4:T4"/>
    <mergeCell ref="U5:W5"/>
    <mergeCell ref="J4:J6"/>
    <mergeCell ref="K5:L5"/>
    <mergeCell ref="M5:N5"/>
    <mergeCell ref="B4:B6"/>
    <mergeCell ref="C4:C6"/>
    <mergeCell ref="I4:I6"/>
    <mergeCell ref="AO4:AO6"/>
    <mergeCell ref="A2:AO2"/>
    <mergeCell ref="AN4:AN6"/>
    <mergeCell ref="AM4:AM6"/>
    <mergeCell ref="A4:A6"/>
    <mergeCell ref="D4:D6"/>
    <mergeCell ref="E4:E6"/>
    <mergeCell ref="F4:F6"/>
    <mergeCell ref="G4:G6"/>
    <mergeCell ref="H4:H6"/>
    <mergeCell ref="U4:AI4"/>
    <mergeCell ref="S5:T5"/>
  </mergeCells>
  <hyperlinks>
    <hyperlink ref="AO7" r:id="rId1" xr:uid="{2E663B72-BC45-4D12-9727-8E319E4B8E3C}"/>
    <hyperlink ref="AO8" r:id="rId2" xr:uid="{1B5734CA-AE5A-4C58-86D2-E8DAC89666EA}"/>
    <hyperlink ref="AO12" r:id="rId3" xr:uid="{252A73DF-CDCA-4327-AEE9-86D2816543AD}"/>
    <hyperlink ref="AO13" r:id="rId4" xr:uid="{81A6C4E5-32C0-4107-84C8-B21ED3FAD28F}"/>
    <hyperlink ref="AO22" r:id="rId5" xr:uid="{9CBACF21-EA64-4CE3-A85A-97E810D06AAB}"/>
    <hyperlink ref="AO29" r:id="rId6" xr:uid="{3B4777DE-ACD8-417E-9E7E-748BADF76BBC}"/>
    <hyperlink ref="AO30" r:id="rId7" xr:uid="{FFD969BD-FBB6-4C4B-B9A0-7668A7677171}"/>
    <hyperlink ref="AO31" r:id="rId8" xr:uid="{EF06AAD3-6C05-4D1D-AB9D-E9843E6F667C}"/>
    <hyperlink ref="AO32" r:id="rId9" xr:uid="{FDFD8043-D79B-4C6C-9578-D66E62BE4F73}"/>
    <hyperlink ref="AO45" r:id="rId10" xr:uid="{9FAF6D9B-0A72-48FE-8933-6AC2487CB4AD}"/>
    <hyperlink ref="AO46" r:id="rId11" xr:uid="{C12D4D03-7AB6-4611-8563-90C38DE370DF}"/>
    <hyperlink ref="AO47" r:id="rId12" xr:uid="{35BBBA96-1680-4E1F-AC2E-D3096BE0B90D}"/>
    <hyperlink ref="AO60" r:id="rId13" xr:uid="{6F15689D-E155-47BF-9567-A7844356D29A}"/>
    <hyperlink ref="AO71" r:id="rId14" xr:uid="{AA2C0494-8017-4B7C-AEC3-40A3236F7CD6}"/>
    <hyperlink ref="AO23" r:id="rId15" xr:uid="{79724C2E-EF09-4DEF-8291-18E0776F4CC1}"/>
    <hyperlink ref="AO27:AO28" r:id="rId16" display="maria.salcedo@habitatbogota.gov.co" xr:uid="{C1FEB3EF-E317-4CC4-93B7-8FB2323DF112}"/>
    <hyperlink ref="AO41" r:id="rId17" xr:uid="{45908E0A-660D-4F9C-9D7F-F713BD301C8F}"/>
    <hyperlink ref="AO65" r:id="rId18" xr:uid="{199B9D77-9E00-44C0-81E3-ED117609A940}"/>
    <hyperlink ref="AO73" r:id="rId19" xr:uid="{731A9C13-E7A4-400C-8887-F5B274747F9D}"/>
    <hyperlink ref="AO77:AO82" r:id="rId20" display="maria.salcedo@habitatbogota.gov.co" xr:uid="{CD2B34F6-7A06-4FE4-8A80-B5D407F76FD4}"/>
  </hyperlinks>
  <pageMargins left="0.70866141732283472" right="0.70866141732283472" top="0.74803149606299213" bottom="0.74803149606299213" header="0.31496062992125984" footer="0.31496062992125984"/>
  <pageSetup scale="80" orientation="landscape" r:id="rId21"/>
  <headerFooter>
    <oddFooter>&amp;L&amp;"times,Normal"&amp;14PG01-FO465-V1&amp;C&amp;G&amp;R&amp;"times,Normal"&amp;14Página  &amp;P de &amp;N</oddFooter>
  </headerFooter>
  <drawing r:id="rId22"/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7"/>
  <sheetViews>
    <sheetView view="pageBreakPreview" zoomScale="55" zoomScaleNormal="100" zoomScaleSheetLayoutView="55" workbookViewId="0">
      <pane xSplit="3" ySplit="7" topLeftCell="D50" activePane="bottomRight" state="frozen"/>
      <selection pane="topRight" activeCell="D1" sqref="D1"/>
      <selection pane="bottomLeft" activeCell="A8" sqref="A8"/>
      <selection pane="bottomRight" activeCell="G56" sqref="G56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6.85546875" style="20" customWidth="1"/>
    <col min="5" max="5" width="25.28515625" style="3" customWidth="1"/>
    <col min="6" max="6" width="31.7109375" style="5" customWidth="1"/>
    <col min="7" max="7" width="31.7109375" style="15" customWidth="1"/>
    <col min="8" max="8" width="15.42578125" style="3" customWidth="1"/>
    <col min="9" max="9" width="13" style="3" customWidth="1"/>
    <col min="10" max="11" width="11.42578125" style="3"/>
    <col min="12" max="12" width="13.140625" style="3" bestFit="1" customWidth="1"/>
    <col min="13" max="13" width="10.42578125" style="3" bestFit="1" customWidth="1"/>
    <col min="14" max="14" width="13.140625" style="3" bestFit="1" customWidth="1"/>
    <col min="15" max="15" width="10.42578125" style="3" bestFit="1" customWidth="1"/>
    <col min="16" max="16" width="13.140625" style="3" bestFit="1" customWidth="1"/>
    <col min="17" max="17" width="10.42578125" style="3" bestFit="1" customWidth="1"/>
    <col min="18" max="18" width="13.140625" style="3" bestFit="1" customWidth="1"/>
    <col min="19" max="19" width="10.42578125" style="3" bestFit="1" customWidth="1"/>
    <col min="20" max="20" width="16.28515625" style="3" customWidth="1"/>
    <col min="21" max="21" width="13.140625" style="3" bestFit="1" customWidth="1"/>
    <col min="22" max="22" width="10.42578125" style="3" bestFit="1" customWidth="1"/>
    <col min="23" max="23" width="16.28515625" style="3" customWidth="1"/>
    <col min="24" max="24" width="13.140625" style="3" bestFit="1" customWidth="1"/>
    <col min="25" max="25" width="10.42578125" style="3" bestFit="1" customWidth="1"/>
    <col min="26" max="26" width="16.28515625" style="3" customWidth="1"/>
    <col min="27" max="27" width="13.140625" style="3" bestFit="1" customWidth="1"/>
    <col min="28" max="28" width="10.42578125" style="3" bestFit="1" customWidth="1"/>
    <col min="29" max="29" width="16.28515625" style="3" customWidth="1"/>
    <col min="30" max="30" width="13.140625" style="3" bestFit="1" customWidth="1"/>
    <col min="31" max="31" width="10.42578125" style="3" bestFit="1" customWidth="1"/>
    <col min="32" max="32" width="16.28515625" style="3" customWidth="1"/>
    <col min="33" max="33" width="13.140625" style="3" bestFit="1" customWidth="1"/>
    <col min="34" max="34" width="10.42578125" style="3" bestFit="1" customWidth="1"/>
    <col min="35" max="35" width="16.28515625" style="3" customWidth="1"/>
    <col min="36" max="16384" width="11.42578125" style="3"/>
  </cols>
  <sheetData>
    <row r="1" spans="1:35" ht="16.5" thickBot="1" x14ac:dyDescent="0.3">
      <c r="A1" s="1"/>
      <c r="B1" s="2"/>
      <c r="C1" s="2"/>
      <c r="D1" s="18"/>
      <c r="E1" s="2"/>
      <c r="F1" s="6"/>
      <c r="G1" s="14"/>
    </row>
    <row r="2" spans="1:35" ht="92.25" customHeight="1" thickBot="1" x14ac:dyDescent="0.3">
      <c r="A2" s="60" t="s">
        <v>66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5" ht="16.5" thickBot="1" x14ac:dyDescent="0.3">
      <c r="A3" s="1"/>
      <c r="B3" s="2"/>
      <c r="C3" s="2"/>
      <c r="D3" s="18"/>
      <c r="E3" s="2"/>
      <c r="F3" s="6"/>
      <c r="G3" s="14"/>
    </row>
    <row r="4" spans="1:35" ht="16.5" thickBot="1" x14ac:dyDescent="0.3">
      <c r="A4" s="62" t="s">
        <v>67</v>
      </c>
      <c r="B4" s="63"/>
      <c r="C4" s="64"/>
      <c r="D4" s="65"/>
      <c r="E4" s="4"/>
      <c r="F4" s="7"/>
      <c r="G4" s="14"/>
    </row>
    <row r="5" spans="1:35" x14ac:dyDescent="0.25">
      <c r="A5" s="4"/>
      <c r="B5" s="4"/>
      <c r="C5" s="4"/>
      <c r="D5" s="19"/>
      <c r="E5" s="4"/>
      <c r="F5" s="7"/>
      <c r="G5" s="14"/>
      <c r="H5" s="66" t="s">
        <v>62</v>
      </c>
      <c r="I5" s="66"/>
      <c r="J5" s="66"/>
      <c r="K5" s="66"/>
      <c r="L5" s="66"/>
      <c r="M5" s="66"/>
      <c r="N5" s="66"/>
      <c r="O5" s="66"/>
      <c r="P5" s="66"/>
      <c r="Q5" s="66"/>
      <c r="R5" s="66" t="s">
        <v>63</v>
      </c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</row>
    <row r="6" spans="1:35" ht="27" customHeight="1" x14ac:dyDescent="0.25">
      <c r="A6" s="57" t="s">
        <v>0</v>
      </c>
      <c r="B6" s="57" t="s">
        <v>42</v>
      </c>
      <c r="C6" s="57" t="s">
        <v>58</v>
      </c>
      <c r="D6" s="57" t="s">
        <v>1</v>
      </c>
      <c r="E6" s="57" t="s">
        <v>64</v>
      </c>
      <c r="F6" s="57" t="s">
        <v>2</v>
      </c>
      <c r="G6" s="58" t="s">
        <v>59</v>
      </c>
      <c r="H6" s="54">
        <v>2016</v>
      </c>
      <c r="I6" s="56"/>
      <c r="J6" s="54">
        <v>2017</v>
      </c>
      <c r="K6" s="56"/>
      <c r="L6" s="54">
        <v>2018</v>
      </c>
      <c r="M6" s="56"/>
      <c r="N6" s="54">
        <v>2019</v>
      </c>
      <c r="O6" s="56"/>
      <c r="P6" s="54">
        <v>2020</v>
      </c>
      <c r="Q6" s="56"/>
      <c r="R6" s="54">
        <v>2016</v>
      </c>
      <c r="S6" s="55"/>
      <c r="T6" s="56"/>
      <c r="U6" s="54">
        <v>2017</v>
      </c>
      <c r="V6" s="55"/>
      <c r="W6" s="56"/>
      <c r="X6" s="54">
        <v>2018</v>
      </c>
      <c r="Y6" s="55"/>
      <c r="Z6" s="56"/>
      <c r="AA6" s="54">
        <v>2019</v>
      </c>
      <c r="AB6" s="55"/>
      <c r="AC6" s="56"/>
      <c r="AD6" s="54">
        <v>2020</v>
      </c>
      <c r="AE6" s="55"/>
      <c r="AF6" s="56"/>
      <c r="AG6" s="54" t="s">
        <v>69</v>
      </c>
      <c r="AH6" s="55"/>
      <c r="AI6" s="56"/>
    </row>
    <row r="7" spans="1:35" ht="13.5" customHeight="1" x14ac:dyDescent="0.25">
      <c r="A7" s="57"/>
      <c r="B7" s="57"/>
      <c r="C7" s="57"/>
      <c r="D7" s="57"/>
      <c r="E7" s="57"/>
      <c r="F7" s="57"/>
      <c r="G7" s="59"/>
      <c r="H7" s="9" t="s">
        <v>60</v>
      </c>
      <c r="I7" s="9" t="s">
        <v>61</v>
      </c>
      <c r="J7" s="9" t="s">
        <v>60</v>
      </c>
      <c r="K7" s="9" t="s">
        <v>61</v>
      </c>
      <c r="L7" s="9" t="s">
        <v>60</v>
      </c>
      <c r="M7" s="9" t="s">
        <v>61</v>
      </c>
      <c r="N7" s="9" t="s">
        <v>60</v>
      </c>
      <c r="O7" s="9" t="s">
        <v>61</v>
      </c>
      <c r="P7" s="9" t="s">
        <v>60</v>
      </c>
      <c r="Q7" s="9" t="s">
        <v>61</v>
      </c>
      <c r="R7" s="9" t="s">
        <v>60</v>
      </c>
      <c r="S7" s="9" t="s">
        <v>61</v>
      </c>
      <c r="T7" s="9" t="s">
        <v>65</v>
      </c>
      <c r="U7" s="9" t="s">
        <v>60</v>
      </c>
      <c r="V7" s="9" t="s">
        <v>61</v>
      </c>
      <c r="W7" s="9" t="s">
        <v>65</v>
      </c>
      <c r="X7" s="9" t="s">
        <v>60</v>
      </c>
      <c r="Y7" s="9" t="s">
        <v>61</v>
      </c>
      <c r="Z7" s="9" t="s">
        <v>65</v>
      </c>
      <c r="AA7" s="9" t="s">
        <v>60</v>
      </c>
      <c r="AB7" s="9" t="s">
        <v>61</v>
      </c>
      <c r="AC7" s="9" t="s">
        <v>65</v>
      </c>
      <c r="AD7" s="9" t="s">
        <v>60</v>
      </c>
      <c r="AE7" s="9" t="s">
        <v>61</v>
      </c>
      <c r="AF7" s="9" t="s">
        <v>65</v>
      </c>
      <c r="AG7" s="9" t="s">
        <v>60</v>
      </c>
      <c r="AH7" s="9" t="s">
        <v>61</v>
      </c>
      <c r="AI7" s="9" t="s">
        <v>65</v>
      </c>
    </row>
    <row r="8" spans="1:35" ht="102.75" customHeight="1" x14ac:dyDescent="0.25">
      <c r="A8" s="12" t="s">
        <v>43</v>
      </c>
      <c r="B8" s="12" t="s">
        <v>45</v>
      </c>
      <c r="C8" s="12" t="s">
        <v>70</v>
      </c>
      <c r="D8" s="12" t="s">
        <v>3</v>
      </c>
      <c r="E8" s="13" t="s">
        <v>68</v>
      </c>
      <c r="F8" s="12" t="s">
        <v>41</v>
      </c>
      <c r="G8" s="12" t="s">
        <v>81</v>
      </c>
      <c r="H8" s="24">
        <v>46434</v>
      </c>
      <c r="I8" s="24">
        <v>46411</v>
      </c>
      <c r="J8" s="25">
        <v>1258</v>
      </c>
      <c r="K8" s="25"/>
      <c r="L8" s="25">
        <v>1333</v>
      </c>
      <c r="M8" s="25"/>
      <c r="N8" s="25">
        <v>1435</v>
      </c>
      <c r="O8" s="25"/>
      <c r="P8" s="25">
        <v>1551</v>
      </c>
      <c r="Q8" s="23"/>
      <c r="R8" s="21">
        <v>5</v>
      </c>
      <c r="S8" s="21">
        <v>5.93</v>
      </c>
      <c r="T8" s="22">
        <f t="shared" ref="T8:T37" si="0">+S8/R8</f>
        <v>1.1859999999999999</v>
      </c>
      <c r="U8" s="21">
        <v>20</v>
      </c>
      <c r="V8" s="21"/>
      <c r="W8" s="22">
        <f t="shared" ref="W8:W14" si="1">+V8/U8</f>
        <v>0</v>
      </c>
      <c r="X8" s="21">
        <v>30</v>
      </c>
      <c r="Y8" s="21"/>
      <c r="Z8" s="22">
        <f>+Y8/X8</f>
        <v>0</v>
      </c>
      <c r="AA8" s="21">
        <v>60</v>
      </c>
      <c r="AB8" s="21"/>
      <c r="AC8" s="22">
        <f>+AB8/AA8</f>
        <v>0</v>
      </c>
      <c r="AD8" s="21">
        <v>80</v>
      </c>
      <c r="AE8" s="21"/>
      <c r="AF8" s="22">
        <f>+AE8/AD8</f>
        <v>0</v>
      </c>
      <c r="AG8" s="21">
        <f>+AD8</f>
        <v>80</v>
      </c>
      <c r="AH8" s="21">
        <f t="shared" ref="AH8:AH54" si="2">+S8+V8+Y8+AB8+AE8</f>
        <v>5.93</v>
      </c>
      <c r="AI8" s="22">
        <f t="shared" ref="AI8:AI54" si="3">+AH8/AG8</f>
        <v>7.4124999999999996E-2</v>
      </c>
    </row>
    <row r="9" spans="1:35" ht="122.25" customHeight="1" x14ac:dyDescent="0.25">
      <c r="A9" s="12" t="s">
        <v>43</v>
      </c>
      <c r="B9" s="12" t="s">
        <v>45</v>
      </c>
      <c r="C9" s="12" t="s">
        <v>70</v>
      </c>
      <c r="D9" s="12" t="s">
        <v>3</v>
      </c>
      <c r="E9" s="13" t="s">
        <v>68</v>
      </c>
      <c r="F9" s="12" t="s">
        <v>4</v>
      </c>
      <c r="G9" s="12" t="s">
        <v>80</v>
      </c>
      <c r="H9" s="24">
        <v>121</v>
      </c>
      <c r="I9" s="24">
        <v>118</v>
      </c>
      <c r="J9" s="25">
        <v>15665</v>
      </c>
      <c r="K9" s="25"/>
      <c r="L9" s="25">
        <v>717</v>
      </c>
      <c r="M9" s="25"/>
      <c r="N9" s="25">
        <v>615</v>
      </c>
      <c r="O9" s="25"/>
      <c r="P9" s="25">
        <v>388</v>
      </c>
      <c r="Q9" s="23"/>
      <c r="R9" s="21">
        <v>2</v>
      </c>
      <c r="S9" s="21"/>
      <c r="T9" s="22">
        <f t="shared" si="0"/>
        <v>0</v>
      </c>
      <c r="U9" s="21">
        <v>6</v>
      </c>
      <c r="V9" s="21"/>
      <c r="W9" s="22">
        <f t="shared" si="1"/>
        <v>0</v>
      </c>
      <c r="X9" s="21">
        <v>9</v>
      </c>
      <c r="Y9" s="21"/>
      <c r="Z9" s="22">
        <f>+Y9/X9</f>
        <v>0</v>
      </c>
      <c r="AA9" s="21">
        <v>11</v>
      </c>
      <c r="AB9" s="21"/>
      <c r="AC9" s="22">
        <f>+AB9/AA9</f>
        <v>0</v>
      </c>
      <c r="AD9" s="21">
        <v>12</v>
      </c>
      <c r="AE9" s="21"/>
      <c r="AF9" s="22">
        <f>+AE9/AD9</f>
        <v>0</v>
      </c>
      <c r="AG9" s="21">
        <f>+AD9</f>
        <v>12</v>
      </c>
      <c r="AH9" s="21">
        <f t="shared" si="2"/>
        <v>0</v>
      </c>
      <c r="AI9" s="22">
        <f t="shared" si="3"/>
        <v>0</v>
      </c>
    </row>
    <row r="10" spans="1:35" ht="106.5" customHeight="1" x14ac:dyDescent="0.25">
      <c r="A10" s="12" t="s">
        <v>43</v>
      </c>
      <c r="B10" s="12" t="s">
        <v>45</v>
      </c>
      <c r="C10" s="12" t="s">
        <v>70</v>
      </c>
      <c r="D10" s="12" t="s">
        <v>5</v>
      </c>
      <c r="E10" s="12" t="s">
        <v>71</v>
      </c>
      <c r="F10" s="12" t="s">
        <v>26</v>
      </c>
      <c r="G10" s="12" t="s">
        <v>85</v>
      </c>
      <c r="H10" s="24">
        <v>980</v>
      </c>
      <c r="I10" s="24">
        <v>978</v>
      </c>
      <c r="J10" s="25">
        <v>543</v>
      </c>
      <c r="K10" s="25"/>
      <c r="L10" s="25">
        <v>146</v>
      </c>
      <c r="M10" s="25"/>
      <c r="N10" s="25">
        <v>146</v>
      </c>
      <c r="O10" s="25"/>
      <c r="P10" s="25">
        <v>146</v>
      </c>
      <c r="Q10" s="23"/>
      <c r="R10" s="21">
        <v>44</v>
      </c>
      <c r="S10" s="21">
        <v>44</v>
      </c>
      <c r="T10" s="22">
        <f t="shared" si="0"/>
        <v>1</v>
      </c>
      <c r="U10" s="21">
        <v>80</v>
      </c>
      <c r="V10" s="21"/>
      <c r="W10" s="22">
        <f t="shared" si="1"/>
        <v>0</v>
      </c>
      <c r="X10" s="21">
        <v>81</v>
      </c>
      <c r="Y10" s="21"/>
      <c r="Z10" s="22">
        <f>+Y10/X10</f>
        <v>0</v>
      </c>
      <c r="AA10" s="21">
        <v>81</v>
      </c>
      <c r="AB10" s="21"/>
      <c r="AC10" s="22">
        <f>+AB10/AA10</f>
        <v>0</v>
      </c>
      <c r="AD10" s="21">
        <v>81</v>
      </c>
      <c r="AE10" s="21"/>
      <c r="AF10" s="22">
        <f>+AE10/AD10</f>
        <v>0</v>
      </c>
      <c r="AG10" s="21">
        <f>+AD10</f>
        <v>81</v>
      </c>
      <c r="AH10" s="21">
        <f t="shared" si="2"/>
        <v>44</v>
      </c>
      <c r="AI10" s="22">
        <f t="shared" si="3"/>
        <v>0.54320987654320985</v>
      </c>
    </row>
    <row r="11" spans="1:35" ht="60" customHeight="1" x14ac:dyDescent="0.25">
      <c r="A11" s="10" t="s">
        <v>43</v>
      </c>
      <c r="B11" s="12" t="s">
        <v>45</v>
      </c>
      <c r="C11" s="12" t="s">
        <v>73</v>
      </c>
      <c r="D11" s="13" t="s">
        <v>6</v>
      </c>
      <c r="E11" s="12" t="s">
        <v>72</v>
      </c>
      <c r="F11" s="12" t="s">
        <v>7</v>
      </c>
      <c r="G11" s="12" t="s">
        <v>74</v>
      </c>
      <c r="H11" s="24">
        <v>249</v>
      </c>
      <c r="I11" s="24">
        <v>241</v>
      </c>
      <c r="J11" s="25">
        <v>835</v>
      </c>
      <c r="K11" s="25"/>
      <c r="L11" s="25">
        <v>0</v>
      </c>
      <c r="M11" s="25"/>
      <c r="N11" s="25">
        <v>0</v>
      </c>
      <c r="O11" s="25"/>
      <c r="P11" s="25">
        <v>0</v>
      </c>
      <c r="Q11" s="23"/>
      <c r="R11" s="21">
        <v>3</v>
      </c>
      <c r="S11" s="21">
        <v>3</v>
      </c>
      <c r="T11" s="22">
        <f t="shared" si="0"/>
        <v>1</v>
      </c>
      <c r="U11" s="21">
        <v>7</v>
      </c>
      <c r="V11" s="21"/>
      <c r="W11" s="22">
        <f t="shared" si="1"/>
        <v>0</v>
      </c>
      <c r="X11" s="21">
        <v>0</v>
      </c>
      <c r="Y11" s="21"/>
      <c r="Z11" s="22"/>
      <c r="AA11" s="21">
        <v>0</v>
      </c>
      <c r="AB11" s="21"/>
      <c r="AC11" s="22"/>
      <c r="AD11" s="21">
        <v>0</v>
      </c>
      <c r="AE11" s="21"/>
      <c r="AF11" s="22"/>
      <c r="AG11" s="21">
        <f>+R11+U11</f>
        <v>10</v>
      </c>
      <c r="AH11" s="21">
        <f t="shared" si="2"/>
        <v>3</v>
      </c>
      <c r="AI11" s="22">
        <f t="shared" si="3"/>
        <v>0.3</v>
      </c>
    </row>
    <row r="12" spans="1:35" ht="66.75" customHeight="1" x14ac:dyDescent="0.25">
      <c r="A12" s="10" t="s">
        <v>43</v>
      </c>
      <c r="B12" s="12" t="s">
        <v>45</v>
      </c>
      <c r="C12" s="12" t="s">
        <v>73</v>
      </c>
      <c r="D12" s="13" t="s">
        <v>6</v>
      </c>
      <c r="E12" s="12" t="s">
        <v>72</v>
      </c>
      <c r="F12" s="12" t="s">
        <v>27</v>
      </c>
      <c r="G12" s="12" t="s">
        <v>75</v>
      </c>
      <c r="H12" s="24">
        <v>9314</v>
      </c>
      <c r="I12" s="24">
        <v>9314</v>
      </c>
      <c r="J12" s="25">
        <v>57109</v>
      </c>
      <c r="K12" s="25"/>
      <c r="L12" s="25">
        <v>61704</v>
      </c>
      <c r="M12" s="25"/>
      <c r="N12" s="25">
        <v>58524</v>
      </c>
      <c r="O12" s="25"/>
      <c r="P12" s="25">
        <v>62844</v>
      </c>
      <c r="Q12" s="23"/>
      <c r="R12" s="21">
        <v>10</v>
      </c>
      <c r="S12" s="21">
        <v>10</v>
      </c>
      <c r="T12" s="22">
        <f t="shared" si="0"/>
        <v>1</v>
      </c>
      <c r="U12" s="21">
        <v>20</v>
      </c>
      <c r="V12" s="21"/>
      <c r="W12" s="22">
        <f t="shared" si="1"/>
        <v>0</v>
      </c>
      <c r="X12" s="21">
        <v>30</v>
      </c>
      <c r="Y12" s="21"/>
      <c r="Z12" s="22"/>
      <c r="AA12" s="21">
        <v>30</v>
      </c>
      <c r="AB12" s="21"/>
      <c r="AC12" s="22"/>
      <c r="AD12" s="21">
        <v>10</v>
      </c>
      <c r="AE12" s="21"/>
      <c r="AF12" s="22"/>
      <c r="AG12" s="21">
        <f t="shared" ref="AG12:AG54" si="4">+R12+U12+X12+AA12+AD12</f>
        <v>100</v>
      </c>
      <c r="AH12" s="21">
        <f t="shared" si="2"/>
        <v>10</v>
      </c>
      <c r="AI12" s="22">
        <f t="shared" si="3"/>
        <v>0.1</v>
      </c>
    </row>
    <row r="13" spans="1:35" ht="63.75" customHeight="1" x14ac:dyDescent="0.25">
      <c r="A13" s="10" t="s">
        <v>43</v>
      </c>
      <c r="B13" s="12" t="s">
        <v>45</v>
      </c>
      <c r="C13" s="12" t="s">
        <v>73</v>
      </c>
      <c r="D13" s="13" t="s">
        <v>6</v>
      </c>
      <c r="E13" s="12" t="s">
        <v>72</v>
      </c>
      <c r="F13" s="12" t="s">
        <v>28</v>
      </c>
      <c r="G13" s="12" t="s">
        <v>79</v>
      </c>
      <c r="H13" s="24">
        <v>2751</v>
      </c>
      <c r="I13" s="24">
        <v>175</v>
      </c>
      <c r="J13" s="25">
        <v>741</v>
      </c>
      <c r="K13" s="25"/>
      <c r="L13" s="25">
        <v>364</v>
      </c>
      <c r="M13" s="25"/>
      <c r="N13" s="25">
        <v>0</v>
      </c>
      <c r="O13" s="25"/>
      <c r="P13" s="25">
        <v>0</v>
      </c>
      <c r="Q13" s="23"/>
      <c r="R13" s="21">
        <v>6</v>
      </c>
      <c r="S13" s="21">
        <v>6</v>
      </c>
      <c r="T13" s="22">
        <f t="shared" si="0"/>
        <v>1</v>
      </c>
      <c r="U13" s="21">
        <v>14</v>
      </c>
      <c r="V13" s="21"/>
      <c r="W13" s="22">
        <f t="shared" si="1"/>
        <v>0</v>
      </c>
      <c r="X13" s="21">
        <v>77</v>
      </c>
      <c r="Y13" s="21"/>
      <c r="Z13" s="22"/>
      <c r="AA13" s="21">
        <v>0</v>
      </c>
      <c r="AB13" s="21"/>
      <c r="AC13" s="22"/>
      <c r="AD13" s="21">
        <v>0</v>
      </c>
      <c r="AE13" s="21"/>
      <c r="AF13" s="22"/>
      <c r="AG13" s="21">
        <f t="shared" si="4"/>
        <v>97</v>
      </c>
      <c r="AH13" s="21">
        <f t="shared" si="2"/>
        <v>6</v>
      </c>
      <c r="AI13" s="22">
        <f t="shared" si="3"/>
        <v>6.1855670103092786E-2</v>
      </c>
    </row>
    <row r="14" spans="1:35" ht="72.75" customHeight="1" x14ac:dyDescent="0.25">
      <c r="A14" s="10" t="s">
        <v>43</v>
      </c>
      <c r="B14" s="12" t="s">
        <v>45</v>
      </c>
      <c r="C14" s="12" t="s">
        <v>73</v>
      </c>
      <c r="D14" s="13" t="s">
        <v>6</v>
      </c>
      <c r="E14" s="12" t="s">
        <v>72</v>
      </c>
      <c r="F14" s="12" t="s">
        <v>29</v>
      </c>
      <c r="G14" s="12" t="s">
        <v>78</v>
      </c>
      <c r="H14" s="24">
        <v>28</v>
      </c>
      <c r="I14" s="24">
        <v>28</v>
      </c>
      <c r="J14" s="25">
        <v>3719</v>
      </c>
      <c r="K14" s="25"/>
      <c r="L14" s="25">
        <v>190</v>
      </c>
      <c r="M14" s="25"/>
      <c r="N14" s="25">
        <v>0</v>
      </c>
      <c r="O14" s="25"/>
      <c r="P14" s="25">
        <v>0</v>
      </c>
      <c r="Q14" s="23"/>
      <c r="R14" s="21">
        <v>5</v>
      </c>
      <c r="S14" s="21">
        <v>5</v>
      </c>
      <c r="T14" s="22">
        <f t="shared" si="0"/>
        <v>1</v>
      </c>
      <c r="U14" s="21">
        <v>5</v>
      </c>
      <c r="V14" s="21"/>
      <c r="W14" s="22">
        <f t="shared" si="1"/>
        <v>0</v>
      </c>
      <c r="X14" s="21">
        <v>30</v>
      </c>
      <c r="Y14" s="21"/>
      <c r="Z14" s="22"/>
      <c r="AA14" s="21">
        <v>0</v>
      </c>
      <c r="AB14" s="21"/>
      <c r="AC14" s="22"/>
      <c r="AD14" s="21">
        <v>0</v>
      </c>
      <c r="AE14" s="21"/>
      <c r="AF14" s="22"/>
      <c r="AG14" s="21">
        <f t="shared" si="4"/>
        <v>40</v>
      </c>
      <c r="AH14" s="21">
        <f t="shared" si="2"/>
        <v>5</v>
      </c>
      <c r="AI14" s="22">
        <f t="shared" si="3"/>
        <v>0.125</v>
      </c>
    </row>
    <row r="15" spans="1:35" ht="78" customHeight="1" x14ac:dyDescent="0.25">
      <c r="A15" s="10" t="s">
        <v>43</v>
      </c>
      <c r="B15" s="12" t="s">
        <v>45</v>
      </c>
      <c r="C15" s="12" t="s">
        <v>73</v>
      </c>
      <c r="D15" s="13" t="s">
        <v>6</v>
      </c>
      <c r="E15" s="12" t="s">
        <v>72</v>
      </c>
      <c r="F15" s="13" t="s">
        <v>8</v>
      </c>
      <c r="G15" s="13" t="s">
        <v>76</v>
      </c>
      <c r="H15" s="24">
        <v>49</v>
      </c>
      <c r="I15" s="24">
        <v>49</v>
      </c>
      <c r="J15" s="25">
        <v>0</v>
      </c>
      <c r="K15" s="25"/>
      <c r="L15" s="25">
        <v>0</v>
      </c>
      <c r="M15" s="25"/>
      <c r="N15" s="25">
        <v>0</v>
      </c>
      <c r="O15" s="25"/>
      <c r="P15" s="25">
        <v>0</v>
      </c>
      <c r="Q15" s="23"/>
      <c r="R15" s="21">
        <v>1</v>
      </c>
      <c r="S15" s="21">
        <v>1</v>
      </c>
      <c r="T15" s="22">
        <f t="shared" si="0"/>
        <v>1</v>
      </c>
      <c r="U15" s="21">
        <v>0</v>
      </c>
      <c r="V15" s="21"/>
      <c r="W15" s="22">
        <v>0</v>
      </c>
      <c r="X15" s="21">
        <v>0</v>
      </c>
      <c r="Y15" s="21"/>
      <c r="Z15" s="22"/>
      <c r="AA15" s="21">
        <v>0</v>
      </c>
      <c r="AB15" s="21"/>
      <c r="AC15" s="22"/>
      <c r="AD15" s="21">
        <v>0</v>
      </c>
      <c r="AE15" s="21"/>
      <c r="AF15" s="22"/>
      <c r="AG15" s="21">
        <f t="shared" si="4"/>
        <v>1</v>
      </c>
      <c r="AH15" s="21">
        <f t="shared" si="2"/>
        <v>1</v>
      </c>
      <c r="AI15" s="22">
        <f t="shared" si="3"/>
        <v>1</v>
      </c>
    </row>
    <row r="16" spans="1:35" ht="78" customHeight="1" x14ac:dyDescent="0.25">
      <c r="A16" s="10" t="s">
        <v>43</v>
      </c>
      <c r="B16" s="12" t="s">
        <v>45</v>
      </c>
      <c r="C16" s="12" t="s">
        <v>73</v>
      </c>
      <c r="D16" s="13" t="s">
        <v>6</v>
      </c>
      <c r="E16" s="12" t="s">
        <v>72</v>
      </c>
      <c r="F16" s="13" t="s">
        <v>47</v>
      </c>
      <c r="G16" s="13" t="s">
        <v>77</v>
      </c>
      <c r="H16" s="24">
        <v>0</v>
      </c>
      <c r="I16" s="24">
        <v>0</v>
      </c>
      <c r="J16" s="25">
        <v>656</v>
      </c>
      <c r="K16" s="25"/>
      <c r="L16" s="25">
        <v>1269</v>
      </c>
      <c r="M16" s="25"/>
      <c r="N16" s="25">
        <v>1358</v>
      </c>
      <c r="O16" s="25"/>
      <c r="P16" s="25">
        <v>1452</v>
      </c>
      <c r="Q16" s="23"/>
      <c r="R16" s="21">
        <v>10</v>
      </c>
      <c r="S16" s="21">
        <v>10</v>
      </c>
      <c r="T16" s="22">
        <f t="shared" si="0"/>
        <v>1</v>
      </c>
      <c r="U16" s="21">
        <v>20</v>
      </c>
      <c r="V16" s="21"/>
      <c r="W16" s="22">
        <f>+V16/U16</f>
        <v>0</v>
      </c>
      <c r="X16" s="21">
        <v>30</v>
      </c>
      <c r="Y16" s="21"/>
      <c r="Z16" s="22">
        <f>+Y16/X16</f>
        <v>0</v>
      </c>
      <c r="AA16" s="21">
        <v>30</v>
      </c>
      <c r="AB16" s="21"/>
      <c r="AC16" s="22">
        <f>+AB16/AA16</f>
        <v>0</v>
      </c>
      <c r="AD16" s="21">
        <v>10</v>
      </c>
      <c r="AE16" s="21"/>
      <c r="AF16" s="22">
        <f>+AE16/AD16</f>
        <v>0</v>
      </c>
      <c r="AG16" s="21">
        <f t="shared" si="4"/>
        <v>100</v>
      </c>
      <c r="AH16" s="21">
        <f t="shared" si="2"/>
        <v>10</v>
      </c>
      <c r="AI16" s="22">
        <f t="shared" si="3"/>
        <v>0.1</v>
      </c>
    </row>
    <row r="17" spans="1:35" ht="144.75" customHeight="1" x14ac:dyDescent="0.25">
      <c r="A17" s="10" t="s">
        <v>43</v>
      </c>
      <c r="B17" s="10" t="s">
        <v>45</v>
      </c>
      <c r="C17" s="12" t="s">
        <v>70</v>
      </c>
      <c r="D17" s="10" t="s">
        <v>9</v>
      </c>
      <c r="E17" s="11" t="s">
        <v>82</v>
      </c>
      <c r="F17" s="13" t="s">
        <v>10</v>
      </c>
      <c r="G17" s="13" t="s">
        <v>86</v>
      </c>
      <c r="H17" s="24">
        <v>65</v>
      </c>
      <c r="I17" s="24">
        <v>65</v>
      </c>
      <c r="J17" s="25">
        <v>539</v>
      </c>
      <c r="K17" s="25"/>
      <c r="L17" s="25">
        <v>850</v>
      </c>
      <c r="M17" s="25"/>
      <c r="N17" s="25">
        <v>890</v>
      </c>
      <c r="O17" s="25"/>
      <c r="P17" s="25">
        <v>990</v>
      </c>
      <c r="Q17" s="23"/>
      <c r="R17" s="21">
        <v>20</v>
      </c>
      <c r="S17" s="21">
        <v>20</v>
      </c>
      <c r="T17" s="22">
        <f t="shared" si="0"/>
        <v>1</v>
      </c>
      <c r="U17" s="21">
        <v>30</v>
      </c>
      <c r="V17" s="21"/>
      <c r="W17" s="22">
        <f>+V17/U17</f>
        <v>0</v>
      </c>
      <c r="X17" s="21">
        <v>25</v>
      </c>
      <c r="Y17" s="21"/>
      <c r="Z17" s="22"/>
      <c r="AA17" s="21">
        <v>15</v>
      </c>
      <c r="AB17" s="21"/>
      <c r="AC17" s="22"/>
      <c r="AD17" s="21">
        <v>10</v>
      </c>
      <c r="AE17" s="21"/>
      <c r="AF17" s="22"/>
      <c r="AG17" s="21">
        <f t="shared" si="4"/>
        <v>100</v>
      </c>
      <c r="AH17" s="21">
        <f t="shared" si="2"/>
        <v>20</v>
      </c>
      <c r="AI17" s="22">
        <f t="shared" si="3"/>
        <v>0.2</v>
      </c>
    </row>
    <row r="18" spans="1:35" ht="141.75" x14ac:dyDescent="0.25">
      <c r="A18" s="10" t="s">
        <v>43</v>
      </c>
      <c r="B18" s="10" t="s">
        <v>45</v>
      </c>
      <c r="C18" s="12" t="s">
        <v>70</v>
      </c>
      <c r="D18" s="10" t="s">
        <v>9</v>
      </c>
      <c r="E18" s="11" t="s">
        <v>82</v>
      </c>
      <c r="F18" s="16" t="s">
        <v>30</v>
      </c>
      <c r="G18" s="13"/>
      <c r="H18" s="24">
        <v>37</v>
      </c>
      <c r="I18" s="24">
        <v>37</v>
      </c>
      <c r="J18" s="25">
        <v>153</v>
      </c>
      <c r="K18" s="25"/>
      <c r="L18" s="25">
        <v>357</v>
      </c>
      <c r="M18" s="25"/>
      <c r="N18" s="25">
        <v>400</v>
      </c>
      <c r="O18" s="25"/>
      <c r="P18" s="25">
        <v>389</v>
      </c>
      <c r="Q18" s="23"/>
      <c r="R18" s="21">
        <v>5</v>
      </c>
      <c r="S18" s="21">
        <v>11.66</v>
      </c>
      <c r="T18" s="22">
        <f t="shared" si="0"/>
        <v>2.3319999999999999</v>
      </c>
      <c r="U18" s="21">
        <v>10</v>
      </c>
      <c r="V18" s="21"/>
      <c r="W18" s="22">
        <f>+V18/U18</f>
        <v>0</v>
      </c>
      <c r="X18" s="21">
        <v>10</v>
      </c>
      <c r="Y18" s="21"/>
      <c r="Z18" s="22"/>
      <c r="AA18" s="21">
        <v>10</v>
      </c>
      <c r="AB18" s="21"/>
      <c r="AC18" s="22"/>
      <c r="AD18" s="21">
        <v>5</v>
      </c>
      <c r="AE18" s="21"/>
      <c r="AF18" s="22"/>
      <c r="AG18" s="21">
        <f t="shared" si="4"/>
        <v>40</v>
      </c>
      <c r="AH18" s="21">
        <f t="shared" si="2"/>
        <v>11.66</v>
      </c>
      <c r="AI18" s="22">
        <f t="shared" si="3"/>
        <v>0.29149999999999998</v>
      </c>
    </row>
    <row r="19" spans="1:35" ht="84" customHeight="1" x14ac:dyDescent="0.25">
      <c r="A19" s="10" t="s">
        <v>43</v>
      </c>
      <c r="B19" s="10" t="s">
        <v>45</v>
      </c>
      <c r="C19" s="12" t="s">
        <v>70</v>
      </c>
      <c r="D19" s="10" t="s">
        <v>9</v>
      </c>
      <c r="E19" s="11" t="s">
        <v>82</v>
      </c>
      <c r="F19" s="16" t="s">
        <v>11</v>
      </c>
      <c r="G19" s="13"/>
      <c r="H19" s="24">
        <v>30</v>
      </c>
      <c r="I19" s="24">
        <v>30</v>
      </c>
      <c r="J19" s="25">
        <v>0</v>
      </c>
      <c r="K19" s="25"/>
      <c r="L19" s="25">
        <v>0</v>
      </c>
      <c r="M19" s="25"/>
      <c r="N19" s="25">
        <v>0</v>
      </c>
      <c r="O19" s="25"/>
      <c r="P19" s="25">
        <v>0</v>
      </c>
      <c r="Q19" s="23"/>
      <c r="R19" s="21">
        <v>1</v>
      </c>
      <c r="S19" s="21">
        <v>1</v>
      </c>
      <c r="T19" s="22">
        <f t="shared" si="0"/>
        <v>1</v>
      </c>
      <c r="U19" s="21">
        <v>0</v>
      </c>
      <c r="V19" s="21"/>
      <c r="W19" s="22"/>
      <c r="X19" s="21">
        <v>0</v>
      </c>
      <c r="Y19" s="21"/>
      <c r="Z19" s="22"/>
      <c r="AA19" s="21">
        <v>0</v>
      </c>
      <c r="AB19" s="21"/>
      <c r="AC19" s="22"/>
      <c r="AD19" s="21">
        <v>0</v>
      </c>
      <c r="AE19" s="21"/>
      <c r="AF19" s="22"/>
      <c r="AG19" s="21">
        <f t="shared" si="4"/>
        <v>1</v>
      </c>
      <c r="AH19" s="21">
        <f t="shared" si="2"/>
        <v>1</v>
      </c>
      <c r="AI19" s="22">
        <f t="shared" si="3"/>
        <v>1</v>
      </c>
    </row>
    <row r="20" spans="1:35" ht="141.75" x14ac:dyDescent="0.25">
      <c r="A20" s="10" t="s">
        <v>43</v>
      </c>
      <c r="B20" s="10" t="s">
        <v>45</v>
      </c>
      <c r="C20" s="12" t="s">
        <v>70</v>
      </c>
      <c r="D20" s="10" t="s">
        <v>9</v>
      </c>
      <c r="E20" s="11" t="s">
        <v>82</v>
      </c>
      <c r="F20" s="16" t="s">
        <v>31</v>
      </c>
      <c r="G20" s="13"/>
      <c r="H20" s="24">
        <v>0</v>
      </c>
      <c r="I20" s="24">
        <v>0</v>
      </c>
      <c r="J20" s="25">
        <v>1402</v>
      </c>
      <c r="K20" s="25"/>
      <c r="L20" s="25">
        <v>847</v>
      </c>
      <c r="M20" s="25"/>
      <c r="N20" s="25">
        <v>906</v>
      </c>
      <c r="O20" s="25"/>
      <c r="P20" s="25">
        <v>968</v>
      </c>
      <c r="Q20" s="23"/>
      <c r="R20" s="21">
        <v>10</v>
      </c>
      <c r="S20" s="21">
        <v>10</v>
      </c>
      <c r="T20" s="22">
        <f t="shared" si="0"/>
        <v>1</v>
      </c>
      <c r="U20" s="21">
        <v>25</v>
      </c>
      <c r="V20" s="21"/>
      <c r="W20" s="22"/>
      <c r="X20" s="21">
        <v>25</v>
      </c>
      <c r="Y20" s="21"/>
      <c r="Z20" s="22"/>
      <c r="AA20" s="21">
        <v>25</v>
      </c>
      <c r="AB20" s="21"/>
      <c r="AC20" s="22"/>
      <c r="AD20" s="21">
        <v>15</v>
      </c>
      <c r="AE20" s="21"/>
      <c r="AF20" s="22"/>
      <c r="AG20" s="21">
        <f t="shared" si="4"/>
        <v>100</v>
      </c>
      <c r="AH20" s="21">
        <f t="shared" si="2"/>
        <v>10</v>
      </c>
      <c r="AI20" s="22">
        <f t="shared" si="3"/>
        <v>0.1</v>
      </c>
    </row>
    <row r="21" spans="1:35" ht="81.75" customHeight="1" x14ac:dyDescent="0.25">
      <c r="A21" s="53" t="s">
        <v>43</v>
      </c>
      <c r="B21" s="53" t="s">
        <v>45</v>
      </c>
      <c r="C21" s="12" t="s">
        <v>70</v>
      </c>
      <c r="D21" s="10" t="s">
        <v>83</v>
      </c>
      <c r="E21" s="53" t="s">
        <v>87</v>
      </c>
      <c r="F21" s="16" t="s">
        <v>35</v>
      </c>
      <c r="G21" s="13"/>
      <c r="H21" s="24">
        <v>199</v>
      </c>
      <c r="I21" s="24">
        <v>199</v>
      </c>
      <c r="J21" s="25">
        <v>1049</v>
      </c>
      <c r="K21" s="25"/>
      <c r="L21" s="25">
        <v>1554</v>
      </c>
      <c r="M21" s="25"/>
      <c r="N21" s="25">
        <v>554</v>
      </c>
      <c r="O21" s="25"/>
      <c r="P21" s="25">
        <v>554</v>
      </c>
      <c r="Q21" s="23"/>
      <c r="R21" s="21">
        <v>0.2</v>
      </c>
      <c r="S21" s="21">
        <v>0.2</v>
      </c>
      <c r="T21" s="22">
        <f t="shared" si="0"/>
        <v>1</v>
      </c>
      <c r="U21" s="21">
        <v>0.5</v>
      </c>
      <c r="V21" s="21"/>
      <c r="W21" s="22"/>
      <c r="X21" s="21">
        <v>0.8</v>
      </c>
      <c r="Y21" s="21"/>
      <c r="Z21" s="22"/>
      <c r="AA21" s="21">
        <v>1</v>
      </c>
      <c r="AB21" s="21"/>
      <c r="AC21" s="22"/>
      <c r="AD21" s="21"/>
      <c r="AE21" s="21"/>
      <c r="AF21" s="22"/>
      <c r="AG21" s="21">
        <f t="shared" si="4"/>
        <v>2.5</v>
      </c>
      <c r="AH21" s="21">
        <f t="shared" si="2"/>
        <v>0.2</v>
      </c>
      <c r="AI21" s="22">
        <f t="shared" si="3"/>
        <v>0.08</v>
      </c>
    </row>
    <row r="22" spans="1:35" ht="110.25" x14ac:dyDescent="0.25">
      <c r="A22" s="53"/>
      <c r="B22" s="53"/>
      <c r="C22" s="12" t="s">
        <v>70</v>
      </c>
      <c r="D22" s="10" t="s">
        <v>83</v>
      </c>
      <c r="E22" s="53"/>
      <c r="F22" s="17" t="s">
        <v>48</v>
      </c>
      <c r="G22" s="12"/>
      <c r="H22" s="24">
        <v>32</v>
      </c>
      <c r="I22" s="24">
        <v>31</v>
      </c>
      <c r="J22" s="25">
        <v>175</v>
      </c>
      <c r="K22" s="25"/>
      <c r="L22" s="25">
        <v>142</v>
      </c>
      <c r="M22" s="25"/>
      <c r="N22" s="25">
        <v>142</v>
      </c>
      <c r="O22" s="25"/>
      <c r="P22" s="25">
        <v>142</v>
      </c>
      <c r="Q22" s="23"/>
      <c r="R22" s="21">
        <v>100</v>
      </c>
      <c r="S22" s="21">
        <v>100</v>
      </c>
      <c r="T22" s="22">
        <f t="shared" si="0"/>
        <v>1</v>
      </c>
      <c r="U22" s="21">
        <v>100</v>
      </c>
      <c r="V22" s="21"/>
      <c r="W22" s="22"/>
      <c r="X22" s="21">
        <v>100</v>
      </c>
      <c r="Y22" s="21"/>
      <c r="Z22" s="22"/>
      <c r="AA22" s="21">
        <v>100</v>
      </c>
      <c r="AB22" s="21"/>
      <c r="AC22" s="22"/>
      <c r="AD22" s="21">
        <v>100</v>
      </c>
      <c r="AE22" s="21"/>
      <c r="AF22" s="22"/>
      <c r="AG22" s="21">
        <f t="shared" si="4"/>
        <v>500</v>
      </c>
      <c r="AH22" s="21">
        <f t="shared" si="2"/>
        <v>100</v>
      </c>
      <c r="AI22" s="22">
        <f t="shared" si="3"/>
        <v>0.2</v>
      </c>
    </row>
    <row r="23" spans="1:35" ht="110.25" x14ac:dyDescent="0.25">
      <c r="A23" s="53"/>
      <c r="B23" s="53"/>
      <c r="C23" s="12" t="s">
        <v>70</v>
      </c>
      <c r="D23" s="10" t="s">
        <v>83</v>
      </c>
      <c r="E23" s="53"/>
      <c r="F23" s="17" t="s">
        <v>32</v>
      </c>
      <c r="G23" s="12"/>
      <c r="H23" s="24">
        <v>279</v>
      </c>
      <c r="I23" s="24">
        <v>279</v>
      </c>
      <c r="J23" s="25">
        <v>111</v>
      </c>
      <c r="K23" s="25"/>
      <c r="L23" s="25">
        <v>284</v>
      </c>
      <c r="M23" s="25"/>
      <c r="N23" s="25">
        <v>284</v>
      </c>
      <c r="O23" s="25"/>
      <c r="P23" s="25">
        <v>284</v>
      </c>
      <c r="Q23" s="23"/>
      <c r="R23" s="21">
        <v>100</v>
      </c>
      <c r="S23" s="21">
        <v>100</v>
      </c>
      <c r="T23" s="22">
        <f t="shared" si="0"/>
        <v>1</v>
      </c>
      <c r="U23" s="21">
        <v>100</v>
      </c>
      <c r="V23" s="21"/>
      <c r="W23" s="22"/>
      <c r="X23" s="21">
        <v>100</v>
      </c>
      <c r="Y23" s="21"/>
      <c r="Z23" s="22"/>
      <c r="AA23" s="21">
        <v>100</v>
      </c>
      <c r="AB23" s="21"/>
      <c r="AC23" s="22"/>
      <c r="AD23" s="21">
        <v>100</v>
      </c>
      <c r="AE23" s="21"/>
      <c r="AF23" s="22"/>
      <c r="AG23" s="21">
        <f t="shared" si="4"/>
        <v>500</v>
      </c>
      <c r="AH23" s="21">
        <f t="shared" si="2"/>
        <v>100</v>
      </c>
      <c r="AI23" s="22">
        <f t="shared" si="3"/>
        <v>0.2</v>
      </c>
    </row>
    <row r="24" spans="1:35" ht="111.75" customHeight="1" x14ac:dyDescent="0.25">
      <c r="A24" s="53"/>
      <c r="B24" s="53"/>
      <c r="C24" s="12" t="s">
        <v>70</v>
      </c>
      <c r="D24" s="10" t="s">
        <v>84</v>
      </c>
      <c r="E24" s="53"/>
      <c r="F24" s="17" t="s">
        <v>33</v>
      </c>
      <c r="G24" s="12"/>
      <c r="H24" s="24">
        <v>29</v>
      </c>
      <c r="I24" s="24">
        <v>29</v>
      </c>
      <c r="J24" s="25">
        <v>75</v>
      </c>
      <c r="K24" s="25"/>
      <c r="L24" s="25">
        <v>47</v>
      </c>
      <c r="M24" s="25"/>
      <c r="N24" s="25">
        <v>47</v>
      </c>
      <c r="O24" s="25"/>
      <c r="P24" s="25">
        <v>47</v>
      </c>
      <c r="Q24" s="23"/>
      <c r="R24" s="21">
        <v>100</v>
      </c>
      <c r="S24" s="21">
        <v>100</v>
      </c>
      <c r="T24" s="22">
        <f t="shared" si="0"/>
        <v>1</v>
      </c>
      <c r="U24" s="21">
        <v>100</v>
      </c>
      <c r="V24" s="21"/>
      <c r="W24" s="22"/>
      <c r="X24" s="21">
        <v>100</v>
      </c>
      <c r="Y24" s="21"/>
      <c r="Z24" s="22"/>
      <c r="AA24" s="21">
        <v>100</v>
      </c>
      <c r="AB24" s="21"/>
      <c r="AC24" s="22"/>
      <c r="AD24" s="21">
        <v>100</v>
      </c>
      <c r="AE24" s="21"/>
      <c r="AF24" s="22"/>
      <c r="AG24" s="21">
        <f t="shared" si="4"/>
        <v>500</v>
      </c>
      <c r="AH24" s="21">
        <f t="shared" si="2"/>
        <v>100</v>
      </c>
      <c r="AI24" s="22">
        <f t="shared" si="3"/>
        <v>0.2</v>
      </c>
    </row>
    <row r="25" spans="1:35" ht="97.5" customHeight="1" x14ac:dyDescent="0.25">
      <c r="A25" s="53"/>
      <c r="B25" s="53"/>
      <c r="C25" s="12" t="s">
        <v>70</v>
      </c>
      <c r="D25" s="10" t="s">
        <v>83</v>
      </c>
      <c r="E25" s="53"/>
      <c r="F25" s="16" t="s">
        <v>34</v>
      </c>
      <c r="G25" s="13"/>
      <c r="H25" s="24">
        <v>118</v>
      </c>
      <c r="I25" s="24">
        <v>93</v>
      </c>
      <c r="J25" s="25">
        <v>621</v>
      </c>
      <c r="K25" s="25"/>
      <c r="L25" s="25">
        <v>649</v>
      </c>
      <c r="M25" s="25"/>
      <c r="N25" s="25">
        <v>670</v>
      </c>
      <c r="O25" s="25"/>
      <c r="P25" s="25">
        <v>716</v>
      </c>
      <c r="Q25" s="23"/>
      <c r="R25" s="21">
        <v>1</v>
      </c>
      <c r="S25" s="21">
        <v>1</v>
      </c>
      <c r="T25" s="22">
        <f t="shared" si="0"/>
        <v>1</v>
      </c>
      <c r="U25" s="21">
        <v>2</v>
      </c>
      <c r="V25" s="21"/>
      <c r="W25" s="22"/>
      <c r="X25" s="21">
        <v>3</v>
      </c>
      <c r="Y25" s="21"/>
      <c r="Z25" s="22"/>
      <c r="AA25" s="21">
        <v>4</v>
      </c>
      <c r="AB25" s="21"/>
      <c r="AC25" s="22"/>
      <c r="AD25" s="21">
        <v>4</v>
      </c>
      <c r="AE25" s="21"/>
      <c r="AF25" s="22"/>
      <c r="AG25" s="21">
        <f t="shared" si="4"/>
        <v>14</v>
      </c>
      <c r="AH25" s="21">
        <f t="shared" si="2"/>
        <v>1</v>
      </c>
      <c r="AI25" s="22">
        <f t="shared" si="3"/>
        <v>7.1428571428571425E-2</v>
      </c>
    </row>
    <row r="26" spans="1:35" ht="111" customHeight="1" x14ac:dyDescent="0.25">
      <c r="A26" s="53"/>
      <c r="B26" s="53"/>
      <c r="C26" s="12" t="s">
        <v>70</v>
      </c>
      <c r="D26" s="10" t="s">
        <v>83</v>
      </c>
      <c r="E26" s="53"/>
      <c r="F26" s="16" t="s">
        <v>12</v>
      </c>
      <c r="G26" s="13"/>
      <c r="H26" s="24">
        <v>71</v>
      </c>
      <c r="I26" s="24">
        <v>70</v>
      </c>
      <c r="J26" s="25">
        <v>290</v>
      </c>
      <c r="K26" s="25"/>
      <c r="L26" s="25">
        <v>183</v>
      </c>
      <c r="M26" s="25"/>
      <c r="N26" s="25">
        <v>189</v>
      </c>
      <c r="O26" s="25"/>
      <c r="P26" s="25">
        <v>202</v>
      </c>
      <c r="Q26" s="23"/>
      <c r="R26" s="21">
        <v>3</v>
      </c>
      <c r="S26" s="21">
        <v>3</v>
      </c>
      <c r="T26" s="22">
        <f t="shared" si="0"/>
        <v>1</v>
      </c>
      <c r="U26" s="21">
        <v>8</v>
      </c>
      <c r="V26" s="21"/>
      <c r="W26" s="22"/>
      <c r="X26" s="21">
        <v>13</v>
      </c>
      <c r="Y26" s="21"/>
      <c r="Z26" s="22"/>
      <c r="AA26" s="21">
        <v>18</v>
      </c>
      <c r="AB26" s="21"/>
      <c r="AC26" s="22"/>
      <c r="AD26" s="21">
        <v>20</v>
      </c>
      <c r="AE26" s="21"/>
      <c r="AF26" s="22"/>
      <c r="AG26" s="21">
        <f t="shared" si="4"/>
        <v>62</v>
      </c>
      <c r="AH26" s="21">
        <f t="shared" si="2"/>
        <v>3</v>
      </c>
      <c r="AI26" s="22">
        <f t="shared" si="3"/>
        <v>4.8387096774193547E-2</v>
      </c>
    </row>
    <row r="27" spans="1:35" ht="24.95" customHeight="1" x14ac:dyDescent="0.25">
      <c r="A27" s="53"/>
      <c r="B27" s="53"/>
      <c r="C27" s="12"/>
      <c r="D27" s="10"/>
      <c r="E27" s="53"/>
      <c r="F27" s="17"/>
      <c r="G27" s="12"/>
      <c r="H27" s="24"/>
      <c r="I27" s="24"/>
      <c r="J27" s="25"/>
      <c r="K27" s="25"/>
      <c r="L27" s="25"/>
      <c r="M27" s="25"/>
      <c r="N27" s="25"/>
      <c r="O27" s="25"/>
      <c r="P27" s="25"/>
      <c r="Q27" s="23"/>
      <c r="R27" s="21"/>
      <c r="S27" s="21"/>
      <c r="T27" s="22"/>
      <c r="U27" s="21"/>
      <c r="V27" s="21"/>
      <c r="W27" s="22"/>
      <c r="X27" s="21"/>
      <c r="Y27" s="21"/>
      <c r="Z27" s="22"/>
      <c r="AA27" s="21"/>
      <c r="AB27" s="21"/>
      <c r="AC27" s="22"/>
      <c r="AD27" s="21"/>
      <c r="AE27" s="21"/>
      <c r="AF27" s="22"/>
      <c r="AG27" s="21">
        <f t="shared" si="4"/>
        <v>0</v>
      </c>
      <c r="AH27" s="21">
        <f t="shared" si="2"/>
        <v>0</v>
      </c>
      <c r="AI27" s="22" t="e">
        <f t="shared" si="3"/>
        <v>#DIV/0!</v>
      </c>
    </row>
    <row r="28" spans="1:35" ht="99.95" customHeight="1" x14ac:dyDescent="0.25">
      <c r="A28" s="53" t="s">
        <v>43</v>
      </c>
      <c r="B28" s="52" t="s">
        <v>49</v>
      </c>
      <c r="C28" s="12" t="s">
        <v>88</v>
      </c>
      <c r="D28" s="52" t="s">
        <v>56</v>
      </c>
      <c r="E28" s="52" t="s">
        <v>13</v>
      </c>
      <c r="F28" s="16" t="s">
        <v>36</v>
      </c>
      <c r="G28" s="13"/>
      <c r="H28" s="24">
        <v>183</v>
      </c>
      <c r="I28" s="24">
        <v>167</v>
      </c>
      <c r="J28" s="25">
        <v>560</v>
      </c>
      <c r="K28" s="25"/>
      <c r="L28" s="25">
        <v>1264</v>
      </c>
      <c r="M28" s="25"/>
      <c r="N28" s="25">
        <v>1352</v>
      </c>
      <c r="O28" s="25"/>
      <c r="P28" s="25">
        <v>1443</v>
      </c>
      <c r="Q28" s="23"/>
      <c r="R28" s="21">
        <v>100</v>
      </c>
      <c r="S28" s="21">
        <v>100</v>
      </c>
      <c r="T28" s="22">
        <f t="shared" si="0"/>
        <v>1</v>
      </c>
      <c r="U28" s="21">
        <v>100</v>
      </c>
      <c r="V28" s="21"/>
      <c r="W28" s="22"/>
      <c r="X28" s="21">
        <v>100</v>
      </c>
      <c r="Y28" s="21"/>
      <c r="Z28" s="22"/>
      <c r="AA28" s="21">
        <v>100</v>
      </c>
      <c r="AB28" s="21"/>
      <c r="AC28" s="22"/>
      <c r="AD28" s="21">
        <v>100</v>
      </c>
      <c r="AE28" s="21"/>
      <c r="AF28" s="22"/>
      <c r="AG28" s="21">
        <f t="shared" si="4"/>
        <v>500</v>
      </c>
      <c r="AH28" s="21">
        <f t="shared" si="2"/>
        <v>100</v>
      </c>
      <c r="AI28" s="22">
        <f t="shared" si="3"/>
        <v>0.2</v>
      </c>
    </row>
    <row r="29" spans="1:35" ht="128.25" customHeight="1" x14ac:dyDescent="0.25">
      <c r="A29" s="53"/>
      <c r="B29" s="52"/>
      <c r="C29" s="12" t="s">
        <v>88</v>
      </c>
      <c r="D29" s="52"/>
      <c r="E29" s="52"/>
      <c r="F29" s="16" t="s">
        <v>37</v>
      </c>
      <c r="G29" s="13"/>
      <c r="H29" s="24">
        <v>155</v>
      </c>
      <c r="I29" s="24">
        <v>155</v>
      </c>
      <c r="J29" s="25">
        <v>68</v>
      </c>
      <c r="K29" s="25"/>
      <c r="L29" s="25">
        <v>632</v>
      </c>
      <c r="M29" s="25"/>
      <c r="N29" s="25">
        <v>676</v>
      </c>
      <c r="O29" s="25"/>
      <c r="P29" s="25">
        <v>722</v>
      </c>
      <c r="Q29" s="23"/>
      <c r="R29" s="21">
        <v>100</v>
      </c>
      <c r="S29" s="21">
        <v>100</v>
      </c>
      <c r="T29" s="22">
        <f t="shared" si="0"/>
        <v>1</v>
      </c>
      <c r="U29" s="21">
        <v>100</v>
      </c>
      <c r="V29" s="21"/>
      <c r="W29" s="22"/>
      <c r="X29" s="21">
        <v>100</v>
      </c>
      <c r="Y29" s="21"/>
      <c r="Z29" s="22"/>
      <c r="AA29" s="21">
        <v>100</v>
      </c>
      <c r="AB29" s="21"/>
      <c r="AC29" s="22"/>
      <c r="AD29" s="21">
        <v>100</v>
      </c>
      <c r="AE29" s="21"/>
      <c r="AF29" s="22"/>
      <c r="AG29" s="21">
        <f t="shared" si="4"/>
        <v>500</v>
      </c>
      <c r="AH29" s="21">
        <f t="shared" si="2"/>
        <v>100</v>
      </c>
      <c r="AI29" s="22">
        <f t="shared" si="3"/>
        <v>0.2</v>
      </c>
    </row>
    <row r="30" spans="1:35" ht="135.75" customHeight="1" x14ac:dyDescent="0.25">
      <c r="A30" s="53"/>
      <c r="B30" s="52"/>
      <c r="C30" s="12" t="s">
        <v>88</v>
      </c>
      <c r="D30" s="52"/>
      <c r="E30" s="52"/>
      <c r="F30" s="16" t="s">
        <v>14</v>
      </c>
      <c r="G30" s="13"/>
      <c r="H30" s="24">
        <v>1301</v>
      </c>
      <c r="I30" s="24">
        <v>1267</v>
      </c>
      <c r="J30" s="25">
        <v>4006</v>
      </c>
      <c r="K30" s="25"/>
      <c r="L30" s="25">
        <v>4423</v>
      </c>
      <c r="M30" s="25"/>
      <c r="N30" s="25">
        <v>4732</v>
      </c>
      <c r="O30" s="25"/>
      <c r="P30" s="25">
        <v>5051</v>
      </c>
      <c r="Q30" s="23"/>
      <c r="R30" s="21">
        <v>100</v>
      </c>
      <c r="S30" s="21">
        <v>100</v>
      </c>
      <c r="T30" s="22">
        <f t="shared" si="0"/>
        <v>1</v>
      </c>
      <c r="U30" s="21">
        <v>100</v>
      </c>
      <c r="V30" s="21"/>
      <c r="W30" s="22"/>
      <c r="X30" s="21">
        <v>100</v>
      </c>
      <c r="Y30" s="21"/>
      <c r="Z30" s="22"/>
      <c r="AA30" s="21">
        <v>100</v>
      </c>
      <c r="AB30" s="21"/>
      <c r="AC30" s="22"/>
      <c r="AD30" s="21">
        <v>100</v>
      </c>
      <c r="AE30" s="21"/>
      <c r="AF30" s="22"/>
      <c r="AG30" s="21">
        <f t="shared" si="4"/>
        <v>500</v>
      </c>
      <c r="AH30" s="21">
        <f t="shared" si="2"/>
        <v>100</v>
      </c>
      <c r="AI30" s="22">
        <f t="shared" si="3"/>
        <v>0.2</v>
      </c>
    </row>
    <row r="31" spans="1:35" ht="24.95" customHeight="1" x14ac:dyDescent="0.25">
      <c r="A31" s="53"/>
      <c r="B31" s="52"/>
      <c r="C31" s="16"/>
      <c r="D31" s="52"/>
      <c r="E31" s="52"/>
      <c r="F31" s="17"/>
      <c r="G31" s="12"/>
      <c r="H31" s="24"/>
      <c r="I31" s="24"/>
      <c r="J31" s="25"/>
      <c r="K31" s="25"/>
      <c r="L31" s="25"/>
      <c r="M31" s="25"/>
      <c r="N31" s="25"/>
      <c r="O31" s="25"/>
      <c r="P31" s="25"/>
      <c r="Q31" s="23"/>
      <c r="R31" s="21"/>
      <c r="S31" s="21"/>
      <c r="T31" s="22"/>
      <c r="U31" s="21"/>
      <c r="V31" s="21"/>
      <c r="W31" s="22"/>
      <c r="X31" s="21"/>
      <c r="Y31" s="21"/>
      <c r="Z31" s="22"/>
      <c r="AA31" s="21"/>
      <c r="AB31" s="21"/>
      <c r="AC31" s="22"/>
      <c r="AD31" s="21"/>
      <c r="AE31" s="21"/>
      <c r="AF31" s="22"/>
      <c r="AG31" s="21">
        <f t="shared" si="4"/>
        <v>0</v>
      </c>
      <c r="AH31" s="21">
        <f t="shared" si="2"/>
        <v>0</v>
      </c>
      <c r="AI31" s="22" t="e">
        <f t="shared" si="3"/>
        <v>#DIV/0!</v>
      </c>
    </row>
    <row r="32" spans="1:35" ht="91.5" customHeight="1" x14ac:dyDescent="0.25">
      <c r="A32" s="52" t="s">
        <v>44</v>
      </c>
      <c r="B32" s="52" t="s">
        <v>46</v>
      </c>
      <c r="C32" s="12" t="s">
        <v>92</v>
      </c>
      <c r="D32" s="52" t="s">
        <v>55</v>
      </c>
      <c r="E32" s="52" t="s">
        <v>89</v>
      </c>
      <c r="F32" s="16" t="s">
        <v>90</v>
      </c>
      <c r="G32" s="13"/>
      <c r="H32" s="24">
        <v>295</v>
      </c>
      <c r="I32" s="24">
        <v>295</v>
      </c>
      <c r="J32" s="25">
        <v>816</v>
      </c>
      <c r="K32" s="25"/>
      <c r="L32" s="25">
        <v>0</v>
      </c>
      <c r="M32" s="25"/>
      <c r="N32" s="25">
        <v>0</v>
      </c>
      <c r="O32" s="25"/>
      <c r="P32" s="25">
        <v>0</v>
      </c>
      <c r="Q32" s="23"/>
      <c r="R32" s="21">
        <v>50</v>
      </c>
      <c r="S32" s="21">
        <v>50</v>
      </c>
      <c r="T32" s="22">
        <f t="shared" si="0"/>
        <v>1</v>
      </c>
      <c r="U32" s="21">
        <v>0</v>
      </c>
      <c r="V32" s="21"/>
      <c r="W32" s="22"/>
      <c r="X32" s="21">
        <v>0</v>
      </c>
      <c r="Y32" s="21"/>
      <c r="Z32" s="22"/>
      <c r="AA32" s="21">
        <v>0</v>
      </c>
      <c r="AB32" s="21"/>
      <c r="AC32" s="22"/>
      <c r="AD32" s="21">
        <v>0</v>
      </c>
      <c r="AE32" s="21"/>
      <c r="AF32" s="22"/>
      <c r="AG32" s="21">
        <f t="shared" si="4"/>
        <v>50</v>
      </c>
      <c r="AH32" s="21">
        <f t="shared" si="2"/>
        <v>50</v>
      </c>
      <c r="AI32" s="22">
        <f t="shared" si="3"/>
        <v>1</v>
      </c>
    </row>
    <row r="33" spans="1:35" ht="100.5" customHeight="1" x14ac:dyDescent="0.25">
      <c r="A33" s="52"/>
      <c r="B33" s="52"/>
      <c r="C33" s="12" t="s">
        <v>92</v>
      </c>
      <c r="D33" s="52"/>
      <c r="E33" s="52"/>
      <c r="F33" s="16" t="s">
        <v>91</v>
      </c>
      <c r="G33" s="13"/>
      <c r="H33" s="24">
        <v>0</v>
      </c>
      <c r="I33" s="24">
        <v>0</v>
      </c>
      <c r="J33" s="25">
        <v>371</v>
      </c>
      <c r="K33" s="25"/>
      <c r="L33" s="25">
        <v>266</v>
      </c>
      <c r="M33" s="25"/>
      <c r="N33" s="25">
        <v>278</v>
      </c>
      <c r="O33" s="25"/>
      <c r="P33" s="25">
        <v>144</v>
      </c>
      <c r="Q33" s="23"/>
      <c r="R33" s="21">
        <v>0</v>
      </c>
      <c r="S33" s="21">
        <v>0</v>
      </c>
      <c r="T33" s="22" t="e">
        <f t="shared" si="0"/>
        <v>#DIV/0!</v>
      </c>
      <c r="U33" s="21">
        <v>15</v>
      </c>
      <c r="V33" s="21"/>
      <c r="W33" s="22"/>
      <c r="X33" s="21">
        <v>25</v>
      </c>
      <c r="Y33" s="21"/>
      <c r="Z33" s="22"/>
      <c r="AA33" s="21">
        <v>35</v>
      </c>
      <c r="AB33" s="21"/>
      <c r="AC33" s="22"/>
      <c r="AD33" s="21">
        <v>5</v>
      </c>
      <c r="AE33" s="21"/>
      <c r="AF33" s="22"/>
      <c r="AG33" s="21">
        <f t="shared" si="4"/>
        <v>80</v>
      </c>
      <c r="AH33" s="21">
        <f t="shared" si="2"/>
        <v>0</v>
      </c>
      <c r="AI33" s="22">
        <f t="shared" si="3"/>
        <v>0</v>
      </c>
    </row>
    <row r="34" spans="1:35" ht="69.75" customHeight="1" x14ac:dyDescent="0.25">
      <c r="A34" s="52"/>
      <c r="B34" s="52"/>
      <c r="C34" s="12" t="s">
        <v>92</v>
      </c>
      <c r="D34" s="52"/>
      <c r="E34" s="52"/>
      <c r="F34" s="16" t="s">
        <v>39</v>
      </c>
      <c r="G34" s="13"/>
      <c r="H34" s="24">
        <v>349</v>
      </c>
      <c r="I34" s="24">
        <v>348</v>
      </c>
      <c r="J34" s="25">
        <v>1882</v>
      </c>
      <c r="K34" s="25"/>
      <c r="L34" s="25">
        <v>2233</v>
      </c>
      <c r="M34" s="25"/>
      <c r="N34" s="25">
        <v>2233</v>
      </c>
      <c r="O34" s="25"/>
      <c r="P34" s="25">
        <v>2233</v>
      </c>
      <c r="Q34" s="23"/>
      <c r="R34" s="24">
        <v>100</v>
      </c>
      <c r="S34" s="24">
        <v>100</v>
      </c>
      <c r="T34" s="22">
        <f t="shared" si="0"/>
        <v>1</v>
      </c>
      <c r="U34" s="25">
        <v>100</v>
      </c>
      <c r="V34" s="25"/>
      <c r="W34" s="25"/>
      <c r="X34" s="25">
        <v>100</v>
      </c>
      <c r="Y34" s="25"/>
      <c r="Z34" s="25"/>
      <c r="AA34" s="21">
        <v>100</v>
      </c>
      <c r="AB34" s="21"/>
      <c r="AC34" s="22"/>
      <c r="AD34" s="21">
        <v>100</v>
      </c>
      <c r="AE34" s="21"/>
      <c r="AF34" s="22"/>
      <c r="AG34" s="21">
        <f t="shared" si="4"/>
        <v>500</v>
      </c>
      <c r="AH34" s="21">
        <f t="shared" si="2"/>
        <v>100</v>
      </c>
      <c r="AI34" s="22">
        <f t="shared" si="3"/>
        <v>0.2</v>
      </c>
    </row>
    <row r="35" spans="1:35" ht="102.75" customHeight="1" x14ac:dyDescent="0.25">
      <c r="A35" s="52"/>
      <c r="B35" s="52"/>
      <c r="C35" s="12" t="s">
        <v>92</v>
      </c>
      <c r="D35" s="52"/>
      <c r="E35" s="52"/>
      <c r="F35" s="16" t="s">
        <v>40</v>
      </c>
      <c r="G35" s="13"/>
      <c r="H35" s="24">
        <v>0</v>
      </c>
      <c r="I35" s="24">
        <v>0</v>
      </c>
      <c r="J35" s="25">
        <v>31828</v>
      </c>
      <c r="K35" s="25"/>
      <c r="L35" s="25">
        <v>8883</v>
      </c>
      <c r="M35" s="25"/>
      <c r="N35" s="25">
        <v>10270</v>
      </c>
      <c r="O35" s="25"/>
      <c r="P35" s="25">
        <v>11263</v>
      </c>
      <c r="Q35" s="23"/>
      <c r="R35" s="21">
        <v>0</v>
      </c>
      <c r="S35" s="21">
        <v>0</v>
      </c>
      <c r="T35" s="22" t="e">
        <f t="shared" si="0"/>
        <v>#DIV/0!</v>
      </c>
      <c r="U35" s="21">
        <v>35</v>
      </c>
      <c r="V35" s="21"/>
      <c r="W35" s="22"/>
      <c r="X35" s="21">
        <v>25</v>
      </c>
      <c r="Y35" s="21"/>
      <c r="Z35" s="22"/>
      <c r="AA35" s="21">
        <v>15</v>
      </c>
      <c r="AB35" s="21"/>
      <c r="AC35" s="22"/>
      <c r="AD35" s="21">
        <v>5</v>
      </c>
      <c r="AE35" s="21"/>
      <c r="AF35" s="22"/>
      <c r="AG35" s="21">
        <f t="shared" si="4"/>
        <v>80</v>
      </c>
      <c r="AH35" s="21">
        <f t="shared" si="2"/>
        <v>0</v>
      </c>
      <c r="AI35" s="22">
        <f t="shared" si="3"/>
        <v>0</v>
      </c>
    </row>
    <row r="36" spans="1:35" ht="24.95" customHeight="1" x14ac:dyDescent="0.25">
      <c r="A36" s="52"/>
      <c r="B36" s="52"/>
      <c r="C36" s="16"/>
      <c r="D36" s="52"/>
      <c r="E36" s="52"/>
      <c r="F36" s="17"/>
      <c r="G36" s="12"/>
      <c r="H36" s="24"/>
      <c r="I36" s="24"/>
      <c r="J36" s="25"/>
      <c r="K36" s="25"/>
      <c r="L36" s="25"/>
      <c r="M36" s="25"/>
      <c r="N36" s="25"/>
      <c r="O36" s="25"/>
      <c r="P36" s="25"/>
      <c r="Q36" s="23"/>
      <c r="R36" s="21"/>
      <c r="S36" s="21"/>
      <c r="T36" s="22"/>
      <c r="U36" s="21"/>
      <c r="V36" s="21"/>
      <c r="W36" s="22"/>
      <c r="X36" s="21"/>
      <c r="Y36" s="21"/>
      <c r="Z36" s="22"/>
      <c r="AA36" s="21"/>
      <c r="AB36" s="21"/>
      <c r="AC36" s="22"/>
      <c r="AD36" s="21"/>
      <c r="AE36" s="21"/>
      <c r="AF36" s="22"/>
      <c r="AG36" s="21">
        <f t="shared" si="4"/>
        <v>0</v>
      </c>
      <c r="AH36" s="21">
        <f t="shared" si="2"/>
        <v>0</v>
      </c>
      <c r="AI36" s="22" t="e">
        <f t="shared" si="3"/>
        <v>#DIV/0!</v>
      </c>
    </row>
    <row r="37" spans="1:35" ht="63" customHeight="1" x14ac:dyDescent="0.25">
      <c r="A37" s="52" t="s">
        <v>94</v>
      </c>
      <c r="B37" s="52" t="s">
        <v>96</v>
      </c>
      <c r="C37" s="16" t="s">
        <v>95</v>
      </c>
      <c r="D37" s="52" t="s">
        <v>97</v>
      </c>
      <c r="E37" s="53" t="s">
        <v>93</v>
      </c>
      <c r="F37" s="16" t="s">
        <v>57</v>
      </c>
      <c r="G37" s="13"/>
      <c r="H37" s="24">
        <v>795</v>
      </c>
      <c r="I37" s="24">
        <v>176</v>
      </c>
      <c r="J37" s="25">
        <v>936</v>
      </c>
      <c r="K37" s="25"/>
      <c r="L37" s="25">
        <v>613</v>
      </c>
      <c r="M37" s="25"/>
      <c r="N37" s="25">
        <v>613</v>
      </c>
      <c r="O37" s="25"/>
      <c r="P37" s="25">
        <v>613</v>
      </c>
      <c r="Q37" s="23"/>
      <c r="R37" s="21">
        <v>100</v>
      </c>
      <c r="S37" s="21">
        <v>100</v>
      </c>
      <c r="T37" s="22">
        <f t="shared" si="0"/>
        <v>1</v>
      </c>
      <c r="U37" s="21">
        <v>100</v>
      </c>
      <c r="V37" s="21"/>
      <c r="W37" s="22"/>
      <c r="X37" s="21">
        <v>100</v>
      </c>
      <c r="Y37" s="21"/>
      <c r="Z37" s="22"/>
      <c r="AA37" s="21">
        <v>100</v>
      </c>
      <c r="AB37" s="21"/>
      <c r="AC37" s="22"/>
      <c r="AD37" s="21">
        <v>100</v>
      </c>
      <c r="AE37" s="21"/>
      <c r="AF37" s="22"/>
      <c r="AG37" s="21">
        <f t="shared" si="4"/>
        <v>500</v>
      </c>
      <c r="AH37" s="21">
        <f t="shared" si="2"/>
        <v>100</v>
      </c>
      <c r="AI37" s="22">
        <f t="shared" si="3"/>
        <v>0.2</v>
      </c>
    </row>
    <row r="38" spans="1:35" ht="54.75" customHeight="1" x14ac:dyDescent="0.25">
      <c r="A38" s="52"/>
      <c r="B38" s="52"/>
      <c r="C38" s="16" t="s">
        <v>95</v>
      </c>
      <c r="D38" s="52"/>
      <c r="E38" s="53"/>
      <c r="F38" s="17" t="s">
        <v>17</v>
      </c>
      <c r="G38" s="12"/>
      <c r="H38" s="24">
        <v>55</v>
      </c>
      <c r="I38" s="24">
        <v>55</v>
      </c>
      <c r="J38" s="25">
        <v>262</v>
      </c>
      <c r="K38" s="25"/>
      <c r="L38" s="25">
        <v>225</v>
      </c>
      <c r="M38" s="25"/>
      <c r="N38" s="25">
        <v>225</v>
      </c>
      <c r="O38" s="25"/>
      <c r="P38" s="25">
        <v>225</v>
      </c>
      <c r="Q38" s="23"/>
      <c r="R38" s="21">
        <v>0.25</v>
      </c>
      <c r="S38" s="21">
        <v>0.25</v>
      </c>
      <c r="T38" s="22">
        <f>+S38/R38</f>
        <v>1</v>
      </c>
      <c r="U38" s="26">
        <v>0.5</v>
      </c>
      <c r="V38" s="21"/>
      <c r="W38" s="22"/>
      <c r="X38" s="21">
        <v>0.75</v>
      </c>
      <c r="Y38" s="21"/>
      <c r="Z38" s="22"/>
      <c r="AA38" s="21">
        <v>1</v>
      </c>
      <c r="AB38" s="21"/>
      <c r="AC38" s="22"/>
      <c r="AD38" s="21">
        <v>1</v>
      </c>
      <c r="AE38" s="21"/>
      <c r="AF38" s="22"/>
      <c r="AG38" s="21">
        <f>+R38+U38+X38+AA38+AD38</f>
        <v>3.5</v>
      </c>
      <c r="AH38" s="21">
        <f>+S38+V38+Y38+AB38+AE38</f>
        <v>0.25</v>
      </c>
      <c r="AI38" s="22">
        <f>+AH38/AG38</f>
        <v>7.1428571428571425E-2</v>
      </c>
    </row>
    <row r="39" spans="1:35" ht="57" customHeight="1" x14ac:dyDescent="0.25">
      <c r="A39" s="52"/>
      <c r="B39" s="52"/>
      <c r="C39" s="16" t="s">
        <v>95</v>
      </c>
      <c r="D39" s="52"/>
      <c r="E39" s="53"/>
      <c r="F39" s="16" t="s">
        <v>15</v>
      </c>
      <c r="G39" s="13"/>
      <c r="H39" s="24">
        <v>88</v>
      </c>
      <c r="I39" s="24">
        <v>88</v>
      </c>
      <c r="J39" s="25">
        <v>468</v>
      </c>
      <c r="K39" s="25"/>
      <c r="L39" s="25">
        <v>127</v>
      </c>
      <c r="M39" s="25"/>
      <c r="N39" s="25">
        <v>127</v>
      </c>
      <c r="O39" s="25"/>
      <c r="P39" s="25">
        <v>127</v>
      </c>
      <c r="Q39" s="23"/>
      <c r="R39" s="21">
        <v>90</v>
      </c>
      <c r="S39" s="21">
        <v>90</v>
      </c>
      <c r="T39" s="22">
        <f>+S39/R39</f>
        <v>1</v>
      </c>
      <c r="U39" s="21">
        <v>90</v>
      </c>
      <c r="V39" s="21"/>
      <c r="W39" s="22"/>
      <c r="X39" s="21">
        <v>90</v>
      </c>
      <c r="Y39" s="21"/>
      <c r="Z39" s="22"/>
      <c r="AA39" s="21">
        <v>90</v>
      </c>
      <c r="AB39" s="21"/>
      <c r="AC39" s="22"/>
      <c r="AD39" s="21">
        <v>90</v>
      </c>
      <c r="AE39" s="21"/>
      <c r="AF39" s="22"/>
      <c r="AG39" s="21">
        <f>+R39+U39+X39+AA39+AD39</f>
        <v>450</v>
      </c>
      <c r="AH39" s="21">
        <f t="shared" si="2"/>
        <v>90</v>
      </c>
      <c r="AI39" s="22">
        <f t="shared" si="3"/>
        <v>0.2</v>
      </c>
    </row>
    <row r="40" spans="1:35" ht="66" customHeight="1" x14ac:dyDescent="0.25">
      <c r="A40" s="52"/>
      <c r="B40" s="52"/>
      <c r="C40" s="16" t="s">
        <v>95</v>
      </c>
      <c r="D40" s="52"/>
      <c r="E40" s="53"/>
      <c r="F40" s="16" t="s">
        <v>18</v>
      </c>
      <c r="G40" s="13"/>
      <c r="H40" s="24">
        <v>0</v>
      </c>
      <c r="I40" s="24">
        <v>0</v>
      </c>
      <c r="J40" s="25">
        <v>90</v>
      </c>
      <c r="K40" s="25"/>
      <c r="L40" s="25">
        <v>311</v>
      </c>
      <c r="M40" s="25"/>
      <c r="N40" s="25">
        <v>311</v>
      </c>
      <c r="O40" s="25"/>
      <c r="P40" s="25">
        <v>311</v>
      </c>
      <c r="Q40" s="23"/>
      <c r="R40" s="21">
        <v>25</v>
      </c>
      <c r="S40" s="21">
        <v>23.13</v>
      </c>
      <c r="T40" s="22">
        <f>+S40/R40</f>
        <v>0.92519999999999991</v>
      </c>
      <c r="U40" s="21">
        <v>50</v>
      </c>
      <c r="V40" s="21"/>
      <c r="W40" s="22"/>
      <c r="X40" s="21">
        <v>100</v>
      </c>
      <c r="Y40" s="21"/>
      <c r="Z40" s="22"/>
      <c r="AA40" s="21">
        <v>100</v>
      </c>
      <c r="AB40" s="21"/>
      <c r="AC40" s="22"/>
      <c r="AD40" s="21">
        <v>100</v>
      </c>
      <c r="AE40" s="21"/>
      <c r="AF40" s="22"/>
      <c r="AG40" s="21">
        <f t="shared" si="4"/>
        <v>375</v>
      </c>
      <c r="AH40" s="21">
        <f t="shared" si="2"/>
        <v>23.13</v>
      </c>
      <c r="AI40" s="22">
        <f t="shared" si="3"/>
        <v>6.1679999999999999E-2</v>
      </c>
    </row>
    <row r="41" spans="1:35" ht="60" customHeight="1" x14ac:dyDescent="0.25">
      <c r="A41" s="52"/>
      <c r="B41" s="52"/>
      <c r="C41" s="16" t="s">
        <v>95</v>
      </c>
      <c r="D41" s="52"/>
      <c r="E41" s="53"/>
      <c r="F41" s="16" t="s">
        <v>19</v>
      </c>
      <c r="G41" s="13"/>
      <c r="H41" s="24">
        <v>24</v>
      </c>
      <c r="I41" s="24">
        <v>24</v>
      </c>
      <c r="J41" s="25">
        <v>51</v>
      </c>
      <c r="K41" s="25"/>
      <c r="L41" s="25">
        <v>312</v>
      </c>
      <c r="M41" s="25"/>
      <c r="N41" s="25">
        <v>312</v>
      </c>
      <c r="O41" s="25"/>
      <c r="P41" s="25">
        <v>312</v>
      </c>
      <c r="Q41" s="23"/>
      <c r="R41" s="21">
        <v>25</v>
      </c>
      <c r="S41" s="21">
        <v>25</v>
      </c>
      <c r="T41" s="22">
        <f>+S41/R41</f>
        <v>1</v>
      </c>
      <c r="U41" s="21">
        <v>50</v>
      </c>
      <c r="V41" s="21"/>
      <c r="W41" s="22"/>
      <c r="X41" s="21">
        <v>75</v>
      </c>
      <c r="Y41" s="21"/>
      <c r="Z41" s="22"/>
      <c r="AA41" s="21">
        <v>100</v>
      </c>
      <c r="AB41" s="21"/>
      <c r="AC41" s="22"/>
      <c r="AD41" s="21">
        <v>100</v>
      </c>
      <c r="AE41" s="21"/>
      <c r="AF41" s="22"/>
      <c r="AG41" s="21">
        <f t="shared" si="4"/>
        <v>350</v>
      </c>
      <c r="AH41" s="21">
        <f t="shared" si="2"/>
        <v>25</v>
      </c>
      <c r="AI41" s="22">
        <f t="shared" si="3"/>
        <v>7.1428571428571425E-2</v>
      </c>
    </row>
    <row r="42" spans="1:35" ht="66" customHeight="1" x14ac:dyDescent="0.25">
      <c r="A42" s="52"/>
      <c r="B42" s="52"/>
      <c r="C42" s="16" t="s">
        <v>95</v>
      </c>
      <c r="D42" s="52"/>
      <c r="E42" s="53"/>
      <c r="F42" s="17" t="s">
        <v>38</v>
      </c>
      <c r="G42" s="12"/>
      <c r="H42" s="24">
        <v>121</v>
      </c>
      <c r="I42" s="24">
        <v>116</v>
      </c>
      <c r="J42" s="25">
        <v>450</v>
      </c>
      <c r="K42" s="25"/>
      <c r="L42" s="25">
        <v>311</v>
      </c>
      <c r="M42" s="25"/>
      <c r="N42" s="25">
        <v>311</v>
      </c>
      <c r="O42" s="25"/>
      <c r="P42" s="25">
        <v>311</v>
      </c>
      <c r="Q42" s="23"/>
      <c r="R42" s="21">
        <v>25</v>
      </c>
      <c r="S42" s="21">
        <v>25</v>
      </c>
      <c r="T42" s="22">
        <f>+S42/R42</f>
        <v>1</v>
      </c>
      <c r="U42" s="21">
        <v>50</v>
      </c>
      <c r="V42" s="21"/>
      <c r="W42" s="22"/>
      <c r="X42" s="21">
        <v>75</v>
      </c>
      <c r="Y42" s="21"/>
      <c r="Z42" s="22"/>
      <c r="AA42" s="21">
        <v>100</v>
      </c>
      <c r="AB42" s="21"/>
      <c r="AC42" s="22"/>
      <c r="AD42" s="21">
        <v>100</v>
      </c>
      <c r="AE42" s="21"/>
      <c r="AF42" s="22"/>
      <c r="AG42" s="21">
        <f t="shared" si="4"/>
        <v>350</v>
      </c>
      <c r="AH42" s="21">
        <f t="shared" si="2"/>
        <v>25</v>
      </c>
      <c r="AI42" s="22">
        <f t="shared" si="3"/>
        <v>7.1428571428571425E-2</v>
      </c>
    </row>
    <row r="43" spans="1:35" ht="24.95" customHeight="1" x14ac:dyDescent="0.25">
      <c r="A43" s="52"/>
      <c r="B43" s="52"/>
      <c r="C43" s="16"/>
      <c r="D43" s="52"/>
      <c r="E43" s="53"/>
      <c r="F43" s="17"/>
      <c r="G43" s="12"/>
      <c r="H43" s="24"/>
      <c r="I43" s="24"/>
      <c r="J43" s="25"/>
      <c r="K43" s="25"/>
      <c r="L43" s="25"/>
      <c r="M43" s="25"/>
      <c r="N43" s="25"/>
      <c r="O43" s="25"/>
      <c r="P43" s="25"/>
      <c r="Q43" s="23"/>
      <c r="R43" s="21"/>
      <c r="S43" s="21"/>
      <c r="T43" s="22"/>
      <c r="U43" s="21"/>
      <c r="V43" s="21"/>
      <c r="W43" s="22"/>
      <c r="X43" s="21"/>
      <c r="Y43" s="21"/>
      <c r="Z43" s="22"/>
      <c r="AA43" s="21"/>
      <c r="AB43" s="21"/>
      <c r="AC43" s="22"/>
      <c r="AD43" s="21"/>
      <c r="AE43" s="21"/>
      <c r="AF43" s="22"/>
      <c r="AG43" s="21">
        <f t="shared" si="4"/>
        <v>0</v>
      </c>
      <c r="AH43" s="21">
        <f t="shared" si="2"/>
        <v>0</v>
      </c>
      <c r="AI43" s="22" t="e">
        <f t="shared" si="3"/>
        <v>#DIV/0!</v>
      </c>
    </row>
    <row r="44" spans="1:35" ht="75.75" customHeight="1" x14ac:dyDescent="0.25">
      <c r="A44" s="52" t="s">
        <v>50</v>
      </c>
      <c r="B44" s="52" t="s">
        <v>51</v>
      </c>
      <c r="C44" s="16" t="s">
        <v>95</v>
      </c>
      <c r="D44" s="52" t="s">
        <v>16</v>
      </c>
      <c r="E44" s="52" t="s">
        <v>102</v>
      </c>
      <c r="F44" s="16" t="s">
        <v>20</v>
      </c>
      <c r="G44" s="13"/>
      <c r="H44" s="24">
        <v>52</v>
      </c>
      <c r="I44" s="24">
        <v>52</v>
      </c>
      <c r="J44" s="25">
        <v>507</v>
      </c>
      <c r="K44" s="25"/>
      <c r="L44" s="25">
        <v>573</v>
      </c>
      <c r="M44" s="25"/>
      <c r="N44" s="25">
        <v>601</v>
      </c>
      <c r="O44" s="25"/>
      <c r="P44" s="25">
        <v>315</v>
      </c>
      <c r="Q44" s="23"/>
      <c r="R44" s="21">
        <v>100</v>
      </c>
      <c r="S44" s="21">
        <v>100</v>
      </c>
      <c r="T44" s="22">
        <f t="shared" ref="T44:T53" si="5">+S44/R44</f>
        <v>1</v>
      </c>
      <c r="U44" s="21">
        <v>200</v>
      </c>
      <c r="V44" s="21"/>
      <c r="W44" s="22"/>
      <c r="X44" s="21">
        <v>200</v>
      </c>
      <c r="Y44" s="21"/>
      <c r="Z44" s="22"/>
      <c r="AA44" s="21">
        <v>200</v>
      </c>
      <c r="AB44" s="21"/>
      <c r="AC44" s="22"/>
      <c r="AD44" s="21">
        <v>100</v>
      </c>
      <c r="AE44" s="21"/>
      <c r="AF44" s="22"/>
      <c r="AG44" s="21">
        <f t="shared" si="4"/>
        <v>800</v>
      </c>
      <c r="AH44" s="21">
        <f t="shared" si="2"/>
        <v>100</v>
      </c>
      <c r="AI44" s="22">
        <f t="shared" si="3"/>
        <v>0.125</v>
      </c>
    </row>
    <row r="45" spans="1:35" ht="64.5" customHeight="1" x14ac:dyDescent="0.25">
      <c r="A45" s="52"/>
      <c r="B45" s="52"/>
      <c r="C45" s="16" t="s">
        <v>95</v>
      </c>
      <c r="D45" s="52"/>
      <c r="E45" s="52"/>
      <c r="F45" s="16" t="s">
        <v>21</v>
      </c>
      <c r="G45" s="13"/>
      <c r="H45" s="24">
        <v>141</v>
      </c>
      <c r="I45" s="24">
        <v>141</v>
      </c>
      <c r="J45" s="25">
        <v>228</v>
      </c>
      <c r="K45" s="25"/>
      <c r="L45" s="25">
        <v>148</v>
      </c>
      <c r="M45" s="25"/>
      <c r="N45" s="25">
        <v>155</v>
      </c>
      <c r="O45" s="25"/>
      <c r="P45" s="25">
        <v>82</v>
      </c>
      <c r="Q45" s="23"/>
      <c r="R45" s="21">
        <v>6</v>
      </c>
      <c r="S45" s="21">
        <v>6</v>
      </c>
      <c r="T45" s="22">
        <f t="shared" si="5"/>
        <v>1</v>
      </c>
      <c r="U45" s="21">
        <v>12</v>
      </c>
      <c r="V45" s="21"/>
      <c r="W45" s="22"/>
      <c r="X45" s="21">
        <v>12</v>
      </c>
      <c r="Y45" s="21"/>
      <c r="Z45" s="22"/>
      <c r="AA45" s="21">
        <v>12</v>
      </c>
      <c r="AB45" s="21"/>
      <c r="AC45" s="22"/>
      <c r="AD45" s="21">
        <v>6</v>
      </c>
      <c r="AE45" s="21"/>
      <c r="AF45" s="22"/>
      <c r="AG45" s="21">
        <f t="shared" si="4"/>
        <v>48</v>
      </c>
      <c r="AH45" s="21">
        <f t="shared" si="2"/>
        <v>6</v>
      </c>
      <c r="AI45" s="22">
        <f t="shared" si="3"/>
        <v>0.125</v>
      </c>
    </row>
    <row r="46" spans="1:35" ht="60.75" customHeight="1" x14ac:dyDescent="0.25">
      <c r="A46" s="52"/>
      <c r="B46" s="52"/>
      <c r="C46" s="16" t="s">
        <v>95</v>
      </c>
      <c r="D46" s="52"/>
      <c r="E46" s="52"/>
      <c r="F46" s="16" t="s">
        <v>22</v>
      </c>
      <c r="G46" s="13"/>
      <c r="H46" s="24">
        <v>25</v>
      </c>
      <c r="I46" s="24">
        <v>25</v>
      </c>
      <c r="J46" s="25">
        <v>236</v>
      </c>
      <c r="K46" s="25"/>
      <c r="L46" s="25">
        <v>168</v>
      </c>
      <c r="M46" s="25"/>
      <c r="N46" s="25">
        <v>176</v>
      </c>
      <c r="O46" s="25"/>
      <c r="P46" s="25">
        <v>176</v>
      </c>
      <c r="Q46" s="23"/>
      <c r="R46" s="21">
        <v>6</v>
      </c>
      <c r="S46" s="21">
        <v>6</v>
      </c>
      <c r="T46" s="22">
        <f t="shared" si="5"/>
        <v>1</v>
      </c>
      <c r="U46" s="21">
        <v>12</v>
      </c>
      <c r="V46" s="21"/>
      <c r="W46" s="22"/>
      <c r="X46" s="21">
        <v>12</v>
      </c>
      <c r="Y46" s="21"/>
      <c r="Z46" s="22"/>
      <c r="AA46" s="21">
        <v>12</v>
      </c>
      <c r="AB46" s="21"/>
      <c r="AC46" s="22"/>
      <c r="AD46" s="21">
        <v>6</v>
      </c>
      <c r="AE46" s="21"/>
      <c r="AF46" s="22"/>
      <c r="AG46" s="21">
        <f t="shared" si="4"/>
        <v>48</v>
      </c>
      <c r="AH46" s="21">
        <f t="shared" si="2"/>
        <v>6</v>
      </c>
      <c r="AI46" s="22">
        <f t="shared" si="3"/>
        <v>0.125</v>
      </c>
    </row>
    <row r="47" spans="1:35" ht="60.75" customHeight="1" x14ac:dyDescent="0.25">
      <c r="A47" s="52"/>
      <c r="B47" s="52"/>
      <c r="C47" s="16" t="s">
        <v>95</v>
      </c>
      <c r="D47" s="52"/>
      <c r="E47" s="52"/>
      <c r="F47" s="16" t="s">
        <v>23</v>
      </c>
      <c r="G47" s="13"/>
      <c r="H47" s="24">
        <v>6</v>
      </c>
      <c r="I47" s="24">
        <v>6</v>
      </c>
      <c r="J47" s="25">
        <v>216</v>
      </c>
      <c r="K47" s="25"/>
      <c r="L47" s="25">
        <v>281</v>
      </c>
      <c r="M47" s="25"/>
      <c r="N47" s="25">
        <v>295</v>
      </c>
      <c r="O47" s="25"/>
      <c r="P47" s="25">
        <v>155</v>
      </c>
      <c r="Q47" s="23"/>
      <c r="R47" s="21">
        <v>4</v>
      </c>
      <c r="S47" s="21">
        <v>4</v>
      </c>
      <c r="T47" s="22">
        <f t="shared" si="5"/>
        <v>1</v>
      </c>
      <c r="U47" s="21">
        <v>8</v>
      </c>
      <c r="V47" s="21"/>
      <c r="W47" s="22"/>
      <c r="X47" s="21">
        <v>8</v>
      </c>
      <c r="Y47" s="21"/>
      <c r="Z47" s="22"/>
      <c r="AA47" s="21">
        <v>8</v>
      </c>
      <c r="AB47" s="21"/>
      <c r="AC47" s="22"/>
      <c r="AD47" s="21">
        <v>4</v>
      </c>
      <c r="AE47" s="21"/>
      <c r="AF47" s="22"/>
      <c r="AG47" s="21">
        <f t="shared" si="4"/>
        <v>32</v>
      </c>
      <c r="AH47" s="21">
        <f t="shared" si="2"/>
        <v>4</v>
      </c>
      <c r="AI47" s="22">
        <f t="shared" si="3"/>
        <v>0.125</v>
      </c>
    </row>
    <row r="48" spans="1:35" ht="24.95" customHeight="1" x14ac:dyDescent="0.25">
      <c r="A48" s="52"/>
      <c r="B48" s="52"/>
      <c r="C48" s="16"/>
      <c r="D48" s="52"/>
      <c r="E48" s="52"/>
      <c r="F48" s="17"/>
      <c r="G48" s="12"/>
      <c r="H48" s="24"/>
      <c r="I48" s="24"/>
      <c r="J48" s="25"/>
      <c r="K48" s="25"/>
      <c r="L48" s="25"/>
      <c r="M48" s="25"/>
      <c r="N48" s="25"/>
      <c r="O48" s="25"/>
      <c r="P48" s="25"/>
      <c r="Q48" s="23"/>
      <c r="R48" s="21"/>
      <c r="S48" s="21"/>
      <c r="T48" s="22"/>
      <c r="U48" s="21"/>
      <c r="V48" s="21"/>
      <c r="W48" s="22"/>
      <c r="X48" s="21"/>
      <c r="Y48" s="21"/>
      <c r="Z48" s="22"/>
      <c r="AA48" s="21"/>
      <c r="AB48" s="21"/>
      <c r="AC48" s="22"/>
      <c r="AD48" s="21"/>
      <c r="AE48" s="21"/>
      <c r="AF48" s="22"/>
      <c r="AG48" s="21">
        <f t="shared" si="4"/>
        <v>0</v>
      </c>
      <c r="AH48" s="21">
        <f t="shared" si="2"/>
        <v>0</v>
      </c>
      <c r="AI48" s="22" t="e">
        <f t="shared" si="3"/>
        <v>#DIV/0!</v>
      </c>
    </row>
    <row r="49" spans="1:35" ht="71.25" customHeight="1" x14ac:dyDescent="0.25">
      <c r="A49" s="52" t="s">
        <v>50</v>
      </c>
      <c r="B49" s="52" t="s">
        <v>99</v>
      </c>
      <c r="C49" s="16" t="s">
        <v>98</v>
      </c>
      <c r="D49" s="52" t="s">
        <v>100</v>
      </c>
      <c r="E49" s="52" t="s">
        <v>101</v>
      </c>
      <c r="F49" s="16" t="s">
        <v>52</v>
      </c>
      <c r="G49" s="13"/>
      <c r="H49" s="24">
        <v>2446</v>
      </c>
      <c r="I49" s="24">
        <v>2443</v>
      </c>
      <c r="J49" s="25">
        <v>4038</v>
      </c>
      <c r="K49" s="25"/>
      <c r="L49" s="25">
        <v>3140</v>
      </c>
      <c r="M49" s="25"/>
      <c r="N49" s="25">
        <v>3661</v>
      </c>
      <c r="O49" s="25"/>
      <c r="P49" s="25">
        <v>4464</v>
      </c>
      <c r="Q49" s="23"/>
      <c r="R49" s="21">
        <v>100</v>
      </c>
      <c r="S49" s="21">
        <v>98.13</v>
      </c>
      <c r="T49" s="22">
        <f t="shared" si="5"/>
        <v>0.98129999999999995</v>
      </c>
      <c r="U49" s="21">
        <v>100</v>
      </c>
      <c r="V49" s="21"/>
      <c r="W49" s="22"/>
      <c r="X49" s="21">
        <v>100</v>
      </c>
      <c r="Y49" s="21"/>
      <c r="Z49" s="22"/>
      <c r="AA49" s="21">
        <v>100</v>
      </c>
      <c r="AB49" s="21"/>
      <c r="AC49" s="22"/>
      <c r="AD49" s="21">
        <v>100</v>
      </c>
      <c r="AE49" s="21"/>
      <c r="AF49" s="22"/>
      <c r="AG49" s="21">
        <f t="shared" si="4"/>
        <v>500</v>
      </c>
      <c r="AH49" s="21">
        <f t="shared" si="2"/>
        <v>98.13</v>
      </c>
      <c r="AI49" s="22">
        <f t="shared" si="3"/>
        <v>0.19625999999999999</v>
      </c>
    </row>
    <row r="50" spans="1:35" ht="60" customHeight="1" x14ac:dyDescent="0.25">
      <c r="A50" s="52"/>
      <c r="B50" s="52"/>
      <c r="C50" s="16" t="s">
        <v>98</v>
      </c>
      <c r="D50" s="52"/>
      <c r="E50" s="52"/>
      <c r="F50" s="16" t="s">
        <v>25</v>
      </c>
      <c r="G50" s="13"/>
      <c r="H50" s="24">
        <v>426</v>
      </c>
      <c r="I50" s="24">
        <v>426</v>
      </c>
      <c r="J50" s="25">
        <v>725</v>
      </c>
      <c r="K50" s="25"/>
      <c r="L50" s="25">
        <v>785</v>
      </c>
      <c r="M50" s="25"/>
      <c r="N50" s="25">
        <v>915</v>
      </c>
      <c r="O50" s="25"/>
      <c r="P50" s="25">
        <v>1116</v>
      </c>
      <c r="Q50" s="23"/>
      <c r="R50" s="21">
        <v>15</v>
      </c>
      <c r="S50" s="21">
        <v>6.14</v>
      </c>
      <c r="T50" s="22">
        <f t="shared" si="5"/>
        <v>0.40933333333333333</v>
      </c>
      <c r="U50" s="21">
        <v>25</v>
      </c>
      <c r="V50" s="21"/>
      <c r="W50" s="22"/>
      <c r="X50" s="21">
        <v>25</v>
      </c>
      <c r="Y50" s="21"/>
      <c r="Z50" s="22"/>
      <c r="AA50" s="21">
        <v>25</v>
      </c>
      <c r="AB50" s="21"/>
      <c r="AC50" s="22"/>
      <c r="AD50" s="21">
        <v>10</v>
      </c>
      <c r="AE50" s="21"/>
      <c r="AF50" s="22"/>
      <c r="AG50" s="21">
        <f t="shared" si="4"/>
        <v>100</v>
      </c>
      <c r="AH50" s="21">
        <f t="shared" si="2"/>
        <v>6.14</v>
      </c>
      <c r="AI50" s="22">
        <f t="shared" si="3"/>
        <v>6.1399999999999996E-2</v>
      </c>
    </row>
    <row r="51" spans="1:35" ht="69" customHeight="1" x14ac:dyDescent="0.25">
      <c r="A51" s="52"/>
      <c r="B51" s="52"/>
      <c r="C51" s="16" t="s">
        <v>98</v>
      </c>
      <c r="D51" s="52"/>
      <c r="E51" s="52"/>
      <c r="F51" s="16" t="s">
        <v>53</v>
      </c>
      <c r="G51" s="13"/>
      <c r="H51" s="24">
        <v>60</v>
      </c>
      <c r="I51" s="24">
        <v>36</v>
      </c>
      <c r="J51" s="25">
        <v>100</v>
      </c>
      <c r="K51" s="25"/>
      <c r="L51" s="25">
        <v>101</v>
      </c>
      <c r="M51" s="25"/>
      <c r="N51" s="25">
        <v>118</v>
      </c>
      <c r="O51" s="25"/>
      <c r="P51" s="25">
        <v>143</v>
      </c>
      <c r="Q51" s="23"/>
      <c r="R51" s="21">
        <v>60</v>
      </c>
      <c r="S51" s="21">
        <v>39.130000000000003</v>
      </c>
      <c r="T51" s="22">
        <f t="shared" si="5"/>
        <v>0.65216666666666667</v>
      </c>
      <c r="U51" s="21">
        <v>10</v>
      </c>
      <c r="V51" s="21"/>
      <c r="W51" s="22"/>
      <c r="X51" s="21">
        <v>10</v>
      </c>
      <c r="Y51" s="21"/>
      <c r="Z51" s="22"/>
      <c r="AA51" s="21">
        <v>10</v>
      </c>
      <c r="AB51" s="21"/>
      <c r="AC51" s="22"/>
      <c r="AD51" s="21">
        <v>10</v>
      </c>
      <c r="AE51" s="21"/>
      <c r="AF51" s="22"/>
      <c r="AG51" s="21">
        <f t="shared" si="4"/>
        <v>100</v>
      </c>
      <c r="AH51" s="21">
        <f t="shared" si="2"/>
        <v>39.130000000000003</v>
      </c>
      <c r="AI51" s="22">
        <f t="shared" si="3"/>
        <v>0.39130000000000004</v>
      </c>
    </row>
    <row r="52" spans="1:35" ht="82.5" customHeight="1" x14ac:dyDescent="0.25">
      <c r="A52" s="52"/>
      <c r="B52" s="52"/>
      <c r="C52" s="16" t="s">
        <v>98</v>
      </c>
      <c r="D52" s="52"/>
      <c r="E52" s="52"/>
      <c r="F52" s="16" t="s">
        <v>24</v>
      </c>
      <c r="G52" s="13"/>
      <c r="H52" s="24">
        <v>21</v>
      </c>
      <c r="I52" s="24">
        <v>21</v>
      </c>
      <c r="J52" s="25">
        <v>673</v>
      </c>
      <c r="K52" s="25"/>
      <c r="L52" s="25">
        <v>1221</v>
      </c>
      <c r="M52" s="25"/>
      <c r="N52" s="25">
        <v>1392</v>
      </c>
      <c r="O52" s="25"/>
      <c r="P52" s="25">
        <v>1497</v>
      </c>
      <c r="Q52" s="23"/>
      <c r="R52" s="21">
        <v>100</v>
      </c>
      <c r="S52" s="21">
        <v>100</v>
      </c>
      <c r="T52" s="22">
        <f t="shared" si="5"/>
        <v>1</v>
      </c>
      <c r="U52" s="21">
        <v>100</v>
      </c>
      <c r="V52" s="21"/>
      <c r="W52" s="22"/>
      <c r="X52" s="21">
        <v>100</v>
      </c>
      <c r="Y52" s="21"/>
      <c r="Z52" s="22"/>
      <c r="AA52" s="21">
        <v>100</v>
      </c>
      <c r="AB52" s="21"/>
      <c r="AC52" s="22"/>
      <c r="AD52" s="21">
        <v>100</v>
      </c>
      <c r="AE52" s="21"/>
      <c r="AF52" s="22"/>
      <c r="AG52" s="21">
        <f t="shared" si="4"/>
        <v>500</v>
      </c>
      <c r="AH52" s="21">
        <f t="shared" si="2"/>
        <v>100</v>
      </c>
      <c r="AI52" s="22">
        <f t="shared" si="3"/>
        <v>0.2</v>
      </c>
    </row>
    <row r="53" spans="1:35" ht="73.5" customHeight="1" x14ac:dyDescent="0.25">
      <c r="A53" s="52"/>
      <c r="B53" s="52"/>
      <c r="C53" s="16" t="s">
        <v>98</v>
      </c>
      <c r="D53" s="52"/>
      <c r="E53" s="52"/>
      <c r="F53" s="16" t="s">
        <v>54</v>
      </c>
      <c r="G53" s="13"/>
      <c r="H53" s="24">
        <v>7</v>
      </c>
      <c r="I53" s="24">
        <v>7</v>
      </c>
      <c r="J53" s="25">
        <v>479</v>
      </c>
      <c r="K53" s="25"/>
      <c r="L53" s="25">
        <v>739</v>
      </c>
      <c r="M53" s="25"/>
      <c r="N53" s="25">
        <v>842</v>
      </c>
      <c r="O53" s="25"/>
      <c r="P53" s="25">
        <v>905</v>
      </c>
      <c r="Q53" s="23"/>
      <c r="R53" s="21">
        <v>95</v>
      </c>
      <c r="S53" s="21">
        <v>95.4</v>
      </c>
      <c r="T53" s="22">
        <f t="shared" si="5"/>
        <v>1.0042105263157894</v>
      </c>
      <c r="U53" s="21">
        <v>95</v>
      </c>
      <c r="V53" s="21"/>
      <c r="W53" s="22"/>
      <c r="X53" s="21">
        <v>95</v>
      </c>
      <c r="Y53" s="21"/>
      <c r="Z53" s="22"/>
      <c r="AA53" s="21">
        <v>95</v>
      </c>
      <c r="AB53" s="21"/>
      <c r="AC53" s="22"/>
      <c r="AD53" s="21">
        <v>95</v>
      </c>
      <c r="AE53" s="21"/>
      <c r="AF53" s="22"/>
      <c r="AG53" s="21">
        <f t="shared" si="4"/>
        <v>475</v>
      </c>
      <c r="AH53" s="21">
        <f t="shared" si="2"/>
        <v>95.4</v>
      </c>
      <c r="AI53" s="22">
        <f t="shared" si="3"/>
        <v>0.20084210526315791</v>
      </c>
    </row>
    <row r="54" spans="1:35" ht="24.95" customHeight="1" x14ac:dyDescent="0.25">
      <c r="A54" s="52"/>
      <c r="B54" s="52"/>
      <c r="C54" s="16"/>
      <c r="D54" s="52"/>
      <c r="E54" s="52"/>
      <c r="F54" s="17"/>
      <c r="G54" s="12"/>
      <c r="H54" s="24"/>
      <c r="I54" s="24"/>
      <c r="J54" s="25"/>
      <c r="K54" s="25"/>
      <c r="L54" s="25"/>
      <c r="M54" s="25"/>
      <c r="N54" s="25"/>
      <c r="O54" s="25"/>
      <c r="P54" s="25"/>
      <c r="Q54" s="23"/>
      <c r="R54" s="21"/>
      <c r="S54" s="21"/>
      <c r="T54" s="22"/>
      <c r="U54" s="21"/>
      <c r="V54" s="21"/>
      <c r="W54" s="22"/>
      <c r="X54" s="21"/>
      <c r="Y54" s="21"/>
      <c r="Z54" s="22"/>
      <c r="AA54" s="21"/>
      <c r="AB54" s="21"/>
      <c r="AC54" s="22"/>
      <c r="AD54" s="21"/>
      <c r="AE54" s="21"/>
      <c r="AF54" s="22"/>
      <c r="AG54" s="21">
        <f t="shared" si="4"/>
        <v>0</v>
      </c>
      <c r="AH54" s="21">
        <f t="shared" si="2"/>
        <v>0</v>
      </c>
      <c r="AI54" s="22" t="e">
        <f t="shared" si="3"/>
        <v>#DIV/0!</v>
      </c>
    </row>
    <row r="55" spans="1:35" ht="24.95" customHeight="1" x14ac:dyDescent="0.25">
      <c r="A55" s="16"/>
      <c r="B55" s="16"/>
      <c r="C55" s="16"/>
      <c r="D55" s="16"/>
      <c r="E55" s="16"/>
      <c r="F55" s="17"/>
      <c r="G55" s="27"/>
      <c r="H55" s="28"/>
      <c r="I55" s="28"/>
      <c r="J55" s="29"/>
      <c r="K55" s="29"/>
      <c r="L55" s="29"/>
      <c r="M55" s="29"/>
      <c r="N55" s="29"/>
      <c r="O55" s="29"/>
      <c r="P55" s="29"/>
      <c r="Q55" s="30"/>
      <c r="R55" s="31"/>
      <c r="S55" s="31"/>
      <c r="T55" s="32"/>
      <c r="U55" s="31"/>
      <c r="V55" s="31"/>
      <c r="W55" s="32"/>
      <c r="X55" s="31"/>
      <c r="Y55" s="31"/>
      <c r="Z55" s="32"/>
      <c r="AA55" s="31"/>
      <c r="AB55" s="31"/>
      <c r="AC55" s="32"/>
      <c r="AD55" s="31"/>
      <c r="AE55" s="31"/>
      <c r="AF55" s="32"/>
      <c r="AG55" s="21"/>
      <c r="AH55" s="21"/>
      <c r="AI55" s="22"/>
    </row>
    <row r="56" spans="1:35" ht="24.95" customHeight="1" x14ac:dyDescent="0.25">
      <c r="A56" s="16"/>
      <c r="B56" s="16"/>
      <c r="C56" s="16"/>
      <c r="D56" s="16"/>
      <c r="E56" s="16"/>
      <c r="F56" s="17"/>
      <c r="G56" s="27"/>
      <c r="H56" s="28"/>
      <c r="I56" s="28"/>
      <c r="J56" s="29"/>
      <c r="K56" s="29"/>
      <c r="L56" s="29"/>
      <c r="M56" s="29"/>
      <c r="N56" s="29"/>
      <c r="O56" s="29"/>
      <c r="P56" s="29"/>
      <c r="Q56" s="30"/>
      <c r="R56" s="31"/>
      <c r="S56" s="31"/>
      <c r="T56" s="32"/>
      <c r="U56" s="31"/>
      <c r="V56" s="31"/>
      <c r="W56" s="32"/>
      <c r="X56" s="31"/>
      <c r="Y56" s="31"/>
      <c r="Z56" s="32"/>
      <c r="AA56" s="31"/>
      <c r="AB56" s="31"/>
      <c r="AC56" s="32"/>
      <c r="AD56" s="31"/>
      <c r="AE56" s="31"/>
      <c r="AF56" s="32"/>
      <c r="AG56" s="21"/>
      <c r="AH56" s="21"/>
      <c r="AI56" s="22"/>
    </row>
    <row r="57" spans="1:35" x14ac:dyDescent="0.25">
      <c r="B57" s="33"/>
    </row>
  </sheetData>
  <autoFilter ref="A6:I56" xr:uid="{00000000-0009-0000-0000-000001000000}">
    <filterColumn colId="7" showButton="0"/>
    <filterColumn colId="8" showButton="0"/>
  </autoFilter>
  <mergeCells count="46">
    <mergeCell ref="H6:I6"/>
    <mergeCell ref="J6:K6"/>
    <mergeCell ref="L6:M6"/>
    <mergeCell ref="N6:O6"/>
    <mergeCell ref="A2:AF2"/>
    <mergeCell ref="A4:B4"/>
    <mergeCell ref="C4:D4"/>
    <mergeCell ref="H5:Q5"/>
    <mergeCell ref="R5:AF5"/>
    <mergeCell ref="A6:A7"/>
    <mergeCell ref="B6:B7"/>
    <mergeCell ref="C6:C7"/>
    <mergeCell ref="D6:D7"/>
    <mergeCell ref="E6:E7"/>
    <mergeCell ref="AG6:AI6"/>
    <mergeCell ref="A21:A27"/>
    <mergeCell ref="B21:B27"/>
    <mergeCell ref="E21:E27"/>
    <mergeCell ref="A28:A31"/>
    <mergeCell ref="B28:B31"/>
    <mergeCell ref="D28:D31"/>
    <mergeCell ref="E28:E31"/>
    <mergeCell ref="P6:Q6"/>
    <mergeCell ref="R6:T6"/>
    <mergeCell ref="U6:W6"/>
    <mergeCell ref="X6:Z6"/>
    <mergeCell ref="AA6:AC6"/>
    <mergeCell ref="AD6:AF6"/>
    <mergeCell ref="F6:F7"/>
    <mergeCell ref="G6:G7"/>
    <mergeCell ref="A32:A36"/>
    <mergeCell ref="B32:B36"/>
    <mergeCell ref="D32:D36"/>
    <mergeCell ref="E32:E36"/>
    <mergeCell ref="A37:A43"/>
    <mergeCell ref="B37:B43"/>
    <mergeCell ref="D37:D43"/>
    <mergeCell ref="E37:E43"/>
    <mergeCell ref="A44:A48"/>
    <mergeCell ref="B44:B48"/>
    <mergeCell ref="D44:D48"/>
    <mergeCell ref="E44:E48"/>
    <mergeCell ref="A49:A54"/>
    <mergeCell ref="B49:B54"/>
    <mergeCell ref="D49:D54"/>
    <mergeCell ref="E49:E54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colBreaks count="1" manualBreakCount="1">
    <brk id="32" max="58" man="1"/>
  </col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F913E77017534FA1D853A83464D1B6" ma:contentTypeVersion="6" ma:contentTypeDescription="Crear nuevo documento." ma:contentTypeScope="" ma:versionID="ede52cdc61ddbc3b42d6cfb67a2b718c">
  <xsd:schema xmlns:xsd="http://www.w3.org/2001/XMLSchema" xmlns:xs="http://www.w3.org/2001/XMLSchema" xmlns:p="http://schemas.microsoft.com/office/2006/metadata/properties" xmlns:ns3="66fb30f9-3564-4324-8588-5755df2767a9" targetNamespace="http://schemas.microsoft.com/office/2006/metadata/properties" ma:root="true" ma:fieldsID="18b8a982349d135d627080ac6097229c" ns3:_="">
    <xsd:import namespace="66fb30f9-3564-4324-8588-5755df2767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b30f9-3564-4324-8588-5755df2767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C2B01E-4B57-4DFE-AD1C-5C0A0402A3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EC6242-5891-4A9D-9505-01C55A5BFE1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4C83E0A-86CD-4D94-A31F-EB5E28C9A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fb30f9-3564-4324-8588-5755df2767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PS</vt:lpstr>
      <vt:lpstr>PS (2)</vt:lpstr>
      <vt:lpstr>PS!Área_de_impresión</vt:lpstr>
      <vt:lpstr>'PS (2)'!Área_de_impresión</vt:lpstr>
      <vt:lpstr>PS!Títulos_a_imprimir</vt:lpstr>
      <vt:lpstr>'PS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</dc:creator>
  <cp:lastModifiedBy>Familia Cleves</cp:lastModifiedBy>
  <cp:lastPrinted>2019-06-20T14:50:38Z</cp:lastPrinted>
  <dcterms:created xsi:type="dcterms:W3CDTF">2016-06-11T18:49:54Z</dcterms:created>
  <dcterms:modified xsi:type="dcterms:W3CDTF">2021-01-29T17:14:20Z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0x01010069F913E77017534FA1D853A83464D1B6</vt:lpwstr>
  </property>
</Properties>
</file>