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SDPP\Proyectos\Matriz de proyectos\"/>
    </mc:Choice>
  </mc:AlternateContent>
  <xr:revisionPtr revIDLastSave="0" documentId="13_ncr:1_{08603B7B-C5E5-4E55-A63F-2643711268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S" sheetId="1" r:id="rId1"/>
    <sheet name="PS (3)" sheetId="3" r:id="rId2"/>
    <sheet name="PS (2)" sheetId="2" state="hidden" r:id="rId3"/>
  </sheets>
  <definedNames>
    <definedName name="_xlnm._FilterDatabase" localSheetId="0" hidden="1">PS!$A$6:$AI$59</definedName>
    <definedName name="_xlnm._FilterDatabase" localSheetId="2" hidden="1">'PS (2)'!$A$6:$I$56</definedName>
    <definedName name="_xlnm.Print_Area" localSheetId="0">PS!$A$1:$AK$61</definedName>
    <definedName name="_xlnm.Print_Area" localSheetId="2">'PS (2)'!$A$1:$AI$56</definedName>
    <definedName name="_xlnm.Print_Area" localSheetId="1">'PS (3)'!$A$1:$E$19</definedName>
    <definedName name="_xlnm.Print_Titles" localSheetId="0">PS!$2:$6</definedName>
    <definedName name="_xlnm.Print_Titles" localSheetId="2">'PS (2)'!$2:$7</definedName>
    <definedName name="_xlnm.Print_Titles" localSheetId="1">'PS (3)'!$2:$4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0" i="1" l="1"/>
  <c r="AF10" i="1"/>
  <c r="AI54" i="1"/>
  <c r="AF54" i="1"/>
  <c r="AC5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2" i="1"/>
  <c r="AC53" i="1"/>
  <c r="AC55" i="1"/>
  <c r="AC56" i="1"/>
  <c r="AC57" i="1"/>
  <c r="AC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5" i="1"/>
  <c r="AI56" i="1"/>
  <c r="AI57" i="1"/>
  <c r="AI7" i="1"/>
  <c r="AC51" i="1"/>
  <c r="AF37" i="1"/>
  <c r="AF36" i="1"/>
  <c r="X36" i="1"/>
  <c r="S36" i="1"/>
  <c r="N36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5" i="1"/>
  <c r="AF56" i="1"/>
  <c r="AF57" i="1"/>
  <c r="AF7" i="1"/>
  <c r="S11" i="1" l="1"/>
  <c r="I18" i="1"/>
  <c r="I22" i="1"/>
  <c r="I34" i="1"/>
  <c r="I11" i="1"/>
  <c r="N11" i="1"/>
  <c r="N33" i="1"/>
  <c r="N34" i="1"/>
  <c r="X57" i="1"/>
  <c r="X56" i="1"/>
  <c r="X55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5" i="1"/>
  <c r="X32" i="1"/>
  <c r="X31" i="1"/>
  <c r="X30" i="1"/>
  <c r="X29" i="1"/>
  <c r="X28" i="1"/>
  <c r="X27" i="1"/>
  <c r="X26" i="1"/>
  <c r="X25" i="1"/>
  <c r="X23" i="1"/>
  <c r="X21" i="1"/>
  <c r="X20" i="1"/>
  <c r="X19" i="1"/>
  <c r="X17" i="1"/>
  <c r="X16" i="1"/>
  <c r="X15" i="1"/>
  <c r="X14" i="1"/>
  <c r="X13" i="1"/>
  <c r="X12" i="1"/>
  <c r="X10" i="1"/>
  <c r="X9" i="1"/>
  <c r="X8" i="1"/>
  <c r="X7" i="1"/>
  <c r="S57" i="1"/>
  <c r="S56" i="1"/>
  <c r="S55" i="1"/>
  <c r="S53" i="1"/>
  <c r="S52" i="1"/>
  <c r="S51" i="1"/>
  <c r="S50" i="1"/>
  <c r="S49" i="1"/>
  <c r="S48" i="1"/>
  <c r="S47" i="1"/>
  <c r="S46" i="1"/>
  <c r="S45" i="1"/>
  <c r="S44" i="1"/>
  <c r="S43" i="1"/>
  <c r="S42" i="1"/>
  <c r="S40" i="1"/>
  <c r="S39" i="1"/>
  <c r="S38" i="1"/>
  <c r="S35" i="1"/>
  <c r="S32" i="1"/>
  <c r="S31" i="1"/>
  <c r="S30" i="1"/>
  <c r="S29" i="1"/>
  <c r="S28" i="1"/>
  <c r="S27" i="1"/>
  <c r="S26" i="1"/>
  <c r="S25" i="1"/>
  <c r="S24" i="1"/>
  <c r="S23" i="1"/>
  <c r="S21" i="1"/>
  <c r="S20" i="1"/>
  <c r="S19" i="1"/>
  <c r="S16" i="1"/>
  <c r="S15" i="1"/>
  <c r="S14" i="1"/>
  <c r="S13" i="1"/>
  <c r="S12" i="1"/>
  <c r="S10" i="1"/>
  <c r="S9" i="1"/>
  <c r="S8" i="1"/>
  <c r="S7" i="1"/>
  <c r="N57" i="1"/>
  <c r="N56" i="1"/>
  <c r="N55" i="1"/>
  <c r="N53" i="1"/>
  <c r="N52" i="1"/>
  <c r="N51" i="1"/>
  <c r="N50" i="1"/>
  <c r="N49" i="1"/>
  <c r="N48" i="1"/>
  <c r="N47" i="1"/>
  <c r="N46" i="1"/>
  <c r="N45" i="1"/>
  <c r="N44" i="1"/>
  <c r="N43" i="1"/>
  <c r="N40" i="1"/>
  <c r="N39" i="1"/>
  <c r="N38" i="1"/>
  <c r="N35" i="1"/>
  <c r="N32" i="1"/>
  <c r="N31" i="1"/>
  <c r="N30" i="1"/>
  <c r="N29" i="1"/>
  <c r="N28" i="1"/>
  <c r="N27" i="1"/>
  <c r="N26" i="1"/>
  <c r="N25" i="1"/>
  <c r="N24" i="1"/>
  <c r="N23" i="1"/>
  <c r="N21" i="1"/>
  <c r="N20" i="1"/>
  <c r="N19" i="1"/>
  <c r="N14" i="1"/>
  <c r="N13" i="1"/>
  <c r="N12" i="1"/>
  <c r="N10" i="1"/>
  <c r="N9" i="1"/>
  <c r="N8" i="1"/>
  <c r="N7" i="1"/>
  <c r="I53" i="1"/>
  <c r="I52" i="1"/>
  <c r="I51" i="1"/>
  <c r="I50" i="1"/>
  <c r="I49" i="1"/>
  <c r="I48" i="1"/>
  <c r="I47" i="1"/>
  <c r="I46" i="1"/>
  <c r="I45" i="1"/>
  <c r="I44" i="1"/>
  <c r="I43" i="1"/>
  <c r="I40" i="1"/>
  <c r="I39" i="1"/>
  <c r="I35" i="1"/>
  <c r="I31" i="1"/>
  <c r="I30" i="1"/>
  <c r="I29" i="1"/>
  <c r="I28" i="1"/>
  <c r="I27" i="1"/>
  <c r="I26" i="1"/>
  <c r="I25" i="1"/>
  <c r="I24" i="1"/>
  <c r="I23" i="1"/>
  <c r="I21" i="1"/>
  <c r="I20" i="1"/>
  <c r="I19" i="1"/>
  <c r="I14" i="1"/>
  <c r="I13" i="1"/>
  <c r="I12" i="1"/>
  <c r="I10" i="1"/>
  <c r="I9" i="1"/>
  <c r="I7" i="1"/>
  <c r="AH54" i="2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AI25" i="2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<sst xmlns="http://schemas.openxmlformats.org/spreadsheetml/2006/main" count="536" uniqueCount="209">
  <si>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</si>
  <si>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</si>
  <si>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</si>
  <si>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</si>
  <si>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</si>
  <si>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</si>
  <si>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</si>
  <si>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</si>
  <si>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</si>
  <si>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</si>
  <si>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</si>
  <si>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</si>
  <si>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</si>
  <si>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</si>
  <si>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</si>
  <si>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</si>
  <si>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</si>
  <si>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</si>
  <si>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</si>
  <si>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</si>
  <si>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</si>
  <si>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</si>
  <si>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</si>
  <si>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</si>
  <si>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</si>
  <si>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</si>
  <si>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</si>
  <si>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</si>
  <si>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</si>
  <si>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</si>
  <si>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</si>
  <si>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</si>
  <si>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</si>
  <si>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</si>
  <si>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</si>
  <si>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</si>
  <si>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</si>
  <si>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</si>
  <si>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</si>
  <si>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</si>
  <si>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</si>
  <si>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</si>
  <si>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</si>
  <si>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</si>
  <si>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</si>
  <si>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</si>
  <si>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</si>
  <si>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</si>
  <si>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</si>
  <si>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</si>
  <si>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</si>
  <si>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</si>
  <si>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</si>
  <si>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</si>
  <si>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</si>
  <si>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</si>
  <si>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</si>
  <si>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</si>
  <si>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</si>
  <si>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</si>
  <si>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</si>
  <si>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</si>
  <si>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</si>
  <si>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</si>
  <si>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</si>
  <si>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</si>
  <si>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</si>
  <si>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</si>
  <si>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</si>
  <si>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</si>
  <si>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</si>
  <si>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</si>
  <si>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</si>
  <si>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</si>
  <si>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</si>
  <si>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</si>
  <si>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</si>
  <si>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</si>
  <si>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</si>
  <si>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</si>
  <si>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</si>
  <si>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</si>
  <si>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</si>
  <si>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</si>
  <si>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</si>
  <si>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</si>
  <si>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</si>
  <si>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</si>
  <si>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</si>
  <si>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</si>
  <si>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</si>
  <si>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</si>
  <si>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</si>
  <si>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</si>
  <si>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</si>
  <si>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</si>
  <si>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</si>
  <si>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</si>
  <si>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</si>
  <si>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</si>
  <si>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</si>
  <si>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</si>
  <si>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</si>
  <si>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</si>
  <si>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417. Control a los procesos de enajenación y arriendo de vivienda</t>
  </si>
  <si>
    <t>136- Recuperación, incorporación, vida urbana y control de la ilegalidad</t>
  </si>
  <si>
    <t>Incrementar en 10 puntos los resultados del índice de Transparencia en la SDHT.</t>
  </si>
  <si>
    <t>NA</t>
  </si>
  <si>
    <t>Incrementar 100% la inscripción y gestión de los proyectos ante el esquema Mesa de Soluciones.</t>
  </si>
  <si>
    <t>Responsable</t>
  </si>
  <si>
    <t>Jefe de oficina asesora de comunicaciones</t>
  </si>
  <si>
    <t>Subsecretaria juridica</t>
  </si>
  <si>
    <t>Transformar 15 territorios para la apropiación del espacio público</t>
  </si>
  <si>
    <t>Promover 80 hectáreas de suelo para el desarrollo y la construcción de vivienda y usos complementarios</t>
  </si>
  <si>
    <t>Gestionar 10 intervenciones integrales de mejoramiento en los territorios priorizados</t>
  </si>
  <si>
    <t>100% de polígonos identificados de control y prevención, monitoreados en áreas susceptibles de ocupación ilegal</t>
  </si>
  <si>
    <t>Llevar a un 100% la implementación de las leyes 1712 de 2014 (Ley de Transparencia y del Derecho de Acceso a la Información Pública) y 1474 de 2011 (Por la cual se dictan normas orientadas a fortalecer los
mecanismos de prevención, investigación y sanción de actos de corrupción y la efectividad del control de la gestión pública)</t>
  </si>
  <si>
    <t>Desarrollar el 100% de actividades de intervención para el mejoramiento de la infraestructura física, dotacional y administrativa</t>
  </si>
  <si>
    <t>04. Nuevo Ordenamiento Territorial.</t>
  </si>
  <si>
    <t xml:space="preserve">Acompañar 5000 hogares víctimas del conflicto residentes en Bogotá en la presentación a programas o esquemas financieros de acceso a vivienda </t>
  </si>
  <si>
    <t xml:space="preserve">Nombre </t>
  </si>
  <si>
    <t>Email</t>
  </si>
  <si>
    <t>07. Eje transversal gobierno legítimo, fortalecimiento local y eficiencia</t>
  </si>
  <si>
    <t>1102. Desarrollo abierto y transparente de la gestión de la SDHT</t>
  </si>
  <si>
    <t>Gestionar el 100% del Plan de Adecuación y Sostenibilidad del SIG - MIPG</t>
  </si>
  <si>
    <t xml:space="preserve">Brindar asistencia técnica a 82 prestadores de los servicios públicos de acueducto pririzados
</t>
  </si>
  <si>
    <t xml:space="preserve">Iniciar 150.000 viviendas en Bogotá
</t>
  </si>
  <si>
    <t>Formular 1 Política de Gestión Integral del Hábitat con horizonte a 2030</t>
  </si>
  <si>
    <t>Revisar 100% las cuentas de cobro y aportes solidarios al Fondo de Solidaridad y Redistribución de Ingresos -FSRI radicadas en la SDHT</t>
  </si>
  <si>
    <t>Desarrollar el 100% de actividades de intervención para el mejoramiento de la infraestructura física y dotación de sedes administrativas</t>
  </si>
  <si>
    <t>Promover 14 proyectos de vivienda asociados al sector Hábitat que permitan la habilitación de suelo para vivienda y usos complementarios</t>
  </si>
  <si>
    <t>María Andrea Moreno Flórez</t>
  </si>
  <si>
    <t>maria.moreno@habitatbogota.gov.co</t>
  </si>
  <si>
    <t xml:space="preserve">
Iniciar 60.000 viviendas VIS en Bogotá</t>
  </si>
  <si>
    <t>Sergio Andres Martinez Bilbao</t>
  </si>
  <si>
    <t>sergio.martinez@habitatbogota.gov.co</t>
  </si>
  <si>
    <t>Subdirección de Programas y Proyectos</t>
  </si>
  <si>
    <t>Subdirección de gestion del suelo</t>
  </si>
  <si>
    <t>Subdirección de servicios publicos</t>
  </si>
  <si>
    <t>Subdirección de barrios</t>
  </si>
  <si>
    <t>Subdirección de participacion y relaciones con la comunidad</t>
  </si>
  <si>
    <t>Subdirección de apoyo a la construccion</t>
  </si>
  <si>
    <t>Subdirección de informacion sectorial</t>
  </si>
  <si>
    <t>Subdirección de operaciones</t>
  </si>
  <si>
    <t>Subdirección de prevencion y seguimiento</t>
  </si>
  <si>
    <t>Subdirección de investigaciones y control de vivienda</t>
  </si>
  <si>
    <t>Subdirección administrativa</t>
  </si>
  <si>
    <t>Subdirección de recursos públicos</t>
  </si>
  <si>
    <t>1153. Intervenciones integrales de mejoramiento</t>
  </si>
  <si>
    <t>7505. Fortalecimiento Jurídico Institucional</t>
  </si>
  <si>
    <t>800. Apoyo a la Generación de Vivienda</t>
  </si>
  <si>
    <t>1144. Gestión para el suministro de agua potable en el D.C.</t>
  </si>
  <si>
    <t>487. Gestión de suelo para la construcción de vivienda y usos complementarios</t>
  </si>
  <si>
    <t>163-Financiación para el desarrollo territorial</t>
  </si>
  <si>
    <t>Proyecto Estratégico</t>
  </si>
  <si>
    <t xml:space="preserve">Subdirección de recursos privados </t>
  </si>
  <si>
    <t>Recursos</t>
  </si>
  <si>
    <t>Magnitud</t>
  </si>
  <si>
    <t>Conformar 124 expedientes urbanos para la legalización de asentamientos de origen informal</t>
  </si>
  <si>
    <t>Conformar 55 expedientes urbanos para la regularización de barrios de origen informal</t>
  </si>
  <si>
    <t>Ajustar 115 expedientes urbanos, devueltos por la SDP, para la legalización de asentamientos de origen informal.</t>
  </si>
  <si>
    <t>Ajustar 38 expedientes urbanos, devueltos por la SDP,  para regularización de desarrollos legalizados.</t>
  </si>
  <si>
    <t>Elaborar 100% los actos administrativos que se emitan en ejecución de las políticas en materia de habitat</t>
  </si>
  <si>
    <t>Representar 100% judicial y extrajudicialmente a a la Entidad en los procesos jurídicos que cursen ante las distintas jurisdicciones en los que sea parte o se haya vinculado.</t>
  </si>
  <si>
    <t>Conceptualizar 100% la viabilidad jurídica de la normatividad en materia de hábitat</t>
  </si>
  <si>
    <t>Formular 14 intervenciones para el mejoramiento integral</t>
  </si>
  <si>
    <t>Beneficiar 500 hogares víctimas del conflicto armado con el programa de financiación de vivienda</t>
  </si>
  <si>
    <t>Estructurar el 100% de los instrumentos de financiación con su respectivo análisis económico -técnico-jurídico</t>
  </si>
  <si>
    <t>Diseñar 1 estrategia de participación para proyectos de vivienda de interes social y prioritaria</t>
  </si>
  <si>
    <t>Diseñar 1 estrategia de participación para las intervenciones integrales de mejoramiento</t>
  </si>
  <si>
    <t>MATRIZ EJECUCIÓN PRESUPUESTAL Y EJECUCIÓN MAGNITUD DE METAS 2016 - 2020</t>
  </si>
  <si>
    <t xml:space="preserve">TOTAL PDD
</t>
  </si>
  <si>
    <t>Meta Plan de Desarrollo</t>
  </si>
  <si>
    <t>Brindar asistencia técnica a 82 prestadores de los servicios públicos de acueducto identificados</t>
  </si>
  <si>
    <t>Iniciar 60.000 viviendas VIS en Bogotá</t>
  </si>
  <si>
    <t>Monitorear el 100% de polígonos identificados de control y prevención, en áreas susceptibles de ocupación ilegal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</si>
  <si>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</si>
  <si>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Ejecutar plan de innovación tecnológica al 100%</t>
  </si>
  <si>
    <t>Desarrollar el 100% de actividades de intervención para el mejoramiento de la infraestructura física, dotacional y administrativa.</t>
  </si>
  <si>
    <t xml:space="preserve">Sandra Tibamosca </t>
  </si>
  <si>
    <t>10.4</t>
  </si>
  <si>
    <t>jaime.sanchez@habitatbogota.gov.co</t>
  </si>
  <si>
    <t>Jaime Andres Sanchez Bonilla</t>
  </si>
  <si>
    <t>Neiber Yaneth Prieto Perilla</t>
  </si>
  <si>
    <t>yaneth.prieto@habitatbogota.gov.co</t>
  </si>
  <si>
    <t>Juan Carlos Arbelaez Murillo</t>
  </si>
  <si>
    <t>juan.arbelaez@habitatbogota.gov.co</t>
  </si>
  <si>
    <t>Víctor Andrés Sotelo Barrios</t>
  </si>
  <si>
    <t>victor.sotelo@habitatbogota.gov.co</t>
  </si>
  <si>
    <t>Jairo Ernesto Castillo Varela</t>
  </si>
  <si>
    <t>jairo.castillo@habitatbogota.gov.co</t>
  </si>
  <si>
    <t>Cesar Augusto Marin Clavijo</t>
  </si>
  <si>
    <t>cesar.marin@habitatbogota.gov.co</t>
  </si>
  <si>
    <t>Camila Cortes Daza</t>
  </si>
  <si>
    <t>camila.cortes@habitatbogota.gov.co</t>
  </si>
  <si>
    <t>Milena Ines Guevara Triana</t>
  </si>
  <si>
    <t>milena.guevara@habitatbogota.gov.co</t>
  </si>
  <si>
    <t>Camilo Londoño León</t>
  </si>
  <si>
    <t>camilo.londono@habitatbogota.gov.co</t>
  </si>
  <si>
    <t>Monica Beatriz Piñeros Ojeda</t>
  </si>
  <si>
    <t>monica.pineros@habitatbogota.gov.co</t>
  </si>
  <si>
    <t>Maria Aidee Sanchez Corredor</t>
  </si>
  <si>
    <t>aidee.sanchezc@habitatbogota.gov.co</t>
  </si>
  <si>
    <t>Mildred Constanza Acuña Díaz</t>
  </si>
  <si>
    <t>midred.acuna@habitatbogota.gov.co</t>
  </si>
  <si>
    <t>Sandra Yaneth Tibamosca Villamarin</t>
  </si>
  <si>
    <t>sandra.tibamosca@habitatbogota.gov.co</t>
  </si>
  <si>
    <t>Pagar 100% los pasivos exigibles que cumplan con las condiciones Técnicas, financieras y jurídicas para proceder a su finalización</t>
  </si>
  <si>
    <t>Gestionar 100% los subsidios de arriendo solidario que sean aprobados y financiados por el presupuesto distrital en el marco de la atención de la pandemia por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</si>
</sst>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#,,"/>
  </numFmts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5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41" fontId="2" fillId="0" borderId="3" xfId="3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9" fontId="2" fillId="0" borderId="3" xfId="2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167" fontId="1" fillId="0" borderId="3" xfId="5" applyNumberFormat="1" applyFont="1" applyFill="1" applyBorder="1" applyAlignment="1" applyProtection="1">
      <alignment horizontal="center" vertical="center" wrapText="1"/>
    </xf>
    <xf numFmtId="167" fontId="2" fillId="0" borderId="3" xfId="5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2" borderId="0" xfId="0" applyFont="1" applyFill="1"/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1" fontId="2" fillId="0" borderId="3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 wrapText="1"/>
    </xf>
    <xf numFmtId="166" fontId="2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167" fontId="4" fillId="0" borderId="3" xfId="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8" fillId="0" borderId="3" xfId="4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/>
    </xf>
    <xf numFmtId="10" fontId="4" fillId="0" borderId="3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vertical="center"/>
    </xf>
    <xf numFmtId="49" fontId="19" fillId="0" borderId="3" xfId="0" applyNumberFormat="1" applyFont="1" applyBorder="1" applyAlignment="1">
      <alignment vertical="center" wrapText="1"/>
    </xf>
    <xf numFmtId="0" fontId="20" fillId="0" borderId="3" xfId="4" applyFont="1" applyBorder="1" applyAlignment="1">
      <alignment vertical="center"/>
    </xf>
    <xf numFmtId="0" fontId="20" fillId="0" borderId="3" xfId="4" applyFont="1" applyFill="1" applyBorder="1" applyAlignment="1">
      <alignment vertical="center"/>
    </xf>
    <xf numFmtId="0" fontId="20" fillId="0" borderId="3" xfId="4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3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/>
    </xf>
    <xf numFmtId="1" fontId="4" fillId="0" borderId="3" xfId="2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0" fontId="2" fillId="0" borderId="3" xfId="2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41" fontId="4" fillId="0" borderId="3" xfId="3" applyFont="1" applyFill="1" applyBorder="1" applyAlignment="1">
      <alignment horizontal="right" vertical="center" wrapText="1"/>
    </xf>
    <xf numFmtId="41" fontId="21" fillId="0" borderId="3" xfId="3" applyFont="1" applyFill="1" applyBorder="1" applyAlignment="1">
      <alignment horizontal="right" vertical="center" wrapText="1"/>
    </xf>
    <xf numFmtId="41" fontId="17" fillId="0" borderId="3" xfId="3" applyFont="1" applyFill="1" applyBorder="1" applyAlignment="1">
      <alignment horizontal="right" vertical="center" wrapText="1"/>
    </xf>
    <xf numFmtId="41" fontId="4" fillId="0" borderId="3" xfId="3" applyFont="1" applyFill="1" applyBorder="1" applyAlignment="1">
      <alignment horizontal="center" vertical="center"/>
    </xf>
    <xf numFmtId="3" fontId="2" fillId="0" borderId="0" xfId="0" applyNumberFormat="1" applyFont="1" applyFill="1" applyBorder="1"/>
  </cellXfs>
  <cellStyles count="6">
    <cellStyle name="Hipervínculo" xfId="4" builtinId="8"/>
    <cellStyle name="Millares" xfId="1" builtinId="3"/>
    <cellStyle name="Millares [0]" xfId="3" builtinId="6"/>
    <cellStyle name="Moneda [0]" xfId="5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0</xdr:col>
      <xdr:colOff>966258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6700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0</xdr:col>
      <xdr:colOff>1363693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C1E78912-ACF1-4B81-A439-E45305AFFD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57175"/>
          <a:ext cx="966258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neth.prieto@habitatbogota.gov.c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ergio.martinez@habitatbogota.gov.co" TargetMode="External"/><Relationship Id="rId7" Type="http://schemas.openxmlformats.org/officeDocument/2006/relationships/hyperlink" Target="mailto:yaneth.prieto@habitatbogota.gov.co" TargetMode="External"/><Relationship Id="rId12" Type="http://schemas.openxmlformats.org/officeDocument/2006/relationships/hyperlink" Target="mailto:maria.moreno@habitatbogota.gov.co" TargetMode="External"/><Relationship Id="rId2" Type="http://schemas.openxmlformats.org/officeDocument/2006/relationships/hyperlink" Target="mailto:maria.moreno@habitatbogota.gov.co" TargetMode="External"/><Relationship Id="rId1" Type="http://schemas.openxmlformats.org/officeDocument/2006/relationships/hyperlink" Target="mailto:maria.moreno@habitatbogota.gov.co" TargetMode="External"/><Relationship Id="rId6" Type="http://schemas.openxmlformats.org/officeDocument/2006/relationships/hyperlink" Target="mailto:jaime.sanchez@habitatbogota.gov.co" TargetMode="External"/><Relationship Id="rId11" Type="http://schemas.openxmlformats.org/officeDocument/2006/relationships/hyperlink" Target="mailto:maria.moreno@habitatbogota.gov.co" TargetMode="External"/><Relationship Id="rId5" Type="http://schemas.openxmlformats.org/officeDocument/2006/relationships/hyperlink" Target="mailto:jaime.sanchez@habitatbogota.gov.co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yaneth.prieto@habitatbogota.gov.co" TargetMode="External"/><Relationship Id="rId4" Type="http://schemas.openxmlformats.org/officeDocument/2006/relationships/hyperlink" Target="mailto:sergio.martinez@habitatbogota.gov.co" TargetMode="External"/><Relationship Id="rId9" Type="http://schemas.openxmlformats.org/officeDocument/2006/relationships/hyperlink" Target="mailto:yaneth.prieto@habitatbogota.gov.co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3"/>
  <sheetViews>
    <sheetView tabSelected="1" zoomScaleNormal="100" zoomScaleSheetLayoutView="100" workbookViewId="0">
      <selection activeCell="D7" sqref="D7:D8"/>
    </sheetView>
  </sheetViews>
  <sheetFormatPr baseColWidth="10" defaultColWidth="11.42578125" defaultRowHeight="15.75" x14ac:dyDescent="0.25"/>
  <cols>
    <col min="1" max="1" width="25.28515625" style="32" customWidth="1"/>
    <col min="2" max="2" width="35.28515625" style="32" customWidth="1"/>
    <col min="3" max="3" width="34.7109375" style="83" customWidth="1"/>
    <col min="4" max="4" width="32.140625" style="86" customWidth="1"/>
    <col min="5" max="13" width="12.7109375" style="32" customWidth="1"/>
    <col min="14" max="14" width="13.85546875" style="32" customWidth="1"/>
    <col min="15" max="19" width="12.7109375" style="32" customWidth="1"/>
    <col min="20" max="20" width="13.85546875" style="32" customWidth="1"/>
    <col min="21" max="21" width="10.28515625" style="32" customWidth="1"/>
    <col min="22" max="28" width="16.7109375" style="32" customWidth="1"/>
    <col min="29" max="29" width="20.28515625" style="32" customWidth="1"/>
    <col min="30" max="30" width="18.28515625" style="32" customWidth="1"/>
    <col min="31" max="31" width="18" style="32" customWidth="1"/>
    <col min="32" max="32" width="14.140625" style="32" customWidth="1"/>
    <col min="33" max="33" width="14.28515625" style="32" customWidth="1"/>
    <col min="34" max="34" width="14.85546875" style="32" customWidth="1"/>
    <col min="35" max="35" width="15.28515625" style="32" customWidth="1"/>
    <col min="36" max="36" width="18" style="83" customWidth="1"/>
    <col min="37" max="37" width="36.42578125" style="32" customWidth="1"/>
    <col min="38" max="16384" width="11.42578125" style="32"/>
  </cols>
  <sheetData>
    <row r="1" spans="1:37" x14ac:dyDescent="0.25">
      <c r="A1" s="82"/>
      <c r="B1" s="82"/>
      <c r="C1" s="59"/>
      <c r="D1" s="87"/>
    </row>
    <row r="2" spans="1:37" ht="90" customHeight="1" x14ac:dyDescent="0.25">
      <c r="A2" s="102" t="s">
        <v>170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x14ac:dyDescent="0.25">
      <c r="A3" s="82"/>
      <c r="B3" s="82"/>
      <c r="C3" s="59"/>
      <c r="D3" s="87"/>
      <c r="J3" s="84"/>
    </row>
    <row r="4" spans="1:37" ht="31.15" customHeight="1" x14ac:dyDescent="0.25">
      <c r="A4" s="103" t="s">
        <v>64</v>
      </c>
      <c r="B4" s="103" t="s">
        <v>172</v>
      </c>
      <c r="C4" s="103" t="s">
        <v>2</v>
      </c>
      <c r="D4" s="99" t="s">
        <v>109</v>
      </c>
      <c r="E4" s="100">
        <v>2016</v>
      </c>
      <c r="F4" s="100"/>
      <c r="G4" s="100"/>
      <c r="H4" s="100"/>
      <c r="I4" s="100"/>
      <c r="J4" s="100">
        <v>2017</v>
      </c>
      <c r="K4" s="100"/>
      <c r="L4" s="100"/>
      <c r="M4" s="100"/>
      <c r="N4" s="100"/>
      <c r="O4" s="100">
        <v>2018</v>
      </c>
      <c r="P4" s="100"/>
      <c r="Q4" s="100"/>
      <c r="R4" s="100"/>
      <c r="S4" s="100"/>
      <c r="T4" s="100">
        <v>2019</v>
      </c>
      <c r="U4" s="100"/>
      <c r="V4" s="100"/>
      <c r="W4" s="100"/>
      <c r="X4" s="100"/>
      <c r="Y4" s="101">
        <v>2020</v>
      </c>
      <c r="Z4" s="101"/>
      <c r="AA4" s="101"/>
      <c r="AB4" s="101"/>
      <c r="AC4" s="101"/>
      <c r="AD4" s="99" t="s">
        <v>171</v>
      </c>
      <c r="AE4" s="99"/>
      <c r="AF4" s="99"/>
      <c r="AG4" s="99"/>
      <c r="AH4" s="99"/>
      <c r="AI4" s="99"/>
      <c r="AJ4" s="98" t="s">
        <v>120</v>
      </c>
      <c r="AK4" s="98" t="s">
        <v>121</v>
      </c>
    </row>
    <row r="5" spans="1:37" ht="27" customHeight="1" x14ac:dyDescent="0.25">
      <c r="A5" s="103"/>
      <c r="B5" s="103"/>
      <c r="C5" s="103"/>
      <c r="D5" s="99"/>
      <c r="E5" s="104" t="s">
        <v>156</v>
      </c>
      <c r="F5" s="104"/>
      <c r="G5" s="104" t="s">
        <v>157</v>
      </c>
      <c r="H5" s="104"/>
      <c r="I5" s="104"/>
      <c r="J5" s="104" t="s">
        <v>156</v>
      </c>
      <c r="K5" s="104"/>
      <c r="L5" s="104" t="s">
        <v>157</v>
      </c>
      <c r="M5" s="104"/>
      <c r="N5" s="104"/>
      <c r="O5" s="104" t="s">
        <v>156</v>
      </c>
      <c r="P5" s="104"/>
      <c r="Q5" s="104" t="s">
        <v>157</v>
      </c>
      <c r="R5" s="104"/>
      <c r="S5" s="104"/>
      <c r="T5" s="104" t="s">
        <v>156</v>
      </c>
      <c r="U5" s="104"/>
      <c r="V5" s="104" t="s">
        <v>157</v>
      </c>
      <c r="W5" s="104"/>
      <c r="X5" s="104"/>
      <c r="Y5" s="101" t="s">
        <v>156</v>
      </c>
      <c r="Z5" s="101"/>
      <c r="AA5" s="101" t="s">
        <v>157</v>
      </c>
      <c r="AB5" s="101"/>
      <c r="AC5" s="101"/>
      <c r="AD5" s="105" t="s">
        <v>156</v>
      </c>
      <c r="AE5" s="105"/>
      <c r="AF5" s="105"/>
      <c r="AG5" s="105" t="s">
        <v>157</v>
      </c>
      <c r="AH5" s="105"/>
      <c r="AI5" s="105"/>
      <c r="AJ5" s="98"/>
      <c r="AK5" s="98"/>
    </row>
    <row r="6" spans="1:37" s="82" customFormat="1" ht="48" customHeight="1" x14ac:dyDescent="0.25">
      <c r="A6" s="103"/>
      <c r="B6" s="103"/>
      <c r="C6" s="103"/>
      <c r="D6" s="99"/>
      <c r="E6" s="74" t="s">
        <v>60</v>
      </c>
      <c r="F6" s="74" t="s">
        <v>61</v>
      </c>
      <c r="G6" s="74" t="s">
        <v>60</v>
      </c>
      <c r="H6" s="74" t="s">
        <v>61</v>
      </c>
      <c r="I6" s="74" t="s">
        <v>65</v>
      </c>
      <c r="J6" s="74" t="s">
        <v>60</v>
      </c>
      <c r="K6" s="74" t="s">
        <v>61</v>
      </c>
      <c r="L6" s="74" t="s">
        <v>60</v>
      </c>
      <c r="M6" s="74" t="s">
        <v>61</v>
      </c>
      <c r="N6" s="74" t="s">
        <v>65</v>
      </c>
      <c r="O6" s="74" t="s">
        <v>60</v>
      </c>
      <c r="P6" s="74" t="s">
        <v>61</v>
      </c>
      <c r="Q6" s="74" t="s">
        <v>60</v>
      </c>
      <c r="R6" s="74" t="s">
        <v>61</v>
      </c>
      <c r="S6" s="74" t="s">
        <v>65</v>
      </c>
      <c r="T6" s="74" t="s">
        <v>60</v>
      </c>
      <c r="U6" s="74" t="s">
        <v>61</v>
      </c>
      <c r="V6" s="74" t="s">
        <v>60</v>
      </c>
      <c r="W6" s="74" t="s">
        <v>61</v>
      </c>
      <c r="X6" s="74" t="s">
        <v>65</v>
      </c>
      <c r="Y6" s="75" t="s">
        <v>60</v>
      </c>
      <c r="Z6" s="75" t="s">
        <v>61</v>
      </c>
      <c r="AA6" s="75" t="s">
        <v>60</v>
      </c>
      <c r="AB6" s="75" t="s">
        <v>61</v>
      </c>
      <c r="AC6" s="75" t="s">
        <v>65</v>
      </c>
      <c r="AD6" s="76" t="s">
        <v>60</v>
      </c>
      <c r="AE6" s="76" t="s">
        <v>61</v>
      </c>
      <c r="AF6" s="76" t="s">
        <v>65</v>
      </c>
      <c r="AG6" s="76" t="s">
        <v>60</v>
      </c>
      <c r="AH6" s="76" t="s">
        <v>61</v>
      </c>
      <c r="AI6" s="76" t="s">
        <v>65</v>
      </c>
      <c r="AJ6" s="98"/>
      <c r="AK6" s="98"/>
    </row>
    <row r="7" spans="1:37" s="85" customFormat="1" ht="63" customHeight="1" x14ac:dyDescent="0.25">
      <c r="A7" s="96" t="s">
        <v>152</v>
      </c>
      <c r="B7" s="96" t="s">
        <v>3</v>
      </c>
      <c r="C7" s="61" t="s">
        <v>113</v>
      </c>
      <c r="D7" s="95" t="s">
        <v>137</v>
      </c>
      <c r="E7" s="77">
        <v>46434</v>
      </c>
      <c r="F7" s="77">
        <v>46411</v>
      </c>
      <c r="G7" s="62">
        <v>5.93</v>
      </c>
      <c r="H7" s="62">
        <v>5.93</v>
      </c>
      <c r="I7" s="65">
        <f t="shared" ref="I7:I14" si="0">+H7/G7</f>
        <v>1</v>
      </c>
      <c r="J7" s="77">
        <v>1967</v>
      </c>
      <c r="K7" s="77">
        <v>816</v>
      </c>
      <c r="L7" s="62">
        <v>31.05</v>
      </c>
      <c r="M7" s="62">
        <v>31.05</v>
      </c>
      <c r="N7" s="65">
        <f t="shared" ref="N7:N13" si="1">+M7/L7</f>
        <v>1</v>
      </c>
      <c r="O7" s="77">
        <v>3376</v>
      </c>
      <c r="P7" s="77">
        <v>2985</v>
      </c>
      <c r="Q7" s="77">
        <v>20.56</v>
      </c>
      <c r="R7" s="62">
        <v>20.56</v>
      </c>
      <c r="S7" s="65">
        <f t="shared" ref="S7:S13" si="2">+R7/Q7</f>
        <v>1</v>
      </c>
      <c r="T7" s="66">
        <v>2344811500</v>
      </c>
      <c r="U7" s="66">
        <v>2156879299</v>
      </c>
      <c r="V7" s="62">
        <v>20.78</v>
      </c>
      <c r="W7" s="67">
        <v>11.35</v>
      </c>
      <c r="X7" s="65">
        <f>+W7/V7</f>
        <v>0.54619826756496626</v>
      </c>
      <c r="Y7" s="124">
        <v>1659</v>
      </c>
      <c r="Z7" s="124">
        <v>1341</v>
      </c>
      <c r="AA7" s="122">
        <v>11.11</v>
      </c>
      <c r="AB7" s="122">
        <v>0</v>
      </c>
      <c r="AC7" s="65">
        <f>+AB7/AA7</f>
        <v>0</v>
      </c>
      <c r="AD7" s="70">
        <v>55781</v>
      </c>
      <c r="AE7" s="70">
        <v>53710</v>
      </c>
      <c r="AF7" s="71">
        <f>+AE7/AD7</f>
        <v>0.96287266273462291</v>
      </c>
      <c r="AG7" s="122">
        <v>80</v>
      </c>
      <c r="AH7" s="122">
        <v>68.89</v>
      </c>
      <c r="AI7" s="71">
        <f>+AH7/AG7</f>
        <v>0.86112500000000003</v>
      </c>
      <c r="AJ7" s="78" t="s">
        <v>182</v>
      </c>
      <c r="AK7" s="79" t="s">
        <v>181</v>
      </c>
    </row>
    <row r="8" spans="1:37" ht="79.5" customHeight="1" x14ac:dyDescent="0.25">
      <c r="A8" s="96"/>
      <c r="B8" s="96"/>
      <c r="C8" s="11" t="s">
        <v>130</v>
      </c>
      <c r="D8" s="95"/>
      <c r="E8" s="77">
        <v>121</v>
      </c>
      <c r="F8" s="77">
        <v>118</v>
      </c>
      <c r="G8" s="35">
        <v>0</v>
      </c>
      <c r="H8" s="35">
        <v>0</v>
      </c>
      <c r="I8" s="36">
        <v>0</v>
      </c>
      <c r="J8" s="77">
        <v>2048</v>
      </c>
      <c r="K8" s="77">
        <v>307</v>
      </c>
      <c r="L8" s="35">
        <v>7</v>
      </c>
      <c r="M8" s="35">
        <v>7</v>
      </c>
      <c r="N8" s="36">
        <f t="shared" si="1"/>
        <v>1</v>
      </c>
      <c r="O8" s="77">
        <v>433</v>
      </c>
      <c r="P8" s="77">
        <v>417</v>
      </c>
      <c r="Q8" s="35">
        <v>3</v>
      </c>
      <c r="R8" s="35">
        <v>3</v>
      </c>
      <c r="S8" s="36">
        <f t="shared" si="2"/>
        <v>1</v>
      </c>
      <c r="T8" s="50">
        <v>371645500</v>
      </c>
      <c r="U8" s="50">
        <v>290809340</v>
      </c>
      <c r="V8" s="35">
        <v>3</v>
      </c>
      <c r="W8" s="48">
        <v>3</v>
      </c>
      <c r="X8" s="36">
        <f>+W8/V8</f>
        <v>1</v>
      </c>
      <c r="Y8" s="125">
        <v>329</v>
      </c>
      <c r="Z8" s="125">
        <v>276</v>
      </c>
      <c r="AA8" s="88">
        <v>1</v>
      </c>
      <c r="AB8" s="88">
        <v>1</v>
      </c>
      <c r="AC8" s="65">
        <f t="shared" ref="AC8:AC57" si="3">+AB8/AA8</f>
        <v>1</v>
      </c>
      <c r="AD8" s="70">
        <v>3302</v>
      </c>
      <c r="AE8" s="70">
        <v>1409</v>
      </c>
      <c r="AF8" s="71">
        <f t="shared" ref="AF8:AF57" si="4">+AE8/AD8</f>
        <v>0.42671108419139914</v>
      </c>
      <c r="AG8" s="35">
        <v>14</v>
      </c>
      <c r="AH8" s="35">
        <v>14</v>
      </c>
      <c r="AI8" s="71">
        <f t="shared" ref="AI8:AI57" si="5">+AH8/AG8</f>
        <v>1</v>
      </c>
      <c r="AJ8" s="78" t="s">
        <v>182</v>
      </c>
      <c r="AK8" s="79" t="s">
        <v>181</v>
      </c>
    </row>
    <row r="9" spans="1:37" ht="63" x14ac:dyDescent="0.25">
      <c r="A9" s="11" t="s">
        <v>151</v>
      </c>
      <c r="B9" s="73" t="s">
        <v>173</v>
      </c>
      <c r="C9" s="11" t="s">
        <v>125</v>
      </c>
      <c r="D9" s="9" t="s">
        <v>138</v>
      </c>
      <c r="E9" s="77">
        <v>980</v>
      </c>
      <c r="F9" s="77">
        <v>978</v>
      </c>
      <c r="G9" s="35">
        <v>44</v>
      </c>
      <c r="H9" s="35">
        <v>44</v>
      </c>
      <c r="I9" s="36">
        <f t="shared" si="0"/>
        <v>1</v>
      </c>
      <c r="J9" s="77">
        <v>710</v>
      </c>
      <c r="K9" s="77">
        <v>450</v>
      </c>
      <c r="L9" s="35">
        <v>80</v>
      </c>
      <c r="M9" s="35">
        <v>82</v>
      </c>
      <c r="N9" s="36">
        <f t="shared" si="1"/>
        <v>1.0249999999999999</v>
      </c>
      <c r="O9" s="77">
        <v>1076</v>
      </c>
      <c r="P9" s="77">
        <v>1076</v>
      </c>
      <c r="Q9" s="35">
        <v>82</v>
      </c>
      <c r="R9" s="35">
        <v>82</v>
      </c>
      <c r="S9" s="36">
        <f t="shared" si="2"/>
        <v>1</v>
      </c>
      <c r="T9" s="49">
        <v>1370807009</v>
      </c>
      <c r="U9" s="49">
        <v>1370682009</v>
      </c>
      <c r="V9" s="35">
        <v>82</v>
      </c>
      <c r="W9" s="35">
        <v>82</v>
      </c>
      <c r="X9" s="36">
        <f>+W9/V9</f>
        <v>1</v>
      </c>
      <c r="Y9" s="125">
        <v>873</v>
      </c>
      <c r="Z9" s="125">
        <v>350</v>
      </c>
      <c r="AA9" s="88">
        <v>82</v>
      </c>
      <c r="AB9" s="88">
        <v>82</v>
      </c>
      <c r="AC9" s="65">
        <f t="shared" si="3"/>
        <v>1</v>
      </c>
      <c r="AD9" s="70">
        <v>5011</v>
      </c>
      <c r="AE9" s="70">
        <v>4224</v>
      </c>
      <c r="AF9" s="71">
        <f t="shared" si="4"/>
        <v>0.84294551985631605</v>
      </c>
      <c r="AG9" s="35">
        <v>82</v>
      </c>
      <c r="AH9" s="35">
        <v>82</v>
      </c>
      <c r="AI9" s="71">
        <f t="shared" si="5"/>
        <v>1</v>
      </c>
      <c r="AJ9" s="78" t="s">
        <v>183</v>
      </c>
      <c r="AK9" s="79" t="s">
        <v>184</v>
      </c>
    </row>
    <row r="10" spans="1:37" ht="31.5" x14ac:dyDescent="0.25">
      <c r="A10" s="95" t="s">
        <v>148</v>
      </c>
      <c r="B10" s="95" t="s">
        <v>114</v>
      </c>
      <c r="C10" s="11" t="s">
        <v>27</v>
      </c>
      <c r="D10" s="95" t="s">
        <v>139</v>
      </c>
      <c r="E10" s="77">
        <v>9314</v>
      </c>
      <c r="F10" s="77">
        <v>9314</v>
      </c>
      <c r="G10" s="35">
        <v>10</v>
      </c>
      <c r="H10" s="35">
        <v>10</v>
      </c>
      <c r="I10" s="36">
        <f t="shared" si="0"/>
        <v>1</v>
      </c>
      <c r="J10" s="77">
        <v>67675</v>
      </c>
      <c r="K10" s="77">
        <v>43506</v>
      </c>
      <c r="L10" s="35">
        <v>17.57</v>
      </c>
      <c r="M10" s="35">
        <v>17.57</v>
      </c>
      <c r="N10" s="36">
        <f t="shared" si="1"/>
        <v>1</v>
      </c>
      <c r="O10" s="77">
        <v>58934</v>
      </c>
      <c r="P10" s="77">
        <v>57979</v>
      </c>
      <c r="Q10" s="35">
        <v>36.03</v>
      </c>
      <c r="R10" s="35">
        <v>36.03</v>
      </c>
      <c r="S10" s="36">
        <f t="shared" si="2"/>
        <v>1</v>
      </c>
      <c r="T10" s="50">
        <v>70304729201</v>
      </c>
      <c r="U10" s="50">
        <v>56059180698</v>
      </c>
      <c r="V10" s="48">
        <v>30</v>
      </c>
      <c r="W10" s="48">
        <v>26.5</v>
      </c>
      <c r="X10" s="36">
        <f>+W10/V10</f>
        <v>0.8833333333333333</v>
      </c>
      <c r="Y10" s="125">
        <v>42115</v>
      </c>
      <c r="Z10" s="125">
        <v>2979</v>
      </c>
      <c r="AA10" s="121">
        <v>9.9000000000000005E-2</v>
      </c>
      <c r="AB10" s="121">
        <v>5.9299999999999999E-2</v>
      </c>
      <c r="AC10" s="65">
        <f t="shared" si="3"/>
        <v>0.59898989898989896</v>
      </c>
      <c r="AD10" s="70">
        <f>248343+566</f>
        <v>248909</v>
      </c>
      <c r="AE10" s="70">
        <v>169837</v>
      </c>
      <c r="AF10" s="71">
        <f t="shared" si="4"/>
        <v>0.68232566922047821</v>
      </c>
      <c r="AG10" s="35">
        <v>100</v>
      </c>
      <c r="AH10" s="36">
        <v>0.96</v>
      </c>
      <c r="AI10" s="71">
        <f t="shared" si="5"/>
        <v>9.5999999999999992E-3</v>
      </c>
      <c r="AJ10" s="78" t="s">
        <v>185</v>
      </c>
      <c r="AK10" s="79" t="s">
        <v>186</v>
      </c>
    </row>
    <row r="11" spans="1:37" ht="31.5" x14ac:dyDescent="0.25">
      <c r="A11" s="95"/>
      <c r="B11" s="95"/>
      <c r="C11" s="61" t="s">
        <v>165</v>
      </c>
      <c r="D11" s="95"/>
      <c r="E11" s="77">
        <v>249</v>
      </c>
      <c r="F11" s="77">
        <v>249</v>
      </c>
      <c r="G11" s="35">
        <v>3</v>
      </c>
      <c r="H11" s="35">
        <v>3</v>
      </c>
      <c r="I11" s="36">
        <f t="shared" si="0"/>
        <v>1</v>
      </c>
      <c r="J11" s="77">
        <v>482</v>
      </c>
      <c r="K11" s="77">
        <v>482</v>
      </c>
      <c r="L11" s="35">
        <v>7</v>
      </c>
      <c r="M11" s="35">
        <v>7</v>
      </c>
      <c r="N11" s="36">
        <f t="shared" si="1"/>
        <v>1</v>
      </c>
      <c r="O11" s="77">
        <v>733</v>
      </c>
      <c r="P11" s="77">
        <v>731</v>
      </c>
      <c r="Q11" s="35">
        <v>4</v>
      </c>
      <c r="R11" s="35">
        <v>4</v>
      </c>
      <c r="S11" s="36">
        <f t="shared" si="2"/>
        <v>1</v>
      </c>
      <c r="T11" s="50"/>
      <c r="U11" s="50"/>
      <c r="V11" s="48"/>
      <c r="W11" s="48"/>
      <c r="X11" s="36"/>
      <c r="Y11" s="125"/>
      <c r="Z11" s="125"/>
      <c r="AA11" s="36"/>
      <c r="AB11" s="36"/>
      <c r="AC11" s="65" t="e">
        <f t="shared" si="3"/>
        <v>#DIV/0!</v>
      </c>
      <c r="AD11" s="70">
        <v>1463</v>
      </c>
      <c r="AE11" s="70">
        <v>1455</v>
      </c>
      <c r="AF11" s="71">
        <f t="shared" si="4"/>
        <v>0.99453178400546827</v>
      </c>
      <c r="AG11" s="35">
        <v>14</v>
      </c>
      <c r="AH11" s="35">
        <v>14</v>
      </c>
      <c r="AI11" s="71">
        <f t="shared" si="5"/>
        <v>1</v>
      </c>
      <c r="AJ11" s="78" t="s">
        <v>185</v>
      </c>
      <c r="AK11" s="79" t="s">
        <v>186</v>
      </c>
    </row>
    <row r="12" spans="1:37" ht="47.25" x14ac:dyDescent="0.25">
      <c r="A12" s="95"/>
      <c r="B12" s="95"/>
      <c r="C12" s="61" t="s">
        <v>158</v>
      </c>
      <c r="D12" s="95"/>
      <c r="E12" s="77">
        <v>2751</v>
      </c>
      <c r="F12" s="77">
        <v>2751</v>
      </c>
      <c r="G12" s="35">
        <v>6</v>
      </c>
      <c r="H12" s="35">
        <v>6</v>
      </c>
      <c r="I12" s="36">
        <f t="shared" si="0"/>
        <v>1</v>
      </c>
      <c r="J12" s="77">
        <v>551</v>
      </c>
      <c r="K12" s="77">
        <v>551</v>
      </c>
      <c r="L12" s="35">
        <v>2</v>
      </c>
      <c r="M12" s="35">
        <v>2</v>
      </c>
      <c r="N12" s="36">
        <f t="shared" si="1"/>
        <v>1</v>
      </c>
      <c r="O12" s="77">
        <v>1317</v>
      </c>
      <c r="P12" s="77">
        <v>1298</v>
      </c>
      <c r="Q12" s="35">
        <v>50</v>
      </c>
      <c r="R12" s="35">
        <v>50</v>
      </c>
      <c r="S12" s="36">
        <f t="shared" si="2"/>
        <v>1</v>
      </c>
      <c r="T12" s="50">
        <v>525699349</v>
      </c>
      <c r="U12" s="50">
        <v>525699349</v>
      </c>
      <c r="V12" s="48">
        <v>57</v>
      </c>
      <c r="W12" s="48">
        <v>57</v>
      </c>
      <c r="X12" s="36">
        <f>+W12/V12</f>
        <v>1</v>
      </c>
      <c r="Y12" s="125">
        <v>271</v>
      </c>
      <c r="Z12" s="125">
        <v>217</v>
      </c>
      <c r="AA12" s="88">
        <v>9</v>
      </c>
      <c r="AB12" s="88">
        <v>3</v>
      </c>
      <c r="AC12" s="65">
        <f t="shared" si="3"/>
        <v>0.33333333333333331</v>
      </c>
      <c r="AD12" s="70">
        <v>5417</v>
      </c>
      <c r="AE12" s="70">
        <v>5343</v>
      </c>
      <c r="AF12" s="71">
        <f t="shared" si="4"/>
        <v>0.98633930219678789</v>
      </c>
      <c r="AG12" s="35">
        <v>124</v>
      </c>
      <c r="AH12" s="35">
        <v>118</v>
      </c>
      <c r="AI12" s="71">
        <f t="shared" si="5"/>
        <v>0.95161290322580649</v>
      </c>
      <c r="AJ12" s="78" t="s">
        <v>185</v>
      </c>
      <c r="AK12" s="79" t="s">
        <v>186</v>
      </c>
    </row>
    <row r="13" spans="1:37" ht="47.25" x14ac:dyDescent="0.25">
      <c r="A13" s="95"/>
      <c r="B13" s="95"/>
      <c r="C13" s="11" t="s">
        <v>159</v>
      </c>
      <c r="D13" s="95"/>
      <c r="E13" s="77">
        <v>28</v>
      </c>
      <c r="F13" s="77">
        <v>28</v>
      </c>
      <c r="G13" s="35">
        <v>5</v>
      </c>
      <c r="H13" s="35">
        <v>5</v>
      </c>
      <c r="I13" s="36">
        <f t="shared" si="0"/>
        <v>1</v>
      </c>
      <c r="J13" s="77">
        <v>486</v>
      </c>
      <c r="K13" s="77">
        <v>486</v>
      </c>
      <c r="L13" s="35">
        <v>4</v>
      </c>
      <c r="M13" s="35">
        <v>4</v>
      </c>
      <c r="N13" s="36">
        <f t="shared" si="1"/>
        <v>1</v>
      </c>
      <c r="O13" s="77">
        <v>1200</v>
      </c>
      <c r="P13" s="77">
        <v>1196</v>
      </c>
      <c r="Q13" s="35">
        <v>15</v>
      </c>
      <c r="R13" s="35">
        <v>15</v>
      </c>
      <c r="S13" s="36">
        <f t="shared" si="2"/>
        <v>1</v>
      </c>
      <c r="T13" s="50">
        <v>523509065</v>
      </c>
      <c r="U13" s="50">
        <v>505919999</v>
      </c>
      <c r="V13" s="48">
        <v>16</v>
      </c>
      <c r="W13" s="48">
        <v>16</v>
      </c>
      <c r="X13" s="36">
        <f t="shared" ref="X13:X16" si="6">+W13/V13</f>
        <v>1</v>
      </c>
      <c r="Y13" s="125">
        <v>462</v>
      </c>
      <c r="Z13" s="125">
        <v>398</v>
      </c>
      <c r="AA13" s="88">
        <v>15</v>
      </c>
      <c r="AB13" s="88">
        <v>9</v>
      </c>
      <c r="AC13" s="65">
        <f t="shared" si="3"/>
        <v>0.6</v>
      </c>
      <c r="AD13" s="70">
        <v>2701</v>
      </c>
      <c r="AE13" s="70">
        <v>2615</v>
      </c>
      <c r="AF13" s="71">
        <f t="shared" si="4"/>
        <v>0.96815994076268053</v>
      </c>
      <c r="AG13" s="35">
        <v>55</v>
      </c>
      <c r="AH13" s="35">
        <v>49</v>
      </c>
      <c r="AI13" s="71">
        <f t="shared" si="5"/>
        <v>0.89090909090909087</v>
      </c>
      <c r="AJ13" s="78" t="s">
        <v>185</v>
      </c>
      <c r="AK13" s="79" t="s">
        <v>186</v>
      </c>
    </row>
    <row r="14" spans="1:37" ht="47.25" x14ac:dyDescent="0.25">
      <c r="A14" s="95"/>
      <c r="B14" s="95"/>
      <c r="C14" s="12" t="s">
        <v>47</v>
      </c>
      <c r="D14" s="9" t="s">
        <v>140</v>
      </c>
      <c r="E14" s="77">
        <v>0</v>
      </c>
      <c r="F14" s="77">
        <v>0</v>
      </c>
      <c r="G14" s="35">
        <v>10</v>
      </c>
      <c r="H14" s="35">
        <v>10</v>
      </c>
      <c r="I14" s="36">
        <f t="shared" si="0"/>
        <v>1</v>
      </c>
      <c r="J14" s="77">
        <v>314</v>
      </c>
      <c r="K14" s="77">
        <v>312</v>
      </c>
      <c r="L14" s="35">
        <v>20</v>
      </c>
      <c r="M14" s="35">
        <v>20</v>
      </c>
      <c r="N14" s="36">
        <f>+M14/L14</f>
        <v>1</v>
      </c>
      <c r="O14" s="77">
        <v>306</v>
      </c>
      <c r="P14" s="77">
        <v>299</v>
      </c>
      <c r="Q14" s="35">
        <v>30</v>
      </c>
      <c r="R14" s="35">
        <v>30</v>
      </c>
      <c r="S14" s="36">
        <f>+R14/Q14</f>
        <v>1</v>
      </c>
      <c r="T14" s="50">
        <v>370877902</v>
      </c>
      <c r="U14" s="50">
        <v>370877902</v>
      </c>
      <c r="V14" s="48">
        <v>20</v>
      </c>
      <c r="W14" s="48">
        <v>20</v>
      </c>
      <c r="X14" s="36">
        <f t="shared" si="6"/>
        <v>1</v>
      </c>
      <c r="Y14" s="125">
        <v>371</v>
      </c>
      <c r="Z14" s="125">
        <v>365</v>
      </c>
      <c r="AA14" s="36">
        <v>0.2</v>
      </c>
      <c r="AB14" s="36">
        <v>0.2</v>
      </c>
      <c r="AC14" s="65">
        <f t="shared" si="3"/>
        <v>1</v>
      </c>
      <c r="AD14" s="70">
        <v>1360</v>
      </c>
      <c r="AE14" s="70">
        <v>1347</v>
      </c>
      <c r="AF14" s="71">
        <f t="shared" si="4"/>
        <v>0.99044117647058827</v>
      </c>
      <c r="AG14" s="35">
        <v>100</v>
      </c>
      <c r="AH14" s="35">
        <v>100</v>
      </c>
      <c r="AI14" s="71">
        <f t="shared" si="5"/>
        <v>1</v>
      </c>
      <c r="AJ14" s="78" t="s">
        <v>185</v>
      </c>
      <c r="AK14" s="79" t="s">
        <v>186</v>
      </c>
    </row>
    <row r="15" spans="1:37" ht="63" x14ac:dyDescent="0.25">
      <c r="A15" s="95"/>
      <c r="B15" s="95"/>
      <c r="C15" s="12" t="s">
        <v>160</v>
      </c>
      <c r="D15" s="95" t="s">
        <v>139</v>
      </c>
      <c r="E15" s="77">
        <v>0</v>
      </c>
      <c r="F15" s="77">
        <v>0</v>
      </c>
      <c r="G15" s="35">
        <v>0</v>
      </c>
      <c r="H15" s="35">
        <v>0</v>
      </c>
      <c r="I15" s="36" t="s">
        <v>107</v>
      </c>
      <c r="J15" s="77">
        <v>0</v>
      </c>
      <c r="K15" s="77">
        <v>0</v>
      </c>
      <c r="L15" s="35">
        <v>0</v>
      </c>
      <c r="M15" s="35">
        <v>0</v>
      </c>
      <c r="N15" s="36" t="s">
        <v>107</v>
      </c>
      <c r="O15" s="77">
        <v>79</v>
      </c>
      <c r="P15" s="77">
        <v>78</v>
      </c>
      <c r="Q15" s="35">
        <v>37</v>
      </c>
      <c r="R15" s="35">
        <v>37</v>
      </c>
      <c r="S15" s="36">
        <f>+R15/Q15</f>
        <v>1</v>
      </c>
      <c r="T15" s="50">
        <v>301176666</v>
      </c>
      <c r="U15" s="50">
        <v>301176666</v>
      </c>
      <c r="V15" s="48">
        <v>57</v>
      </c>
      <c r="W15" s="48">
        <v>57</v>
      </c>
      <c r="X15" s="36">
        <f t="shared" si="6"/>
        <v>1</v>
      </c>
      <c r="Y15" s="125">
        <v>177</v>
      </c>
      <c r="Z15" s="125">
        <v>156</v>
      </c>
      <c r="AA15" s="90">
        <v>21</v>
      </c>
      <c r="AB15" s="90">
        <v>7</v>
      </c>
      <c r="AC15" s="65">
        <f t="shared" si="3"/>
        <v>0.33333333333333331</v>
      </c>
      <c r="AD15" s="70">
        <v>557</v>
      </c>
      <c r="AE15" s="70">
        <v>536</v>
      </c>
      <c r="AF15" s="71">
        <f t="shared" si="4"/>
        <v>0.9622980251346499</v>
      </c>
      <c r="AG15" s="35">
        <v>115</v>
      </c>
      <c r="AH15" s="35">
        <v>101</v>
      </c>
      <c r="AI15" s="71">
        <f t="shared" si="5"/>
        <v>0.87826086956521743</v>
      </c>
      <c r="AJ15" s="78" t="s">
        <v>185</v>
      </c>
      <c r="AK15" s="79" t="s">
        <v>186</v>
      </c>
    </row>
    <row r="16" spans="1:37" ht="63" x14ac:dyDescent="0.25">
      <c r="A16" s="95"/>
      <c r="B16" s="95"/>
      <c r="C16" s="12" t="s">
        <v>161</v>
      </c>
      <c r="D16" s="95"/>
      <c r="E16" s="77">
        <v>0</v>
      </c>
      <c r="F16" s="77">
        <v>0</v>
      </c>
      <c r="G16" s="35">
        <v>0</v>
      </c>
      <c r="H16" s="35">
        <v>0</v>
      </c>
      <c r="I16" s="36" t="s">
        <v>107</v>
      </c>
      <c r="J16" s="77">
        <v>0</v>
      </c>
      <c r="K16" s="77">
        <v>0</v>
      </c>
      <c r="L16" s="35">
        <v>0</v>
      </c>
      <c r="M16" s="35">
        <v>0</v>
      </c>
      <c r="N16" s="36" t="s">
        <v>107</v>
      </c>
      <c r="O16" s="77">
        <v>34</v>
      </c>
      <c r="P16" s="77">
        <v>33</v>
      </c>
      <c r="Q16" s="35">
        <v>13</v>
      </c>
      <c r="R16" s="35">
        <v>13</v>
      </c>
      <c r="S16" s="36">
        <f>+R16/Q16</f>
        <v>1</v>
      </c>
      <c r="T16" s="50">
        <v>481296665</v>
      </c>
      <c r="U16" s="50">
        <v>481296665</v>
      </c>
      <c r="V16" s="48">
        <v>15</v>
      </c>
      <c r="W16" s="48">
        <v>15</v>
      </c>
      <c r="X16" s="36">
        <f t="shared" si="6"/>
        <v>1</v>
      </c>
      <c r="Y16" s="125">
        <v>167</v>
      </c>
      <c r="Z16" s="125">
        <v>163</v>
      </c>
      <c r="AA16" s="90">
        <v>10</v>
      </c>
      <c r="AB16" s="90">
        <v>10</v>
      </c>
      <c r="AC16" s="65">
        <f t="shared" si="3"/>
        <v>1</v>
      </c>
      <c r="AD16" s="70">
        <v>682</v>
      </c>
      <c r="AE16" s="70">
        <v>677</v>
      </c>
      <c r="AF16" s="71">
        <f t="shared" si="4"/>
        <v>0.99266862170087977</v>
      </c>
      <c r="AG16" s="35">
        <v>38</v>
      </c>
      <c r="AH16" s="35">
        <v>38</v>
      </c>
      <c r="AI16" s="71">
        <f t="shared" si="5"/>
        <v>1</v>
      </c>
      <c r="AJ16" s="78" t="s">
        <v>185</v>
      </c>
      <c r="AK16" s="79" t="s">
        <v>186</v>
      </c>
    </row>
    <row r="17" spans="1:37" ht="31.5" x14ac:dyDescent="0.25">
      <c r="A17" s="95"/>
      <c r="B17" s="95"/>
      <c r="C17" s="61" t="s">
        <v>112</v>
      </c>
      <c r="D17" s="95"/>
      <c r="E17" s="77">
        <v>0</v>
      </c>
      <c r="F17" s="77">
        <v>0</v>
      </c>
      <c r="G17" s="35">
        <v>0</v>
      </c>
      <c r="H17" s="35">
        <v>0</v>
      </c>
      <c r="I17" s="36" t="s">
        <v>107</v>
      </c>
      <c r="J17" s="77">
        <v>0</v>
      </c>
      <c r="K17" s="77">
        <v>0</v>
      </c>
      <c r="L17" s="35">
        <v>0</v>
      </c>
      <c r="M17" s="35">
        <v>0</v>
      </c>
      <c r="N17" s="36" t="s">
        <v>107</v>
      </c>
      <c r="O17" s="77">
        <v>22783</v>
      </c>
      <c r="P17" s="77">
        <v>22754</v>
      </c>
      <c r="Q17" s="35">
        <v>0</v>
      </c>
      <c r="R17" s="35">
        <v>0</v>
      </c>
      <c r="S17" s="36" t="s">
        <v>107</v>
      </c>
      <c r="T17" s="50">
        <v>20157350216</v>
      </c>
      <c r="U17" s="50">
        <v>19900911748</v>
      </c>
      <c r="V17" s="35">
        <v>15</v>
      </c>
      <c r="W17" s="35">
        <v>15</v>
      </c>
      <c r="X17" s="36">
        <f>+W17/V17</f>
        <v>1</v>
      </c>
      <c r="Y17" s="126"/>
      <c r="Z17" s="125"/>
      <c r="AA17" s="36"/>
      <c r="AB17" s="36"/>
      <c r="AC17" s="65" t="e">
        <f t="shared" si="3"/>
        <v>#DIV/0!</v>
      </c>
      <c r="AD17" s="70">
        <v>42940</v>
      </c>
      <c r="AE17" s="70">
        <v>42655</v>
      </c>
      <c r="AF17" s="71">
        <f t="shared" si="4"/>
        <v>0.99336283185840712</v>
      </c>
      <c r="AG17" s="35">
        <v>15</v>
      </c>
      <c r="AH17" s="35">
        <v>15</v>
      </c>
      <c r="AI17" s="71">
        <f t="shared" si="5"/>
        <v>1</v>
      </c>
      <c r="AJ17" s="78" t="s">
        <v>185</v>
      </c>
      <c r="AK17" s="79" t="s">
        <v>186</v>
      </c>
    </row>
    <row r="18" spans="1:37" ht="47.25" x14ac:dyDescent="0.25">
      <c r="A18" s="95"/>
      <c r="B18" s="95"/>
      <c r="C18" s="61" t="s">
        <v>169</v>
      </c>
      <c r="D18" s="9" t="s">
        <v>140</v>
      </c>
      <c r="E18" s="77">
        <v>49</v>
      </c>
      <c r="F18" s="77">
        <v>49</v>
      </c>
      <c r="G18" s="35">
        <v>1</v>
      </c>
      <c r="H18" s="35">
        <v>1</v>
      </c>
      <c r="I18" s="36">
        <f t="shared" ref="I18:I34" si="7">+H18/G18</f>
        <v>1</v>
      </c>
      <c r="J18" s="77"/>
      <c r="K18" s="77"/>
      <c r="L18" s="35"/>
      <c r="M18" s="35"/>
      <c r="N18" s="36"/>
      <c r="O18" s="77"/>
      <c r="P18" s="77"/>
      <c r="Q18" s="35"/>
      <c r="R18" s="35"/>
      <c r="S18" s="36"/>
      <c r="T18" s="50"/>
      <c r="U18" s="50"/>
      <c r="V18" s="35"/>
      <c r="W18" s="35"/>
      <c r="X18" s="36"/>
      <c r="Y18" s="125"/>
      <c r="Z18" s="125"/>
      <c r="AA18" s="36"/>
      <c r="AB18" s="36"/>
      <c r="AC18" s="65" t="e">
        <f t="shared" si="3"/>
        <v>#DIV/0!</v>
      </c>
      <c r="AD18" s="70">
        <v>49</v>
      </c>
      <c r="AE18" s="70">
        <v>49</v>
      </c>
      <c r="AF18" s="71">
        <f t="shared" si="4"/>
        <v>1</v>
      </c>
      <c r="AG18" s="35">
        <v>1</v>
      </c>
      <c r="AH18" s="35">
        <v>1</v>
      </c>
      <c r="AI18" s="71">
        <f t="shared" si="5"/>
        <v>1</v>
      </c>
      <c r="AJ18" s="78" t="s">
        <v>187</v>
      </c>
      <c r="AK18" s="42" t="s">
        <v>188</v>
      </c>
    </row>
    <row r="19" spans="1:37" ht="47.25" x14ac:dyDescent="0.25">
      <c r="A19" s="96" t="s">
        <v>150</v>
      </c>
      <c r="B19" s="95" t="s">
        <v>174</v>
      </c>
      <c r="C19" s="12" t="s">
        <v>10</v>
      </c>
      <c r="D19" s="95" t="s">
        <v>141</v>
      </c>
      <c r="E19" s="77">
        <v>65</v>
      </c>
      <c r="F19" s="77">
        <v>65</v>
      </c>
      <c r="G19" s="35">
        <v>20</v>
      </c>
      <c r="H19" s="35">
        <v>20</v>
      </c>
      <c r="I19" s="36">
        <f t="shared" si="7"/>
        <v>1</v>
      </c>
      <c r="J19" s="77">
        <v>402</v>
      </c>
      <c r="K19" s="77">
        <v>402</v>
      </c>
      <c r="L19" s="35">
        <v>40</v>
      </c>
      <c r="M19" s="35">
        <v>40</v>
      </c>
      <c r="N19" s="36">
        <f>+M19/L19</f>
        <v>1</v>
      </c>
      <c r="O19" s="77">
        <v>573</v>
      </c>
      <c r="P19" s="77">
        <v>565</v>
      </c>
      <c r="Q19" s="35">
        <v>15</v>
      </c>
      <c r="R19" s="35">
        <v>15</v>
      </c>
      <c r="S19" s="36">
        <f>+R19/Q19</f>
        <v>1</v>
      </c>
      <c r="T19" s="50">
        <v>536757270</v>
      </c>
      <c r="U19" s="50">
        <v>454424167</v>
      </c>
      <c r="V19" s="48">
        <v>15</v>
      </c>
      <c r="W19" s="48">
        <v>15</v>
      </c>
      <c r="X19" s="36">
        <f>+W19/V19</f>
        <v>1</v>
      </c>
      <c r="Y19" s="125">
        <v>303</v>
      </c>
      <c r="Z19" s="125">
        <v>190</v>
      </c>
      <c r="AA19" s="36">
        <v>0.1</v>
      </c>
      <c r="AB19" s="36">
        <v>0.1</v>
      </c>
      <c r="AC19" s="65">
        <f t="shared" si="3"/>
        <v>1</v>
      </c>
      <c r="AD19" s="70">
        <v>1879</v>
      </c>
      <c r="AE19" s="70">
        <v>1676</v>
      </c>
      <c r="AF19" s="71">
        <f t="shared" si="4"/>
        <v>0.89196381053751994</v>
      </c>
      <c r="AG19" s="35">
        <v>100</v>
      </c>
      <c r="AH19" s="35">
        <v>100</v>
      </c>
      <c r="AI19" s="71">
        <f t="shared" si="5"/>
        <v>1</v>
      </c>
      <c r="AJ19" s="78" t="s">
        <v>134</v>
      </c>
      <c r="AK19" s="42" t="s">
        <v>135</v>
      </c>
    </row>
    <row r="20" spans="1:37" ht="47.25" x14ac:dyDescent="0.25">
      <c r="A20" s="96"/>
      <c r="B20" s="95"/>
      <c r="C20" s="12" t="s">
        <v>108</v>
      </c>
      <c r="D20" s="95"/>
      <c r="E20" s="77">
        <v>37</v>
      </c>
      <c r="F20" s="77">
        <v>37</v>
      </c>
      <c r="G20" s="35">
        <v>11.66</v>
      </c>
      <c r="H20" s="35">
        <v>11.66</v>
      </c>
      <c r="I20" s="36">
        <f t="shared" si="7"/>
        <v>1</v>
      </c>
      <c r="J20" s="77">
        <v>121</v>
      </c>
      <c r="K20" s="77">
        <v>121</v>
      </c>
      <c r="L20" s="35">
        <v>30</v>
      </c>
      <c r="M20" s="35">
        <v>30</v>
      </c>
      <c r="N20" s="36">
        <f>+M20/L20</f>
        <v>1</v>
      </c>
      <c r="O20" s="77">
        <v>816</v>
      </c>
      <c r="P20" s="77">
        <v>789</v>
      </c>
      <c r="Q20" s="35">
        <v>34</v>
      </c>
      <c r="R20" s="35">
        <v>34</v>
      </c>
      <c r="S20" s="36">
        <f>+R20/Q20</f>
        <v>1</v>
      </c>
      <c r="T20" s="50">
        <v>401987483</v>
      </c>
      <c r="U20" s="50">
        <v>386264066</v>
      </c>
      <c r="V20" s="35">
        <v>15</v>
      </c>
      <c r="W20" s="48">
        <v>15</v>
      </c>
      <c r="X20" s="36">
        <f t="shared" ref="X20:X21" si="8">+W20/V20</f>
        <v>1</v>
      </c>
      <c r="Y20" s="125">
        <v>498</v>
      </c>
      <c r="Z20" s="125">
        <v>302</v>
      </c>
      <c r="AA20" s="121">
        <v>9.3399999999999997E-2</v>
      </c>
      <c r="AB20" s="121">
        <v>9.3399999999999997E-2</v>
      </c>
      <c r="AC20" s="65">
        <f t="shared" si="3"/>
        <v>1</v>
      </c>
      <c r="AD20" s="70">
        <v>1874</v>
      </c>
      <c r="AE20" s="70">
        <v>1636</v>
      </c>
      <c r="AF20" s="71">
        <f t="shared" si="4"/>
        <v>0.87299893276414087</v>
      </c>
      <c r="AG20" s="35">
        <v>100</v>
      </c>
      <c r="AH20" s="35">
        <v>100</v>
      </c>
      <c r="AI20" s="71">
        <f t="shared" si="5"/>
        <v>1</v>
      </c>
      <c r="AJ20" s="78" t="s">
        <v>134</v>
      </c>
      <c r="AK20" s="42" t="s">
        <v>135</v>
      </c>
    </row>
    <row r="21" spans="1:37" ht="63" x14ac:dyDescent="0.25">
      <c r="A21" s="96"/>
      <c r="B21" s="95"/>
      <c r="C21" s="12" t="s">
        <v>31</v>
      </c>
      <c r="D21" s="95" t="s">
        <v>140</v>
      </c>
      <c r="E21" s="77">
        <v>0</v>
      </c>
      <c r="F21" s="77">
        <v>0</v>
      </c>
      <c r="G21" s="35">
        <v>10</v>
      </c>
      <c r="H21" s="35">
        <v>10</v>
      </c>
      <c r="I21" s="36">
        <f t="shared" si="7"/>
        <v>1</v>
      </c>
      <c r="J21" s="77">
        <v>1497</v>
      </c>
      <c r="K21" s="77">
        <v>1497</v>
      </c>
      <c r="L21" s="35">
        <v>25</v>
      </c>
      <c r="M21" s="35">
        <v>25</v>
      </c>
      <c r="N21" s="36">
        <f>+M21/L21</f>
        <v>1</v>
      </c>
      <c r="O21" s="77">
        <v>1785</v>
      </c>
      <c r="P21" s="77">
        <v>1749</v>
      </c>
      <c r="Q21" s="35">
        <v>25</v>
      </c>
      <c r="R21" s="35">
        <v>25</v>
      </c>
      <c r="S21" s="36">
        <f t="shared" ref="S21:S31" si="9">+R21/Q21</f>
        <v>1</v>
      </c>
      <c r="T21" s="50">
        <v>2596146247</v>
      </c>
      <c r="U21" s="50">
        <v>2593728492</v>
      </c>
      <c r="V21" s="35">
        <v>25</v>
      </c>
      <c r="W21" s="48">
        <v>25</v>
      </c>
      <c r="X21" s="36">
        <f t="shared" si="8"/>
        <v>1</v>
      </c>
      <c r="Y21" s="125">
        <v>814</v>
      </c>
      <c r="Z21" s="125">
        <v>812</v>
      </c>
      <c r="AA21" s="36">
        <v>0.15</v>
      </c>
      <c r="AB21" s="36">
        <v>0.15</v>
      </c>
      <c r="AC21" s="65">
        <f t="shared" si="3"/>
        <v>1</v>
      </c>
      <c r="AD21" s="70">
        <v>6692</v>
      </c>
      <c r="AE21" s="70">
        <v>6651</v>
      </c>
      <c r="AF21" s="71">
        <f t="shared" si="4"/>
        <v>0.99387328153018528</v>
      </c>
      <c r="AG21" s="35">
        <v>100</v>
      </c>
      <c r="AH21" s="35">
        <v>100</v>
      </c>
      <c r="AI21" s="71">
        <f t="shared" si="5"/>
        <v>1</v>
      </c>
      <c r="AJ21" s="78" t="s">
        <v>187</v>
      </c>
      <c r="AK21" s="42" t="s">
        <v>188</v>
      </c>
    </row>
    <row r="22" spans="1:37" ht="47.25" x14ac:dyDescent="0.25">
      <c r="A22" s="96"/>
      <c r="B22" s="95"/>
      <c r="C22" s="61" t="s">
        <v>168</v>
      </c>
      <c r="D22" s="95"/>
      <c r="E22" s="77">
        <v>30</v>
      </c>
      <c r="F22" s="77">
        <v>30</v>
      </c>
      <c r="G22" s="35">
        <v>1</v>
      </c>
      <c r="H22" s="35">
        <v>1</v>
      </c>
      <c r="I22" s="36">
        <f t="shared" si="7"/>
        <v>1</v>
      </c>
      <c r="J22" s="77"/>
      <c r="K22" s="77"/>
      <c r="L22" s="35"/>
      <c r="M22" s="35"/>
      <c r="N22" s="36"/>
      <c r="O22" s="77"/>
      <c r="P22" s="77"/>
      <c r="Q22" s="35"/>
      <c r="R22" s="35"/>
      <c r="S22" s="36"/>
      <c r="T22" s="50"/>
      <c r="U22" s="50"/>
      <c r="V22" s="35"/>
      <c r="W22" s="48"/>
      <c r="X22" s="36"/>
      <c r="Y22" s="125"/>
      <c r="Z22" s="125"/>
      <c r="AA22" s="36"/>
      <c r="AB22" s="36"/>
      <c r="AC22" s="65" t="e">
        <f t="shared" si="3"/>
        <v>#DIV/0!</v>
      </c>
      <c r="AD22" s="70">
        <v>30</v>
      </c>
      <c r="AE22" s="70">
        <v>30</v>
      </c>
      <c r="AF22" s="71">
        <f t="shared" si="4"/>
        <v>1</v>
      </c>
      <c r="AG22" s="35">
        <v>1</v>
      </c>
      <c r="AH22" s="35">
        <v>1</v>
      </c>
      <c r="AI22" s="71">
        <f t="shared" si="5"/>
        <v>1</v>
      </c>
      <c r="AJ22" s="78" t="s">
        <v>187</v>
      </c>
      <c r="AK22" s="42" t="s">
        <v>188</v>
      </c>
    </row>
    <row r="23" spans="1:37" ht="69.75" customHeight="1" x14ac:dyDescent="0.25">
      <c r="A23" s="95" t="s">
        <v>87</v>
      </c>
      <c r="B23" s="96" t="s">
        <v>3</v>
      </c>
      <c r="C23" s="12" t="s">
        <v>127</v>
      </c>
      <c r="D23" s="9" t="s">
        <v>142</v>
      </c>
      <c r="E23" s="77">
        <v>199</v>
      </c>
      <c r="F23" s="77">
        <v>199</v>
      </c>
      <c r="G23" s="35">
        <v>0.2</v>
      </c>
      <c r="H23" s="35">
        <v>0.2</v>
      </c>
      <c r="I23" s="36">
        <f t="shared" si="7"/>
        <v>1</v>
      </c>
      <c r="J23" s="77">
        <v>1508</v>
      </c>
      <c r="K23" s="77">
        <v>1505</v>
      </c>
      <c r="L23" s="35">
        <v>0.5</v>
      </c>
      <c r="M23" s="35">
        <v>0.5</v>
      </c>
      <c r="N23" s="36">
        <f>+M23/L23</f>
        <v>1</v>
      </c>
      <c r="O23" s="77">
        <v>1258</v>
      </c>
      <c r="P23" s="77">
        <v>1254</v>
      </c>
      <c r="Q23" s="35">
        <v>0.8</v>
      </c>
      <c r="R23" s="35">
        <v>0.8</v>
      </c>
      <c r="S23" s="36">
        <f t="shared" si="9"/>
        <v>1</v>
      </c>
      <c r="T23" s="50">
        <v>642409332</v>
      </c>
      <c r="U23" s="50">
        <v>642409332</v>
      </c>
      <c r="V23" s="48">
        <v>1</v>
      </c>
      <c r="W23" s="48">
        <v>1</v>
      </c>
      <c r="X23" s="36">
        <f>+W23/V23</f>
        <v>1</v>
      </c>
      <c r="Y23" s="125">
        <v>775</v>
      </c>
      <c r="Z23" s="125">
        <v>607</v>
      </c>
      <c r="AA23" s="88">
        <v>1</v>
      </c>
      <c r="AB23" s="88">
        <v>1</v>
      </c>
      <c r="AC23" s="65">
        <f t="shared" si="3"/>
        <v>1</v>
      </c>
      <c r="AD23" s="70">
        <v>4383</v>
      </c>
      <c r="AE23" s="70">
        <v>4207</v>
      </c>
      <c r="AF23" s="71">
        <f t="shared" si="4"/>
        <v>0.95984485512206252</v>
      </c>
      <c r="AG23" s="62">
        <v>1</v>
      </c>
      <c r="AH23" s="62">
        <v>1</v>
      </c>
      <c r="AI23" s="71">
        <f t="shared" si="5"/>
        <v>1</v>
      </c>
      <c r="AJ23" s="78" t="s">
        <v>189</v>
      </c>
      <c r="AK23" s="42" t="s">
        <v>190</v>
      </c>
    </row>
    <row r="24" spans="1:37" ht="80.25" customHeight="1" x14ac:dyDescent="0.25">
      <c r="A24" s="95"/>
      <c r="B24" s="96"/>
      <c r="C24" s="11" t="s">
        <v>128</v>
      </c>
      <c r="D24" s="95" t="s">
        <v>138</v>
      </c>
      <c r="E24" s="77">
        <v>32</v>
      </c>
      <c r="F24" s="77">
        <v>31</v>
      </c>
      <c r="G24" s="35">
        <v>100</v>
      </c>
      <c r="H24" s="35">
        <v>100</v>
      </c>
      <c r="I24" s="36">
        <f t="shared" si="7"/>
        <v>1</v>
      </c>
      <c r="J24" s="77">
        <v>135</v>
      </c>
      <c r="K24" s="77">
        <v>135</v>
      </c>
      <c r="L24" s="35">
        <v>100</v>
      </c>
      <c r="M24" s="35">
        <v>100</v>
      </c>
      <c r="N24" s="36">
        <f t="shared" ref="N24:N40" si="10">+M24/L24</f>
        <v>1</v>
      </c>
      <c r="O24" s="77">
        <v>167</v>
      </c>
      <c r="P24" s="77">
        <v>167</v>
      </c>
      <c r="Q24" s="35">
        <v>100</v>
      </c>
      <c r="R24" s="35">
        <v>100</v>
      </c>
      <c r="S24" s="36">
        <f t="shared" si="9"/>
        <v>1</v>
      </c>
      <c r="T24" s="50">
        <v>102233333</v>
      </c>
      <c r="U24" s="50">
        <v>102233333</v>
      </c>
      <c r="V24" s="48">
        <v>100</v>
      </c>
      <c r="W24" s="48">
        <v>100</v>
      </c>
      <c r="X24" s="36">
        <v>1</v>
      </c>
      <c r="Y24" s="125">
        <v>46</v>
      </c>
      <c r="Z24" s="125">
        <v>41</v>
      </c>
      <c r="AA24" s="36">
        <v>1</v>
      </c>
      <c r="AB24" s="36">
        <v>1</v>
      </c>
      <c r="AC24" s="65">
        <f t="shared" si="3"/>
        <v>1</v>
      </c>
      <c r="AD24" s="70">
        <v>483</v>
      </c>
      <c r="AE24" s="70">
        <v>477</v>
      </c>
      <c r="AF24" s="71">
        <f t="shared" si="4"/>
        <v>0.98757763975155277</v>
      </c>
      <c r="AG24" s="35">
        <v>100</v>
      </c>
      <c r="AH24" s="35">
        <v>100</v>
      </c>
      <c r="AI24" s="71">
        <f t="shared" si="5"/>
        <v>1</v>
      </c>
      <c r="AJ24" s="78" t="s">
        <v>183</v>
      </c>
      <c r="AK24" s="79" t="s">
        <v>184</v>
      </c>
    </row>
    <row r="25" spans="1:37" ht="69.75" customHeight="1" x14ac:dyDescent="0.25">
      <c r="A25" s="95"/>
      <c r="B25" s="96"/>
      <c r="C25" s="11" t="s">
        <v>32</v>
      </c>
      <c r="D25" s="95"/>
      <c r="E25" s="77">
        <v>279</v>
      </c>
      <c r="F25" s="77">
        <v>279</v>
      </c>
      <c r="G25" s="35">
        <v>100</v>
      </c>
      <c r="H25" s="35">
        <v>100</v>
      </c>
      <c r="I25" s="36">
        <f t="shared" si="7"/>
        <v>1</v>
      </c>
      <c r="J25" s="77">
        <v>230</v>
      </c>
      <c r="K25" s="77">
        <v>228</v>
      </c>
      <c r="L25" s="35">
        <v>100</v>
      </c>
      <c r="M25" s="35">
        <v>100</v>
      </c>
      <c r="N25" s="36">
        <f t="shared" si="10"/>
        <v>1</v>
      </c>
      <c r="O25" s="77">
        <v>280</v>
      </c>
      <c r="P25" s="77">
        <v>265</v>
      </c>
      <c r="Q25" s="35">
        <v>100</v>
      </c>
      <c r="R25" s="35">
        <v>100</v>
      </c>
      <c r="S25" s="36">
        <f t="shared" si="9"/>
        <v>1</v>
      </c>
      <c r="T25" s="50">
        <v>855898726</v>
      </c>
      <c r="U25" s="50">
        <v>488445998</v>
      </c>
      <c r="V25" s="48">
        <v>100</v>
      </c>
      <c r="W25" s="48">
        <v>100</v>
      </c>
      <c r="X25" s="36">
        <f>+W25/V25</f>
        <v>1</v>
      </c>
      <c r="Y25" s="125">
        <v>607</v>
      </c>
      <c r="Z25" s="125">
        <v>424</v>
      </c>
      <c r="AA25" s="36">
        <v>1</v>
      </c>
      <c r="AB25" s="36">
        <v>1</v>
      </c>
      <c r="AC25" s="65">
        <f t="shared" si="3"/>
        <v>1</v>
      </c>
      <c r="AD25" s="70">
        <v>2253</v>
      </c>
      <c r="AE25" s="70">
        <v>1683</v>
      </c>
      <c r="AF25" s="71">
        <f t="shared" si="4"/>
        <v>0.74700399467376832</v>
      </c>
      <c r="AG25" s="62">
        <v>100</v>
      </c>
      <c r="AH25" s="62">
        <v>100</v>
      </c>
      <c r="AI25" s="71">
        <f t="shared" si="5"/>
        <v>1</v>
      </c>
      <c r="AJ25" s="78" t="s">
        <v>183</v>
      </c>
      <c r="AK25" s="79" t="s">
        <v>184</v>
      </c>
    </row>
    <row r="26" spans="1:37" ht="108" customHeight="1" x14ac:dyDescent="0.25">
      <c r="A26" s="95"/>
      <c r="B26" s="11" t="s">
        <v>33</v>
      </c>
      <c r="C26" s="11" t="s">
        <v>33</v>
      </c>
      <c r="D26" s="95"/>
      <c r="E26" s="77">
        <v>29</v>
      </c>
      <c r="F26" s="77">
        <v>29</v>
      </c>
      <c r="G26" s="35">
        <v>100</v>
      </c>
      <c r="H26" s="35">
        <v>100</v>
      </c>
      <c r="I26" s="36">
        <f t="shared" si="7"/>
        <v>1</v>
      </c>
      <c r="J26" s="77">
        <v>68</v>
      </c>
      <c r="K26" s="77">
        <v>68</v>
      </c>
      <c r="L26" s="35">
        <v>100</v>
      </c>
      <c r="M26" s="35">
        <v>100</v>
      </c>
      <c r="N26" s="36">
        <f t="shared" si="10"/>
        <v>1</v>
      </c>
      <c r="O26" s="77">
        <v>88</v>
      </c>
      <c r="P26" s="77">
        <v>88</v>
      </c>
      <c r="Q26" s="35">
        <v>100</v>
      </c>
      <c r="R26" s="35">
        <v>100</v>
      </c>
      <c r="S26" s="36">
        <f t="shared" si="9"/>
        <v>1</v>
      </c>
      <c r="T26" s="50">
        <v>131960933</v>
      </c>
      <c r="U26" s="50">
        <v>104494266</v>
      </c>
      <c r="V26" s="48">
        <v>100</v>
      </c>
      <c r="W26" s="48">
        <v>100</v>
      </c>
      <c r="X26" s="36">
        <f>+W26/V26</f>
        <v>1</v>
      </c>
      <c r="Y26" s="125">
        <v>74</v>
      </c>
      <c r="Z26" s="125">
        <v>30</v>
      </c>
      <c r="AA26" s="36">
        <v>1</v>
      </c>
      <c r="AB26" s="36">
        <v>1</v>
      </c>
      <c r="AC26" s="65">
        <f t="shared" si="3"/>
        <v>1</v>
      </c>
      <c r="AD26" s="70">
        <v>390</v>
      </c>
      <c r="AE26" s="70">
        <v>319</v>
      </c>
      <c r="AF26" s="71">
        <f t="shared" si="4"/>
        <v>0.81794871794871793</v>
      </c>
      <c r="AG26" s="62">
        <v>100</v>
      </c>
      <c r="AH26" s="62">
        <v>100</v>
      </c>
      <c r="AI26" s="71">
        <f t="shared" si="5"/>
        <v>1</v>
      </c>
      <c r="AJ26" s="78" t="s">
        <v>183</v>
      </c>
      <c r="AK26" s="79" t="s">
        <v>184</v>
      </c>
    </row>
    <row r="27" spans="1:37" ht="79.5" customHeight="1" x14ac:dyDescent="0.25">
      <c r="A27" s="95"/>
      <c r="B27" s="96" t="s">
        <v>3</v>
      </c>
      <c r="C27" s="61" t="s">
        <v>34</v>
      </c>
      <c r="D27" s="70" t="s">
        <v>143</v>
      </c>
      <c r="E27" s="77">
        <v>118</v>
      </c>
      <c r="F27" s="77">
        <v>93</v>
      </c>
      <c r="G27" s="35">
        <v>1</v>
      </c>
      <c r="H27" s="35">
        <v>1</v>
      </c>
      <c r="I27" s="36">
        <f t="shared" si="7"/>
        <v>1</v>
      </c>
      <c r="J27" s="77">
        <v>517</v>
      </c>
      <c r="K27" s="77">
        <v>515</v>
      </c>
      <c r="L27" s="35">
        <v>1</v>
      </c>
      <c r="M27" s="35">
        <v>1</v>
      </c>
      <c r="N27" s="36">
        <f t="shared" si="10"/>
        <v>1</v>
      </c>
      <c r="O27" s="77">
        <v>520</v>
      </c>
      <c r="P27" s="77">
        <v>500</v>
      </c>
      <c r="Q27" s="35">
        <v>1</v>
      </c>
      <c r="R27" s="35">
        <v>1</v>
      </c>
      <c r="S27" s="36">
        <f t="shared" si="9"/>
        <v>1</v>
      </c>
      <c r="T27" s="50">
        <v>552115480</v>
      </c>
      <c r="U27" s="50">
        <v>498053230</v>
      </c>
      <c r="V27" s="48">
        <v>1</v>
      </c>
      <c r="W27" s="48">
        <v>1</v>
      </c>
      <c r="X27" s="36">
        <f>+W27/V27</f>
        <v>1</v>
      </c>
      <c r="Y27" s="125"/>
      <c r="Z27" s="125"/>
      <c r="AA27" s="36"/>
      <c r="AB27" s="36"/>
      <c r="AC27" s="65" t="e">
        <f t="shared" si="3"/>
        <v>#DIV/0!</v>
      </c>
      <c r="AD27" s="70">
        <v>1707</v>
      </c>
      <c r="AE27" s="70">
        <v>1606</v>
      </c>
      <c r="AF27" s="71">
        <f t="shared" si="4"/>
        <v>0.94083186877562974</v>
      </c>
      <c r="AG27" s="35">
        <v>4</v>
      </c>
      <c r="AH27" s="35">
        <v>4</v>
      </c>
      <c r="AI27" s="71">
        <f t="shared" si="5"/>
        <v>1</v>
      </c>
      <c r="AJ27" s="78" t="s">
        <v>191</v>
      </c>
      <c r="AK27" s="42" t="s">
        <v>192</v>
      </c>
    </row>
    <row r="28" spans="1:37" ht="84.75" customHeight="1" x14ac:dyDescent="0.25">
      <c r="A28" s="95"/>
      <c r="B28" s="96"/>
      <c r="C28" s="12" t="s">
        <v>12</v>
      </c>
      <c r="D28" s="70" t="s">
        <v>143</v>
      </c>
      <c r="E28" s="77">
        <v>71</v>
      </c>
      <c r="F28" s="77">
        <v>70</v>
      </c>
      <c r="G28" s="35">
        <v>3</v>
      </c>
      <c r="H28" s="35">
        <v>3</v>
      </c>
      <c r="I28" s="36">
        <f t="shared" si="7"/>
        <v>1</v>
      </c>
      <c r="J28" s="77">
        <v>268</v>
      </c>
      <c r="K28" s="77">
        <v>268</v>
      </c>
      <c r="L28" s="35">
        <v>8</v>
      </c>
      <c r="M28" s="35">
        <v>8</v>
      </c>
      <c r="N28" s="36">
        <f t="shared" si="10"/>
        <v>1</v>
      </c>
      <c r="O28" s="77">
        <v>229</v>
      </c>
      <c r="P28" s="77">
        <v>229</v>
      </c>
      <c r="Q28" s="35">
        <v>13</v>
      </c>
      <c r="R28" s="35">
        <v>13</v>
      </c>
      <c r="S28" s="36">
        <f t="shared" si="9"/>
        <v>1</v>
      </c>
      <c r="T28" s="50">
        <v>67047022</v>
      </c>
      <c r="U28" s="50">
        <v>57866667</v>
      </c>
      <c r="V28" s="48">
        <v>18</v>
      </c>
      <c r="W28" s="48">
        <v>18</v>
      </c>
      <c r="X28" s="36">
        <f>+W28/V28</f>
        <v>1</v>
      </c>
      <c r="Y28" s="125">
        <v>381</v>
      </c>
      <c r="Z28" s="125">
        <v>379</v>
      </c>
      <c r="AA28" s="36">
        <v>0.2</v>
      </c>
      <c r="AB28" s="36">
        <v>0.2</v>
      </c>
      <c r="AC28" s="65">
        <f t="shared" si="3"/>
        <v>1</v>
      </c>
      <c r="AD28" s="70">
        <v>1015</v>
      </c>
      <c r="AE28" s="70">
        <v>1003</v>
      </c>
      <c r="AF28" s="71">
        <f t="shared" si="4"/>
        <v>0.98817733990147782</v>
      </c>
      <c r="AG28" s="62">
        <v>20</v>
      </c>
      <c r="AH28" s="62">
        <v>20</v>
      </c>
      <c r="AI28" s="71">
        <f t="shared" si="5"/>
        <v>1</v>
      </c>
      <c r="AJ28" s="78" t="s">
        <v>191</v>
      </c>
      <c r="AK28" s="42" t="s">
        <v>192</v>
      </c>
    </row>
    <row r="29" spans="1:37" ht="78.75" customHeight="1" x14ac:dyDescent="0.25">
      <c r="A29" s="96" t="s">
        <v>104</v>
      </c>
      <c r="B29" s="95" t="s">
        <v>175</v>
      </c>
      <c r="C29" s="12" t="s">
        <v>36</v>
      </c>
      <c r="D29" s="95" t="s">
        <v>144</v>
      </c>
      <c r="E29" s="77">
        <v>183</v>
      </c>
      <c r="F29" s="77">
        <v>167</v>
      </c>
      <c r="G29" s="35">
        <v>100</v>
      </c>
      <c r="H29" s="35">
        <v>100</v>
      </c>
      <c r="I29" s="36">
        <f t="shared" si="7"/>
        <v>1</v>
      </c>
      <c r="J29" s="77">
        <v>1807</v>
      </c>
      <c r="K29" s="77">
        <v>1805</v>
      </c>
      <c r="L29" s="35">
        <v>100</v>
      </c>
      <c r="M29" s="35">
        <v>100</v>
      </c>
      <c r="N29" s="36">
        <f t="shared" si="10"/>
        <v>1</v>
      </c>
      <c r="O29" s="77">
        <v>985</v>
      </c>
      <c r="P29" s="77">
        <v>958</v>
      </c>
      <c r="Q29" s="35">
        <v>100</v>
      </c>
      <c r="R29" s="35">
        <v>100</v>
      </c>
      <c r="S29" s="36">
        <f t="shared" si="9"/>
        <v>1</v>
      </c>
      <c r="T29" s="50">
        <v>1017048733</v>
      </c>
      <c r="U29" s="50">
        <v>1017048733</v>
      </c>
      <c r="V29" s="35">
        <v>100</v>
      </c>
      <c r="W29" s="35">
        <v>100</v>
      </c>
      <c r="X29" s="36">
        <f>+W29/V29</f>
        <v>1</v>
      </c>
      <c r="Y29" s="125">
        <v>825</v>
      </c>
      <c r="Z29" s="125">
        <v>691</v>
      </c>
      <c r="AA29" s="36">
        <v>1</v>
      </c>
      <c r="AB29" s="36">
        <v>1</v>
      </c>
      <c r="AC29" s="65">
        <f t="shared" si="3"/>
        <v>1</v>
      </c>
      <c r="AD29" s="70">
        <v>4817</v>
      </c>
      <c r="AE29" s="70">
        <v>4637</v>
      </c>
      <c r="AF29" s="71">
        <f t="shared" si="4"/>
        <v>0.96263234378243723</v>
      </c>
      <c r="AG29" s="35">
        <v>100</v>
      </c>
      <c r="AH29" s="35">
        <v>100</v>
      </c>
      <c r="AI29" s="71">
        <f t="shared" si="5"/>
        <v>1</v>
      </c>
      <c r="AJ29" s="78" t="s">
        <v>193</v>
      </c>
      <c r="AK29" s="42" t="s">
        <v>194</v>
      </c>
    </row>
    <row r="30" spans="1:37" ht="78.75" x14ac:dyDescent="0.25">
      <c r="A30" s="96"/>
      <c r="B30" s="95"/>
      <c r="C30" s="12" t="s">
        <v>37</v>
      </c>
      <c r="D30" s="95"/>
      <c r="E30" s="77">
        <v>155</v>
      </c>
      <c r="F30" s="77">
        <v>155</v>
      </c>
      <c r="G30" s="35">
        <v>100</v>
      </c>
      <c r="H30" s="35">
        <v>100</v>
      </c>
      <c r="I30" s="36">
        <f t="shared" si="7"/>
        <v>1</v>
      </c>
      <c r="J30" s="77">
        <v>731</v>
      </c>
      <c r="K30" s="77">
        <v>718</v>
      </c>
      <c r="L30" s="35">
        <v>100</v>
      </c>
      <c r="M30" s="35">
        <v>100</v>
      </c>
      <c r="N30" s="36">
        <f t="shared" si="10"/>
        <v>1</v>
      </c>
      <c r="O30" s="77">
        <v>743</v>
      </c>
      <c r="P30" s="77">
        <v>716</v>
      </c>
      <c r="Q30" s="35">
        <v>100</v>
      </c>
      <c r="R30" s="35">
        <v>100</v>
      </c>
      <c r="S30" s="36">
        <f t="shared" si="9"/>
        <v>1</v>
      </c>
      <c r="T30" s="50">
        <v>708568614</v>
      </c>
      <c r="U30" s="50">
        <v>708549000</v>
      </c>
      <c r="V30" s="35">
        <v>100</v>
      </c>
      <c r="W30" s="35">
        <v>100</v>
      </c>
      <c r="X30" s="36">
        <f t="shared" ref="X30:X31" si="11">+W30/V30</f>
        <v>1</v>
      </c>
      <c r="Y30" s="125">
        <v>667</v>
      </c>
      <c r="Z30" s="125">
        <v>528</v>
      </c>
      <c r="AA30" s="36">
        <v>1</v>
      </c>
      <c r="AB30" s="36">
        <v>1</v>
      </c>
      <c r="AC30" s="65">
        <f t="shared" si="3"/>
        <v>1</v>
      </c>
      <c r="AD30" s="70">
        <v>3006</v>
      </c>
      <c r="AE30" s="70">
        <v>2826</v>
      </c>
      <c r="AF30" s="71">
        <f t="shared" si="4"/>
        <v>0.94011976047904189</v>
      </c>
      <c r="AG30" s="35">
        <v>100</v>
      </c>
      <c r="AH30" s="35">
        <v>100</v>
      </c>
      <c r="AI30" s="71">
        <f t="shared" si="5"/>
        <v>1</v>
      </c>
      <c r="AJ30" s="78" t="s">
        <v>193</v>
      </c>
      <c r="AK30" s="42" t="s">
        <v>194</v>
      </c>
    </row>
    <row r="31" spans="1:37" ht="94.5" x14ac:dyDescent="0.25">
      <c r="A31" s="96"/>
      <c r="B31" s="95"/>
      <c r="C31" s="12" t="s">
        <v>14</v>
      </c>
      <c r="D31" s="9" t="s">
        <v>145</v>
      </c>
      <c r="E31" s="77">
        <v>1301</v>
      </c>
      <c r="F31" s="77">
        <v>1267</v>
      </c>
      <c r="G31" s="35">
        <v>100</v>
      </c>
      <c r="H31" s="35">
        <v>100</v>
      </c>
      <c r="I31" s="36">
        <f t="shared" si="7"/>
        <v>1</v>
      </c>
      <c r="J31" s="77">
        <v>12906</v>
      </c>
      <c r="K31" s="77">
        <v>12803</v>
      </c>
      <c r="L31" s="35">
        <v>100</v>
      </c>
      <c r="M31" s="35">
        <v>100</v>
      </c>
      <c r="N31" s="36">
        <f t="shared" si="10"/>
        <v>1</v>
      </c>
      <c r="O31" s="77">
        <v>4357</v>
      </c>
      <c r="P31" s="77">
        <v>4198</v>
      </c>
      <c r="Q31" s="35">
        <v>100</v>
      </c>
      <c r="R31" s="35">
        <v>100</v>
      </c>
      <c r="S31" s="36">
        <f t="shared" si="9"/>
        <v>1</v>
      </c>
      <c r="T31" s="50">
        <v>4177386653</v>
      </c>
      <c r="U31" s="50">
        <v>4167452862</v>
      </c>
      <c r="V31" s="35">
        <v>100</v>
      </c>
      <c r="W31" s="35">
        <v>99</v>
      </c>
      <c r="X31" s="36">
        <f t="shared" si="11"/>
        <v>0.99</v>
      </c>
      <c r="Y31" s="125">
        <v>4474</v>
      </c>
      <c r="Z31" s="125">
        <v>3166</v>
      </c>
      <c r="AA31" s="36">
        <v>1</v>
      </c>
      <c r="AB31" s="36">
        <v>0.86</v>
      </c>
      <c r="AC31" s="65">
        <f t="shared" si="3"/>
        <v>0.86</v>
      </c>
      <c r="AD31" s="70">
        <v>27214</v>
      </c>
      <c r="AE31" s="70">
        <v>25602</v>
      </c>
      <c r="AF31" s="71">
        <f t="shared" si="4"/>
        <v>0.94076578231792463</v>
      </c>
      <c r="AG31" s="35">
        <v>100</v>
      </c>
      <c r="AH31" s="35">
        <v>86</v>
      </c>
      <c r="AI31" s="71">
        <f t="shared" si="5"/>
        <v>0.86</v>
      </c>
      <c r="AJ31" s="78" t="s">
        <v>195</v>
      </c>
      <c r="AK31" s="80" t="s">
        <v>196</v>
      </c>
    </row>
    <row r="32" spans="1:37" ht="63" x14ac:dyDescent="0.25">
      <c r="A32" s="96" t="s">
        <v>89</v>
      </c>
      <c r="B32" s="95" t="s">
        <v>55</v>
      </c>
      <c r="C32" s="12" t="s">
        <v>119</v>
      </c>
      <c r="D32" s="9" t="s">
        <v>155</v>
      </c>
      <c r="E32" s="77">
        <v>0</v>
      </c>
      <c r="F32" s="77">
        <v>0</v>
      </c>
      <c r="G32" s="35">
        <v>0</v>
      </c>
      <c r="H32" s="35">
        <v>0</v>
      </c>
      <c r="I32" s="36"/>
      <c r="J32" s="77">
        <v>524</v>
      </c>
      <c r="K32" s="77">
        <v>522</v>
      </c>
      <c r="L32" s="44">
        <v>1000</v>
      </c>
      <c r="M32" s="44">
        <v>1145</v>
      </c>
      <c r="N32" s="36">
        <f t="shared" si="10"/>
        <v>1.145</v>
      </c>
      <c r="O32" s="77">
        <v>321</v>
      </c>
      <c r="P32" s="77">
        <v>213</v>
      </c>
      <c r="Q32" s="44">
        <v>1000</v>
      </c>
      <c r="R32" s="44">
        <v>2420</v>
      </c>
      <c r="S32" s="36">
        <f>+R32/Q32</f>
        <v>2.42</v>
      </c>
      <c r="T32" s="50">
        <v>302728000</v>
      </c>
      <c r="U32" s="50">
        <v>258781267</v>
      </c>
      <c r="V32" s="35">
        <v>1435</v>
      </c>
      <c r="W32" s="35">
        <v>1331</v>
      </c>
      <c r="X32" s="36">
        <f>+W32/V32</f>
        <v>0.92752613240418114</v>
      </c>
      <c r="Y32" s="125">
        <v>221</v>
      </c>
      <c r="Z32" s="125">
        <v>221</v>
      </c>
      <c r="AA32" s="90">
        <v>104</v>
      </c>
      <c r="AB32" s="90">
        <v>17</v>
      </c>
      <c r="AC32" s="65">
        <f t="shared" si="3"/>
        <v>0.16346153846153846</v>
      </c>
      <c r="AD32" s="70">
        <v>1369</v>
      </c>
      <c r="AE32" s="70">
        <v>1215</v>
      </c>
      <c r="AF32" s="71">
        <f t="shared" si="4"/>
        <v>0.88750913075237403</v>
      </c>
      <c r="AG32" s="70">
        <v>5000</v>
      </c>
      <c r="AH32" s="70">
        <v>4913</v>
      </c>
      <c r="AI32" s="71">
        <f t="shared" si="5"/>
        <v>0.98260000000000003</v>
      </c>
      <c r="AJ32" s="78" t="s">
        <v>197</v>
      </c>
      <c r="AK32" s="80" t="s">
        <v>198</v>
      </c>
    </row>
    <row r="33" spans="1:37" ht="47.25" x14ac:dyDescent="0.25">
      <c r="A33" s="96"/>
      <c r="B33" s="95"/>
      <c r="C33" s="61" t="s">
        <v>166</v>
      </c>
      <c r="D33" s="9" t="s">
        <v>147</v>
      </c>
      <c r="E33" s="77"/>
      <c r="F33" s="77"/>
      <c r="G33" s="35"/>
      <c r="H33" s="35"/>
      <c r="I33" s="36"/>
      <c r="J33" s="77">
        <v>10716</v>
      </c>
      <c r="K33" s="77">
        <v>10711</v>
      </c>
      <c r="L33" s="44">
        <v>500</v>
      </c>
      <c r="M33" s="44">
        <v>703</v>
      </c>
      <c r="N33" s="36">
        <f t="shared" si="10"/>
        <v>1.4059999999999999</v>
      </c>
      <c r="O33" s="77"/>
      <c r="P33" s="77"/>
      <c r="Q33" s="44"/>
      <c r="R33" s="44"/>
      <c r="S33" s="36"/>
      <c r="T33" s="50"/>
      <c r="U33" s="50"/>
      <c r="V33" s="35"/>
      <c r="W33" s="35"/>
      <c r="X33" s="36"/>
      <c r="Y33" s="125"/>
      <c r="Z33" s="125"/>
      <c r="AA33" s="36"/>
      <c r="AB33" s="36"/>
      <c r="AC33" s="65" t="e">
        <f t="shared" si="3"/>
        <v>#DIV/0!</v>
      </c>
      <c r="AD33" s="70">
        <v>10716</v>
      </c>
      <c r="AE33" s="70">
        <v>10710</v>
      </c>
      <c r="AF33" s="71">
        <f t="shared" si="4"/>
        <v>0.99944008958566632</v>
      </c>
      <c r="AG33" s="63">
        <v>500</v>
      </c>
      <c r="AH33" s="44">
        <v>703</v>
      </c>
      <c r="AI33" s="71">
        <f t="shared" si="5"/>
        <v>1.4059999999999999</v>
      </c>
      <c r="AJ33" s="78" t="s">
        <v>199</v>
      </c>
      <c r="AK33" s="80" t="s">
        <v>200</v>
      </c>
    </row>
    <row r="34" spans="1:37" ht="63" x14ac:dyDescent="0.25">
      <c r="A34" s="96"/>
      <c r="B34" s="95"/>
      <c r="C34" s="61" t="s">
        <v>167</v>
      </c>
      <c r="D34" s="95" t="s">
        <v>155</v>
      </c>
      <c r="E34" s="77">
        <v>295</v>
      </c>
      <c r="F34" s="77">
        <v>295</v>
      </c>
      <c r="G34" s="35">
        <v>100</v>
      </c>
      <c r="H34" s="35">
        <v>100</v>
      </c>
      <c r="I34" s="36">
        <f t="shared" si="7"/>
        <v>1</v>
      </c>
      <c r="J34" s="77">
        <v>485</v>
      </c>
      <c r="K34" s="77">
        <v>482</v>
      </c>
      <c r="L34" s="44">
        <v>100</v>
      </c>
      <c r="M34" s="44">
        <v>100</v>
      </c>
      <c r="N34" s="36">
        <f t="shared" si="10"/>
        <v>1</v>
      </c>
      <c r="O34" s="77"/>
      <c r="P34" s="77"/>
      <c r="Q34" s="44"/>
      <c r="R34" s="44"/>
      <c r="S34" s="36"/>
      <c r="T34" s="50"/>
      <c r="U34" s="50"/>
      <c r="V34" s="35"/>
      <c r="W34" s="35"/>
      <c r="X34" s="36"/>
      <c r="Y34" s="125"/>
      <c r="Z34" s="125"/>
      <c r="AA34" s="36"/>
      <c r="AB34" s="36"/>
      <c r="AC34" s="65" t="e">
        <f t="shared" si="3"/>
        <v>#DIV/0!</v>
      </c>
      <c r="AD34" s="70">
        <v>780</v>
      </c>
      <c r="AE34" s="70">
        <v>777</v>
      </c>
      <c r="AF34" s="71">
        <f t="shared" si="4"/>
        <v>0.99615384615384617</v>
      </c>
      <c r="AG34" s="63">
        <v>100</v>
      </c>
      <c r="AH34" s="44">
        <v>100</v>
      </c>
      <c r="AI34" s="71">
        <f t="shared" si="5"/>
        <v>1</v>
      </c>
      <c r="AJ34" s="78" t="s">
        <v>197</v>
      </c>
      <c r="AK34" s="80" t="s">
        <v>198</v>
      </c>
    </row>
    <row r="35" spans="1:37" ht="62.45" customHeight="1" x14ac:dyDescent="0.25">
      <c r="A35" s="96"/>
      <c r="B35" s="95"/>
      <c r="C35" s="12" t="s">
        <v>39</v>
      </c>
      <c r="D35" s="95"/>
      <c r="E35" s="77">
        <v>349</v>
      </c>
      <c r="F35" s="77">
        <v>348</v>
      </c>
      <c r="G35" s="45">
        <v>100</v>
      </c>
      <c r="H35" s="45">
        <v>100</v>
      </c>
      <c r="I35" s="36">
        <f t="shared" ref="I35" si="12">+H35/G35</f>
        <v>1</v>
      </c>
      <c r="J35" s="77">
        <v>1184</v>
      </c>
      <c r="K35" s="77">
        <v>1173</v>
      </c>
      <c r="L35" s="45">
        <v>100</v>
      </c>
      <c r="M35" s="45">
        <v>100</v>
      </c>
      <c r="N35" s="36">
        <f t="shared" si="10"/>
        <v>1</v>
      </c>
      <c r="O35" s="77">
        <v>2693</v>
      </c>
      <c r="P35" s="77">
        <v>2285</v>
      </c>
      <c r="Q35" s="45">
        <v>100</v>
      </c>
      <c r="R35" s="45">
        <v>100</v>
      </c>
      <c r="S35" s="36">
        <f>+R35/Q35</f>
        <v>1</v>
      </c>
      <c r="T35" s="50">
        <v>11429198000</v>
      </c>
      <c r="U35" s="50">
        <v>2974506115</v>
      </c>
      <c r="V35" s="45">
        <v>100</v>
      </c>
      <c r="W35" s="46">
        <v>100</v>
      </c>
      <c r="X35" s="36">
        <f t="shared" ref="X35:X45" si="13">+W35/V35</f>
        <v>1</v>
      </c>
      <c r="Y35" s="127">
        <v>2513</v>
      </c>
      <c r="Z35" s="127">
        <v>1831</v>
      </c>
      <c r="AA35" s="36">
        <v>1</v>
      </c>
      <c r="AB35" s="36">
        <v>1</v>
      </c>
      <c r="AC35" s="65">
        <f t="shared" si="3"/>
        <v>1</v>
      </c>
      <c r="AD35" s="70">
        <v>9324</v>
      </c>
      <c r="AE35" s="70">
        <v>7766</v>
      </c>
      <c r="AF35" s="71">
        <f t="shared" si="4"/>
        <v>0.83290433290433286</v>
      </c>
      <c r="AG35" s="35">
        <v>100</v>
      </c>
      <c r="AH35" s="64">
        <v>100</v>
      </c>
      <c r="AI35" s="71">
        <f t="shared" si="5"/>
        <v>1</v>
      </c>
      <c r="AJ35" s="78" t="s">
        <v>197</v>
      </c>
      <c r="AK35" s="80" t="s">
        <v>198</v>
      </c>
    </row>
    <row r="36" spans="1:37" ht="62.45" customHeight="1" x14ac:dyDescent="0.25">
      <c r="A36" s="96"/>
      <c r="B36" s="95"/>
      <c r="C36" s="12" t="s">
        <v>40</v>
      </c>
      <c r="D36" s="9" t="s">
        <v>147</v>
      </c>
      <c r="E36" s="77">
        <v>0</v>
      </c>
      <c r="F36" s="77">
        <v>0</v>
      </c>
      <c r="G36" s="35">
        <v>0</v>
      </c>
      <c r="H36" s="35">
        <v>0</v>
      </c>
      <c r="I36" s="36">
        <v>0</v>
      </c>
      <c r="J36" s="77">
        <v>21396</v>
      </c>
      <c r="K36" s="77">
        <v>21395</v>
      </c>
      <c r="L36" s="35">
        <v>63.24</v>
      </c>
      <c r="M36" s="35">
        <v>63.24</v>
      </c>
      <c r="N36" s="36">
        <f t="shared" ref="N36" si="14">+M36/L36</f>
        <v>1</v>
      </c>
      <c r="O36" s="77">
        <v>20324</v>
      </c>
      <c r="P36" s="77">
        <v>20276</v>
      </c>
      <c r="Q36" s="35">
        <v>5</v>
      </c>
      <c r="R36" s="35">
        <v>4.0999999999999996</v>
      </c>
      <c r="S36" s="36">
        <f>+R36/Q36</f>
        <v>0.82</v>
      </c>
      <c r="T36" s="50">
        <v>20000000000</v>
      </c>
      <c r="U36" s="50">
        <v>19992663702</v>
      </c>
      <c r="V36" s="35">
        <v>5</v>
      </c>
      <c r="W36" s="35">
        <v>4.25</v>
      </c>
      <c r="X36" s="36">
        <f t="shared" ref="X36" si="15">+W36/V36</f>
        <v>0.85</v>
      </c>
      <c r="Y36" s="127">
        <v>5368</v>
      </c>
      <c r="Z36" s="127">
        <v>0</v>
      </c>
      <c r="AA36" s="90">
        <v>8.41</v>
      </c>
      <c r="AB36" s="90">
        <v>1.56</v>
      </c>
      <c r="AC36" s="65">
        <f t="shared" si="3"/>
        <v>0.1854934601664685</v>
      </c>
      <c r="AD36" s="70">
        <v>67088</v>
      </c>
      <c r="AE36" s="70">
        <v>61664</v>
      </c>
      <c r="AF36" s="71">
        <f t="shared" ref="AF36:AF37" si="16">+AE36/AD36</f>
        <v>0.91915096589554024</v>
      </c>
      <c r="AG36" s="35">
        <v>80</v>
      </c>
      <c r="AH36" s="35">
        <v>73.150000000000006</v>
      </c>
      <c r="AI36" s="71">
        <f t="shared" si="5"/>
        <v>0.91437500000000005</v>
      </c>
      <c r="AJ36" s="78" t="s">
        <v>199</v>
      </c>
      <c r="AK36" s="42" t="s">
        <v>200</v>
      </c>
    </row>
    <row r="37" spans="1:37" ht="62.45" customHeight="1" x14ac:dyDescent="0.25">
      <c r="A37" s="96"/>
      <c r="B37" s="95"/>
      <c r="C37" s="12" t="s">
        <v>207</v>
      </c>
      <c r="D37" s="89"/>
      <c r="E37" s="77"/>
      <c r="F37" s="77"/>
      <c r="G37" s="45"/>
      <c r="H37" s="45"/>
      <c r="I37" s="36"/>
      <c r="J37" s="77"/>
      <c r="K37" s="77"/>
      <c r="L37" s="45"/>
      <c r="M37" s="45"/>
      <c r="N37" s="36"/>
      <c r="O37" s="77"/>
      <c r="P37" s="77"/>
      <c r="Q37" s="45"/>
      <c r="R37" s="45"/>
      <c r="S37" s="36"/>
      <c r="T37" s="50"/>
      <c r="U37" s="50"/>
      <c r="V37" s="45"/>
      <c r="W37" s="46"/>
      <c r="X37" s="36"/>
      <c r="Y37" s="127">
        <v>7367</v>
      </c>
      <c r="Z37" s="127">
        <v>201</v>
      </c>
      <c r="AA37" s="36">
        <v>1</v>
      </c>
      <c r="AB37" s="36">
        <v>1</v>
      </c>
      <c r="AC37" s="65">
        <f t="shared" si="3"/>
        <v>1</v>
      </c>
      <c r="AD37" s="70">
        <v>16212</v>
      </c>
      <c r="AE37" s="70">
        <v>1047</v>
      </c>
      <c r="AF37" s="71">
        <f t="shared" si="16"/>
        <v>6.4581791265729091E-2</v>
      </c>
      <c r="AG37" s="35">
        <v>100</v>
      </c>
      <c r="AH37" s="64">
        <v>100</v>
      </c>
      <c r="AI37" s="71">
        <f t="shared" si="5"/>
        <v>1</v>
      </c>
      <c r="AJ37" s="78" t="s">
        <v>199</v>
      </c>
      <c r="AK37" s="42" t="s">
        <v>200</v>
      </c>
    </row>
    <row r="38" spans="1:37" ht="78.75" x14ac:dyDescent="0.25">
      <c r="A38" s="96"/>
      <c r="B38" s="95"/>
      <c r="C38" s="12" t="s">
        <v>208</v>
      </c>
      <c r="D38" s="9" t="s">
        <v>147</v>
      </c>
      <c r="E38" s="77">
        <v>0</v>
      </c>
      <c r="F38" s="77">
        <v>0</v>
      </c>
      <c r="G38" s="35">
        <v>0</v>
      </c>
      <c r="H38" s="35">
        <v>0</v>
      </c>
      <c r="I38" s="36">
        <v>0</v>
      </c>
      <c r="J38" s="77">
        <v>21396</v>
      </c>
      <c r="K38" s="77">
        <v>21395</v>
      </c>
      <c r="L38" s="35">
        <v>63.24</v>
      </c>
      <c r="M38" s="35">
        <v>63.24</v>
      </c>
      <c r="N38" s="36">
        <f t="shared" si="10"/>
        <v>1</v>
      </c>
      <c r="O38" s="77">
        <v>20324</v>
      </c>
      <c r="P38" s="77">
        <v>20276</v>
      </c>
      <c r="Q38" s="35">
        <v>5</v>
      </c>
      <c r="R38" s="35">
        <v>4.0999999999999996</v>
      </c>
      <c r="S38" s="36">
        <f>+R38/Q38</f>
        <v>0.82</v>
      </c>
      <c r="T38" s="50">
        <v>20000000000</v>
      </c>
      <c r="U38" s="50">
        <v>19992663702</v>
      </c>
      <c r="V38" s="35">
        <v>5</v>
      </c>
      <c r="W38" s="35">
        <v>4.25</v>
      </c>
      <c r="X38" s="36">
        <f t="shared" si="13"/>
        <v>0.85</v>
      </c>
      <c r="Y38" s="127">
        <v>25539</v>
      </c>
      <c r="Z38" s="127">
        <v>15444</v>
      </c>
      <c r="AA38" s="121">
        <v>1</v>
      </c>
      <c r="AB38" s="121">
        <v>1</v>
      </c>
      <c r="AC38" s="65">
        <f t="shared" si="3"/>
        <v>1</v>
      </c>
      <c r="AD38" s="70">
        <v>25539</v>
      </c>
      <c r="AE38" s="70">
        <v>15444</v>
      </c>
      <c r="AF38" s="71">
        <f t="shared" si="4"/>
        <v>0.6047221895923881</v>
      </c>
      <c r="AG38" s="35">
        <v>100</v>
      </c>
      <c r="AH38" s="35">
        <v>100</v>
      </c>
      <c r="AI38" s="71">
        <f t="shared" si="5"/>
        <v>1</v>
      </c>
      <c r="AJ38" s="78" t="s">
        <v>199</v>
      </c>
      <c r="AK38" s="42" t="s">
        <v>200</v>
      </c>
    </row>
    <row r="39" spans="1:37" ht="67.5" customHeight="1" x14ac:dyDescent="0.25">
      <c r="A39" s="95" t="s">
        <v>123</v>
      </c>
      <c r="B39" s="97" t="s">
        <v>176</v>
      </c>
      <c r="C39" s="12" t="s">
        <v>57</v>
      </c>
      <c r="D39" s="95" t="s">
        <v>136</v>
      </c>
      <c r="E39" s="77">
        <v>795</v>
      </c>
      <c r="F39" s="77">
        <v>176</v>
      </c>
      <c r="G39" s="35">
        <v>100</v>
      </c>
      <c r="H39" s="35">
        <v>100</v>
      </c>
      <c r="I39" s="36">
        <f t="shared" ref="I39" si="17">+H39/G39</f>
        <v>1</v>
      </c>
      <c r="J39" s="77">
        <v>1027</v>
      </c>
      <c r="K39" s="77">
        <v>1025</v>
      </c>
      <c r="L39" s="35">
        <v>100</v>
      </c>
      <c r="M39" s="35">
        <v>100</v>
      </c>
      <c r="N39" s="36">
        <f t="shared" si="10"/>
        <v>1</v>
      </c>
      <c r="O39" s="77">
        <v>620</v>
      </c>
      <c r="P39" s="77">
        <v>586</v>
      </c>
      <c r="Q39" s="35">
        <v>100</v>
      </c>
      <c r="R39" s="35">
        <v>100</v>
      </c>
      <c r="S39" s="36">
        <f t="shared" ref="S39" si="18">+R39/Q39</f>
        <v>1</v>
      </c>
      <c r="T39" s="50">
        <v>577133333</v>
      </c>
      <c r="U39" s="50">
        <v>576883333</v>
      </c>
      <c r="V39" s="35">
        <v>100</v>
      </c>
      <c r="W39" s="48">
        <v>100</v>
      </c>
      <c r="X39" s="36">
        <f t="shared" si="13"/>
        <v>1</v>
      </c>
      <c r="Y39" s="125">
        <v>653</v>
      </c>
      <c r="Z39" s="125">
        <v>427</v>
      </c>
      <c r="AA39" s="36">
        <v>1</v>
      </c>
      <c r="AB39" s="36">
        <v>1</v>
      </c>
      <c r="AC39" s="65">
        <f t="shared" si="3"/>
        <v>1</v>
      </c>
      <c r="AD39" s="70">
        <v>3671</v>
      </c>
      <c r="AE39" s="70">
        <v>2791</v>
      </c>
      <c r="AF39" s="71">
        <f t="shared" si="4"/>
        <v>0.7602833015527104</v>
      </c>
      <c r="AG39" s="35">
        <v>100</v>
      </c>
      <c r="AH39" s="35">
        <v>100</v>
      </c>
      <c r="AI39" s="71">
        <f t="shared" si="5"/>
        <v>1</v>
      </c>
      <c r="AJ39" s="78" t="s">
        <v>201</v>
      </c>
      <c r="AK39" s="81" t="s">
        <v>202</v>
      </c>
    </row>
    <row r="40" spans="1:37" ht="54.75" customHeight="1" x14ac:dyDescent="0.25">
      <c r="A40" s="95"/>
      <c r="B40" s="97"/>
      <c r="C40" s="11" t="s">
        <v>17</v>
      </c>
      <c r="D40" s="95"/>
      <c r="E40" s="77">
        <v>55</v>
      </c>
      <c r="F40" s="77">
        <v>55</v>
      </c>
      <c r="G40" s="35">
        <v>0.25</v>
      </c>
      <c r="H40" s="35">
        <v>0.25</v>
      </c>
      <c r="I40" s="36">
        <f>+H40/G40</f>
        <v>1</v>
      </c>
      <c r="J40" s="77">
        <v>81</v>
      </c>
      <c r="K40" s="77">
        <v>75</v>
      </c>
      <c r="L40" s="35">
        <v>0.5</v>
      </c>
      <c r="M40" s="35">
        <v>0.47</v>
      </c>
      <c r="N40" s="36">
        <f t="shared" si="10"/>
        <v>0.94</v>
      </c>
      <c r="O40" s="77">
        <v>203</v>
      </c>
      <c r="P40" s="77">
        <v>197</v>
      </c>
      <c r="Q40" s="35">
        <v>0.75</v>
      </c>
      <c r="R40" s="35">
        <v>0.72</v>
      </c>
      <c r="S40" s="36">
        <f>+R40/Q40</f>
        <v>0.96</v>
      </c>
      <c r="T40" s="50">
        <v>457660356</v>
      </c>
      <c r="U40" s="50">
        <v>457660356</v>
      </c>
      <c r="V40" s="35">
        <v>1</v>
      </c>
      <c r="W40" s="35">
        <v>1</v>
      </c>
      <c r="X40" s="36">
        <f t="shared" si="13"/>
        <v>1</v>
      </c>
      <c r="Y40" s="125">
        <v>255</v>
      </c>
      <c r="Z40" s="125">
        <v>214</v>
      </c>
      <c r="AA40" s="90">
        <v>1</v>
      </c>
      <c r="AB40" s="90">
        <v>1</v>
      </c>
      <c r="AC40" s="65">
        <f t="shared" si="3"/>
        <v>1</v>
      </c>
      <c r="AD40" s="70">
        <v>1051</v>
      </c>
      <c r="AE40" s="70">
        <v>998</v>
      </c>
      <c r="AF40" s="71">
        <f t="shared" si="4"/>
        <v>0.9495718363463368</v>
      </c>
      <c r="AG40" s="35">
        <v>1</v>
      </c>
      <c r="AH40" s="35">
        <v>1</v>
      </c>
      <c r="AI40" s="71">
        <f t="shared" si="5"/>
        <v>1</v>
      </c>
      <c r="AJ40" s="78" t="s">
        <v>201</v>
      </c>
      <c r="AK40" s="81" t="s">
        <v>202</v>
      </c>
    </row>
    <row r="41" spans="1:37" ht="62.25" customHeight="1" x14ac:dyDescent="0.25">
      <c r="A41" s="95"/>
      <c r="B41" s="12" t="s">
        <v>124</v>
      </c>
      <c r="C41" s="12" t="s">
        <v>124</v>
      </c>
      <c r="D41" s="95"/>
      <c r="E41" s="77">
        <v>88</v>
      </c>
      <c r="F41" s="77">
        <v>88</v>
      </c>
      <c r="G41" s="35"/>
      <c r="H41" s="35"/>
      <c r="I41" s="36"/>
      <c r="J41" s="77">
        <v>394</v>
      </c>
      <c r="K41" s="77">
        <v>362</v>
      </c>
      <c r="L41" s="35"/>
      <c r="M41" s="35"/>
      <c r="N41" s="36"/>
      <c r="O41" s="77">
        <v>379</v>
      </c>
      <c r="P41" s="77">
        <v>367</v>
      </c>
      <c r="Q41" s="35"/>
      <c r="R41" s="35"/>
      <c r="S41" s="36"/>
      <c r="T41" s="50">
        <v>646298814</v>
      </c>
      <c r="U41" s="50">
        <v>644466386</v>
      </c>
      <c r="V41" s="35">
        <v>100</v>
      </c>
      <c r="W41" s="35">
        <v>100</v>
      </c>
      <c r="X41" s="36">
        <f t="shared" si="13"/>
        <v>1</v>
      </c>
      <c r="Y41" s="125">
        <v>570</v>
      </c>
      <c r="Z41" s="125">
        <v>299</v>
      </c>
      <c r="AA41" s="36">
        <v>1</v>
      </c>
      <c r="AB41" s="36">
        <v>1</v>
      </c>
      <c r="AC41" s="65">
        <f t="shared" si="3"/>
        <v>1</v>
      </c>
      <c r="AD41" s="70">
        <v>1216</v>
      </c>
      <c r="AE41" s="70">
        <v>943</v>
      </c>
      <c r="AF41" s="71">
        <f t="shared" si="4"/>
        <v>0.77549342105263153</v>
      </c>
      <c r="AG41" s="35">
        <v>100</v>
      </c>
      <c r="AH41" s="35">
        <v>100</v>
      </c>
      <c r="AI41" s="71">
        <f t="shared" si="5"/>
        <v>1</v>
      </c>
      <c r="AJ41" s="78" t="s">
        <v>201</v>
      </c>
      <c r="AK41" s="81" t="s">
        <v>202</v>
      </c>
    </row>
    <row r="42" spans="1:37" ht="156.75" customHeight="1" x14ac:dyDescent="0.25">
      <c r="A42" s="95"/>
      <c r="B42" s="69" t="s">
        <v>176</v>
      </c>
      <c r="C42" s="61" t="s">
        <v>106</v>
      </c>
      <c r="D42" s="95"/>
      <c r="E42" s="33"/>
      <c r="F42" s="33"/>
      <c r="G42" s="35"/>
      <c r="H42" s="36"/>
      <c r="I42" s="35"/>
      <c r="J42" s="34"/>
      <c r="K42" s="33"/>
      <c r="L42" s="35"/>
      <c r="M42" s="36"/>
      <c r="N42" s="35"/>
      <c r="O42" s="33">
        <v>120</v>
      </c>
      <c r="P42" s="58">
        <v>112</v>
      </c>
      <c r="Q42" s="35">
        <v>5</v>
      </c>
      <c r="R42" s="60">
        <v>7.1999999999999995E-2</v>
      </c>
      <c r="S42" s="47">
        <f>+(R42/Q42)*100</f>
        <v>1.44</v>
      </c>
      <c r="T42" s="50">
        <v>118500000</v>
      </c>
      <c r="U42" s="50">
        <v>118500000</v>
      </c>
      <c r="V42" s="35">
        <v>10</v>
      </c>
      <c r="W42" s="35">
        <v>10.4</v>
      </c>
      <c r="X42" s="36">
        <f t="shared" si="13"/>
        <v>1.04</v>
      </c>
      <c r="Y42" s="125"/>
      <c r="Z42" s="125"/>
      <c r="AA42" s="36"/>
      <c r="AB42" s="36"/>
      <c r="AC42" s="65" t="e">
        <f t="shared" si="3"/>
        <v>#DIV/0!</v>
      </c>
      <c r="AD42" s="70">
        <v>239</v>
      </c>
      <c r="AE42" s="70">
        <v>230</v>
      </c>
      <c r="AF42" s="71">
        <f t="shared" si="4"/>
        <v>0.96234309623430958</v>
      </c>
      <c r="AG42" s="35">
        <v>10</v>
      </c>
      <c r="AH42" s="35" t="s">
        <v>180</v>
      </c>
      <c r="AI42" s="71" t="e">
        <f t="shared" si="5"/>
        <v>#VALUE!</v>
      </c>
      <c r="AJ42" s="78" t="s">
        <v>201</v>
      </c>
      <c r="AK42" s="81" t="s">
        <v>202</v>
      </c>
    </row>
    <row r="43" spans="1:37" ht="62.25" customHeight="1" x14ac:dyDescent="0.25">
      <c r="A43" s="95"/>
      <c r="B43" s="95" t="s">
        <v>177</v>
      </c>
      <c r="C43" s="12" t="s">
        <v>18</v>
      </c>
      <c r="D43" s="95" t="s">
        <v>142</v>
      </c>
      <c r="E43" s="77">
        <v>0</v>
      </c>
      <c r="F43" s="77">
        <v>0</v>
      </c>
      <c r="G43" s="35">
        <v>25</v>
      </c>
      <c r="H43" s="35">
        <v>23.13</v>
      </c>
      <c r="I43" s="36">
        <f>+H43/G43</f>
        <v>0.92519999999999991</v>
      </c>
      <c r="J43" s="77">
        <v>70</v>
      </c>
      <c r="K43" s="77">
        <v>70</v>
      </c>
      <c r="L43" s="35">
        <v>50</v>
      </c>
      <c r="M43" s="35">
        <v>50</v>
      </c>
      <c r="N43" s="36">
        <f t="shared" ref="N43:N57" si="19">+M43/L43</f>
        <v>1</v>
      </c>
      <c r="O43" s="77">
        <v>91</v>
      </c>
      <c r="P43" s="77">
        <v>91</v>
      </c>
      <c r="Q43" s="35">
        <v>75</v>
      </c>
      <c r="R43" s="35">
        <v>75</v>
      </c>
      <c r="S43" s="47">
        <f t="shared" ref="S43:S57" si="20">+R43/Q43</f>
        <v>1</v>
      </c>
      <c r="T43" s="50">
        <v>108963333</v>
      </c>
      <c r="U43" s="50">
        <v>108963333</v>
      </c>
      <c r="V43" s="35">
        <v>100</v>
      </c>
      <c r="W43" s="35">
        <v>100</v>
      </c>
      <c r="X43" s="36">
        <f t="shared" si="13"/>
        <v>1</v>
      </c>
      <c r="Y43" s="125">
        <v>166</v>
      </c>
      <c r="Z43" s="125">
        <v>119</v>
      </c>
      <c r="AA43" s="36">
        <v>1</v>
      </c>
      <c r="AB43" s="36">
        <v>1</v>
      </c>
      <c r="AC43" s="65">
        <f t="shared" si="3"/>
        <v>1</v>
      </c>
      <c r="AD43" s="70">
        <v>435</v>
      </c>
      <c r="AE43" s="70">
        <v>388</v>
      </c>
      <c r="AF43" s="71">
        <f t="shared" si="4"/>
        <v>0.89195402298850579</v>
      </c>
      <c r="AG43" s="62">
        <v>100</v>
      </c>
      <c r="AH43" s="62">
        <v>100</v>
      </c>
      <c r="AI43" s="71">
        <f t="shared" si="5"/>
        <v>1</v>
      </c>
      <c r="AJ43" s="78" t="s">
        <v>189</v>
      </c>
      <c r="AK43" s="42" t="s">
        <v>190</v>
      </c>
    </row>
    <row r="44" spans="1:37" ht="47.25" customHeight="1" x14ac:dyDescent="0.25">
      <c r="A44" s="95"/>
      <c r="B44" s="95"/>
      <c r="C44" s="12" t="s">
        <v>19</v>
      </c>
      <c r="D44" s="95"/>
      <c r="E44" s="77">
        <v>24</v>
      </c>
      <c r="F44" s="77">
        <v>24</v>
      </c>
      <c r="G44" s="35">
        <v>25</v>
      </c>
      <c r="H44" s="35">
        <v>25</v>
      </c>
      <c r="I44" s="36">
        <f>+H44/G44</f>
        <v>1</v>
      </c>
      <c r="J44" s="77">
        <v>52</v>
      </c>
      <c r="K44" s="77">
        <v>52</v>
      </c>
      <c r="L44" s="35">
        <v>50</v>
      </c>
      <c r="M44" s="35">
        <v>50</v>
      </c>
      <c r="N44" s="36">
        <f t="shared" si="19"/>
        <v>1</v>
      </c>
      <c r="O44" s="77">
        <v>98</v>
      </c>
      <c r="P44" s="77">
        <v>98</v>
      </c>
      <c r="Q44" s="35">
        <v>75</v>
      </c>
      <c r="R44" s="35">
        <v>75</v>
      </c>
      <c r="S44" s="36">
        <f t="shared" si="20"/>
        <v>1</v>
      </c>
      <c r="T44" s="50">
        <v>367160831</v>
      </c>
      <c r="U44" s="50">
        <v>367160831</v>
      </c>
      <c r="V44" s="35">
        <v>100</v>
      </c>
      <c r="W44" s="35">
        <v>100</v>
      </c>
      <c r="X44" s="36">
        <f t="shared" si="13"/>
        <v>1</v>
      </c>
      <c r="Y44" s="125">
        <v>330</v>
      </c>
      <c r="Z44" s="125">
        <v>171</v>
      </c>
      <c r="AA44" s="36">
        <v>1</v>
      </c>
      <c r="AB44" s="36">
        <v>1</v>
      </c>
      <c r="AC44" s="65">
        <f t="shared" si="3"/>
        <v>1</v>
      </c>
      <c r="AD44" s="70">
        <v>872</v>
      </c>
      <c r="AE44" s="70">
        <v>712</v>
      </c>
      <c r="AF44" s="71">
        <f t="shared" si="4"/>
        <v>0.8165137614678899</v>
      </c>
      <c r="AG44" s="35">
        <v>100</v>
      </c>
      <c r="AH44" s="35">
        <v>100</v>
      </c>
      <c r="AI44" s="71">
        <f t="shared" si="5"/>
        <v>1</v>
      </c>
      <c r="AJ44" s="78" t="s">
        <v>189</v>
      </c>
      <c r="AK44" s="42" t="s">
        <v>190</v>
      </c>
    </row>
    <row r="45" spans="1:37" ht="50.25" customHeight="1" x14ac:dyDescent="0.25">
      <c r="A45" s="95"/>
      <c r="B45" s="95"/>
      <c r="C45" s="11" t="s">
        <v>38</v>
      </c>
      <c r="D45" s="95"/>
      <c r="E45" s="77">
        <v>121</v>
      </c>
      <c r="F45" s="77">
        <v>116</v>
      </c>
      <c r="G45" s="35">
        <v>25</v>
      </c>
      <c r="H45" s="35">
        <v>25</v>
      </c>
      <c r="I45" s="36">
        <f>+H45/G45</f>
        <v>1</v>
      </c>
      <c r="J45" s="77">
        <v>127</v>
      </c>
      <c r="K45" s="77">
        <v>127</v>
      </c>
      <c r="L45" s="35">
        <v>50</v>
      </c>
      <c r="M45" s="35">
        <v>50</v>
      </c>
      <c r="N45" s="36">
        <f t="shared" si="19"/>
        <v>1</v>
      </c>
      <c r="O45" s="77">
        <v>154</v>
      </c>
      <c r="P45" s="77">
        <v>149</v>
      </c>
      <c r="Q45" s="35">
        <v>75</v>
      </c>
      <c r="R45" s="35">
        <v>75</v>
      </c>
      <c r="S45" s="36">
        <f t="shared" si="20"/>
        <v>1</v>
      </c>
      <c r="T45" s="50">
        <v>78633333</v>
      </c>
      <c r="U45" s="50">
        <v>78633333</v>
      </c>
      <c r="V45" s="35">
        <v>100</v>
      </c>
      <c r="W45" s="35">
        <v>100</v>
      </c>
      <c r="X45" s="36">
        <f t="shared" si="13"/>
        <v>1</v>
      </c>
      <c r="Y45" s="125">
        <v>166</v>
      </c>
      <c r="Z45" s="125">
        <v>127</v>
      </c>
      <c r="AA45" s="36">
        <v>1</v>
      </c>
      <c r="AB45" s="36">
        <v>1</v>
      </c>
      <c r="AC45" s="65">
        <f t="shared" si="3"/>
        <v>1</v>
      </c>
      <c r="AD45" s="70">
        <v>647</v>
      </c>
      <c r="AE45" s="70">
        <v>597</v>
      </c>
      <c r="AF45" s="71">
        <f t="shared" si="4"/>
        <v>0.92272024729520863</v>
      </c>
      <c r="AG45" s="35">
        <v>100</v>
      </c>
      <c r="AH45" s="35">
        <v>100</v>
      </c>
      <c r="AI45" s="71">
        <f t="shared" si="5"/>
        <v>1</v>
      </c>
      <c r="AJ45" s="78" t="s">
        <v>189</v>
      </c>
      <c r="AK45" s="42" t="s">
        <v>190</v>
      </c>
    </row>
    <row r="46" spans="1:37" ht="66.75" customHeight="1" x14ac:dyDescent="0.25">
      <c r="A46" s="96" t="s">
        <v>102</v>
      </c>
      <c r="B46" s="96" t="s">
        <v>176</v>
      </c>
      <c r="C46" s="12" t="s">
        <v>20</v>
      </c>
      <c r="D46" s="95" t="s">
        <v>110</v>
      </c>
      <c r="E46" s="77">
        <v>52</v>
      </c>
      <c r="F46" s="77">
        <v>52</v>
      </c>
      <c r="G46" s="35">
        <v>100</v>
      </c>
      <c r="H46" s="35">
        <v>100</v>
      </c>
      <c r="I46" s="36">
        <f t="shared" ref="I46:I53" si="21">+H46/G46</f>
        <v>1</v>
      </c>
      <c r="J46" s="77">
        <v>537</v>
      </c>
      <c r="K46" s="77">
        <v>530</v>
      </c>
      <c r="L46" s="35">
        <v>200</v>
      </c>
      <c r="M46" s="35">
        <v>200</v>
      </c>
      <c r="N46" s="36">
        <f t="shared" si="19"/>
        <v>1</v>
      </c>
      <c r="O46" s="77">
        <v>1051</v>
      </c>
      <c r="P46" s="77">
        <v>1051</v>
      </c>
      <c r="Q46" s="35">
        <v>234</v>
      </c>
      <c r="R46" s="35">
        <v>234</v>
      </c>
      <c r="S46" s="36">
        <f t="shared" si="20"/>
        <v>1</v>
      </c>
      <c r="T46" s="50">
        <v>2198084335</v>
      </c>
      <c r="U46" s="50">
        <v>2198084335</v>
      </c>
      <c r="V46" s="35">
        <v>200</v>
      </c>
      <c r="W46" s="48">
        <v>200</v>
      </c>
      <c r="X46" s="36">
        <f>+W46/V46</f>
        <v>1</v>
      </c>
      <c r="Y46" s="125">
        <v>1021</v>
      </c>
      <c r="Z46" s="125">
        <v>607</v>
      </c>
      <c r="AA46" s="88">
        <v>66</v>
      </c>
      <c r="AB46" s="88">
        <v>66</v>
      </c>
      <c r="AC46" s="65">
        <f t="shared" si="3"/>
        <v>1</v>
      </c>
      <c r="AD46" s="70">
        <v>4858</v>
      </c>
      <c r="AE46" s="70">
        <v>4438</v>
      </c>
      <c r="AF46" s="71">
        <f t="shared" si="4"/>
        <v>0.91354466858789629</v>
      </c>
      <c r="AG46" s="35">
        <v>800</v>
      </c>
      <c r="AH46" s="35">
        <v>800</v>
      </c>
      <c r="AI46" s="71">
        <f t="shared" si="5"/>
        <v>1</v>
      </c>
      <c r="AJ46" s="72" t="s">
        <v>131</v>
      </c>
      <c r="AK46" s="43" t="s">
        <v>132</v>
      </c>
    </row>
    <row r="47" spans="1:37" s="85" customFormat="1" ht="66.75" customHeight="1" x14ac:dyDescent="0.25">
      <c r="A47" s="96"/>
      <c r="B47" s="96"/>
      <c r="C47" s="61" t="s">
        <v>21</v>
      </c>
      <c r="D47" s="95"/>
      <c r="E47" s="77">
        <v>141</v>
      </c>
      <c r="F47" s="77">
        <v>141</v>
      </c>
      <c r="G47" s="62">
        <v>6</v>
      </c>
      <c r="H47" s="62">
        <v>6</v>
      </c>
      <c r="I47" s="65">
        <f t="shared" si="21"/>
        <v>1</v>
      </c>
      <c r="J47" s="77">
        <v>176</v>
      </c>
      <c r="K47" s="77">
        <v>175</v>
      </c>
      <c r="L47" s="62">
        <v>12</v>
      </c>
      <c r="M47" s="62">
        <v>12</v>
      </c>
      <c r="N47" s="65">
        <f t="shared" si="19"/>
        <v>1</v>
      </c>
      <c r="O47" s="77">
        <v>161</v>
      </c>
      <c r="P47" s="77">
        <v>161</v>
      </c>
      <c r="Q47" s="62">
        <v>12</v>
      </c>
      <c r="R47" s="62">
        <v>12</v>
      </c>
      <c r="S47" s="65">
        <f t="shared" si="20"/>
        <v>1</v>
      </c>
      <c r="T47" s="66">
        <v>186540402</v>
      </c>
      <c r="U47" s="66">
        <v>186540402</v>
      </c>
      <c r="V47" s="62">
        <v>12</v>
      </c>
      <c r="W47" s="67">
        <v>12</v>
      </c>
      <c r="X47" s="65">
        <f t="shared" ref="X47:X49" si="22">+W47/V47</f>
        <v>1</v>
      </c>
      <c r="Y47" s="124">
        <v>156</v>
      </c>
      <c r="Z47" s="124">
        <v>85</v>
      </c>
      <c r="AA47" s="91">
        <v>6</v>
      </c>
      <c r="AB47" s="91">
        <v>6</v>
      </c>
      <c r="AC47" s="65">
        <f t="shared" si="3"/>
        <v>1</v>
      </c>
      <c r="AD47" s="70">
        <v>820</v>
      </c>
      <c r="AE47" s="70">
        <v>748</v>
      </c>
      <c r="AF47" s="71">
        <f t="shared" si="4"/>
        <v>0.91219512195121955</v>
      </c>
      <c r="AG47" s="62">
        <v>48</v>
      </c>
      <c r="AH47" s="62">
        <v>48</v>
      </c>
      <c r="AI47" s="71">
        <f t="shared" si="5"/>
        <v>1</v>
      </c>
      <c r="AJ47" s="72" t="s">
        <v>131</v>
      </c>
      <c r="AK47" s="68" t="s">
        <v>132</v>
      </c>
    </row>
    <row r="48" spans="1:37" s="85" customFormat="1" ht="66.75" customHeight="1" x14ac:dyDescent="0.25">
      <c r="A48" s="96"/>
      <c r="B48" s="96"/>
      <c r="C48" s="61" t="s">
        <v>22</v>
      </c>
      <c r="D48" s="95"/>
      <c r="E48" s="77">
        <v>25</v>
      </c>
      <c r="F48" s="77">
        <v>25</v>
      </c>
      <c r="G48" s="62">
        <v>6</v>
      </c>
      <c r="H48" s="62">
        <v>6</v>
      </c>
      <c r="I48" s="65">
        <f t="shared" si="21"/>
        <v>1</v>
      </c>
      <c r="J48" s="77">
        <v>310</v>
      </c>
      <c r="K48" s="77">
        <v>302</v>
      </c>
      <c r="L48" s="62">
        <v>12</v>
      </c>
      <c r="M48" s="62">
        <v>12</v>
      </c>
      <c r="N48" s="65">
        <f t="shared" si="19"/>
        <v>1</v>
      </c>
      <c r="O48" s="77">
        <v>210</v>
      </c>
      <c r="P48" s="77">
        <v>193</v>
      </c>
      <c r="Q48" s="62">
        <v>12</v>
      </c>
      <c r="R48" s="62">
        <v>12</v>
      </c>
      <c r="S48" s="65">
        <f t="shared" si="20"/>
        <v>1</v>
      </c>
      <c r="T48" s="66">
        <v>120850000</v>
      </c>
      <c r="U48" s="66">
        <v>120850000</v>
      </c>
      <c r="V48" s="62">
        <v>12</v>
      </c>
      <c r="W48" s="67">
        <v>12</v>
      </c>
      <c r="X48" s="65">
        <f t="shared" si="22"/>
        <v>1</v>
      </c>
      <c r="Y48" s="124">
        <v>164</v>
      </c>
      <c r="Z48" s="124">
        <v>91</v>
      </c>
      <c r="AA48" s="91">
        <v>6</v>
      </c>
      <c r="AB48" s="91">
        <v>6</v>
      </c>
      <c r="AC48" s="65">
        <f t="shared" si="3"/>
        <v>1</v>
      </c>
      <c r="AD48" s="70">
        <v>831</v>
      </c>
      <c r="AE48" s="70">
        <v>732</v>
      </c>
      <c r="AF48" s="71">
        <f t="shared" si="4"/>
        <v>0.88086642599277976</v>
      </c>
      <c r="AG48" s="62">
        <v>48</v>
      </c>
      <c r="AH48" s="62">
        <v>48</v>
      </c>
      <c r="AI48" s="71">
        <f t="shared" si="5"/>
        <v>1</v>
      </c>
      <c r="AJ48" s="72" t="s">
        <v>131</v>
      </c>
      <c r="AK48" s="43" t="s">
        <v>132</v>
      </c>
    </row>
    <row r="49" spans="1:37" ht="66.75" customHeight="1" x14ac:dyDescent="0.25">
      <c r="A49" s="96"/>
      <c r="B49" s="96"/>
      <c r="C49" s="12" t="s">
        <v>23</v>
      </c>
      <c r="D49" s="95"/>
      <c r="E49" s="77">
        <v>6</v>
      </c>
      <c r="F49" s="77">
        <v>6</v>
      </c>
      <c r="G49" s="35">
        <v>4</v>
      </c>
      <c r="H49" s="35">
        <v>4</v>
      </c>
      <c r="I49" s="36">
        <f t="shared" si="21"/>
        <v>1</v>
      </c>
      <c r="J49" s="77">
        <v>162</v>
      </c>
      <c r="K49" s="77">
        <v>162</v>
      </c>
      <c r="L49" s="35">
        <v>8</v>
      </c>
      <c r="M49" s="35">
        <v>8</v>
      </c>
      <c r="N49" s="36">
        <f t="shared" si="19"/>
        <v>1</v>
      </c>
      <c r="O49" s="77">
        <v>297</v>
      </c>
      <c r="P49" s="77">
        <v>297</v>
      </c>
      <c r="Q49" s="35">
        <v>8</v>
      </c>
      <c r="R49" s="35">
        <v>8</v>
      </c>
      <c r="S49" s="36">
        <f t="shared" si="20"/>
        <v>1</v>
      </c>
      <c r="T49" s="50">
        <v>235106640</v>
      </c>
      <c r="U49" s="50">
        <v>235106640</v>
      </c>
      <c r="V49" s="35">
        <v>8</v>
      </c>
      <c r="W49" s="48">
        <v>8</v>
      </c>
      <c r="X49" s="36">
        <f t="shared" si="22"/>
        <v>1</v>
      </c>
      <c r="Y49" s="125">
        <v>737</v>
      </c>
      <c r="Z49" s="125">
        <v>90</v>
      </c>
      <c r="AA49" s="90">
        <v>4</v>
      </c>
      <c r="AB49" s="90">
        <v>4</v>
      </c>
      <c r="AC49" s="65">
        <f t="shared" si="3"/>
        <v>1</v>
      </c>
      <c r="AD49" s="70">
        <v>1437</v>
      </c>
      <c r="AE49" s="70">
        <v>790</v>
      </c>
      <c r="AF49" s="71">
        <f t="shared" si="4"/>
        <v>0.54975643702157273</v>
      </c>
      <c r="AG49" s="35">
        <v>32</v>
      </c>
      <c r="AH49" s="35">
        <v>32</v>
      </c>
      <c r="AI49" s="71">
        <f t="shared" si="5"/>
        <v>1</v>
      </c>
      <c r="AJ49" s="72" t="s">
        <v>131</v>
      </c>
      <c r="AK49" s="43" t="s">
        <v>132</v>
      </c>
    </row>
    <row r="50" spans="1:37" ht="54" customHeight="1" x14ac:dyDescent="0.25">
      <c r="A50" s="96" t="s">
        <v>101</v>
      </c>
      <c r="B50" s="95" t="s">
        <v>178</v>
      </c>
      <c r="C50" s="12" t="s">
        <v>52</v>
      </c>
      <c r="D50" s="95" t="s">
        <v>146</v>
      </c>
      <c r="E50" s="77">
        <v>2446</v>
      </c>
      <c r="F50" s="77">
        <v>2443</v>
      </c>
      <c r="G50" s="35">
        <v>100</v>
      </c>
      <c r="H50" s="35">
        <v>98.13</v>
      </c>
      <c r="I50" s="36">
        <f t="shared" si="21"/>
        <v>0.98129999999999995</v>
      </c>
      <c r="J50" s="77">
        <v>5896</v>
      </c>
      <c r="K50" s="77">
        <v>5529</v>
      </c>
      <c r="L50" s="35">
        <v>100</v>
      </c>
      <c r="M50" s="35">
        <v>99.29</v>
      </c>
      <c r="N50" s="36">
        <f t="shared" si="19"/>
        <v>0.99290000000000012</v>
      </c>
      <c r="O50" s="77">
        <v>4558</v>
      </c>
      <c r="P50" s="77">
        <v>3771</v>
      </c>
      <c r="Q50" s="35">
        <v>100</v>
      </c>
      <c r="R50" s="35">
        <v>99.84</v>
      </c>
      <c r="S50" s="36">
        <f t="shared" si="20"/>
        <v>0.99840000000000007</v>
      </c>
      <c r="T50" s="50">
        <v>6000878415</v>
      </c>
      <c r="U50" s="50">
        <v>5907325037</v>
      </c>
      <c r="V50" s="35">
        <v>100</v>
      </c>
      <c r="W50" s="48">
        <v>98.44</v>
      </c>
      <c r="X50" s="36">
        <f>+W50/V50</f>
        <v>0.98439999999999994</v>
      </c>
      <c r="Y50" s="125">
        <v>7451</v>
      </c>
      <c r="Z50" s="125">
        <v>3770</v>
      </c>
      <c r="AA50" s="36">
        <v>1</v>
      </c>
      <c r="AB50" s="121">
        <v>0.79900000000000004</v>
      </c>
      <c r="AC50" s="65">
        <f t="shared" si="3"/>
        <v>0.79900000000000004</v>
      </c>
      <c r="AD50" s="70">
        <v>26352</v>
      </c>
      <c r="AE50" s="70">
        <v>21420</v>
      </c>
      <c r="AF50" s="71">
        <f t="shared" si="4"/>
        <v>0.81284153005464477</v>
      </c>
      <c r="AG50" s="35">
        <v>100</v>
      </c>
      <c r="AH50" s="35">
        <v>95</v>
      </c>
      <c r="AI50" s="71">
        <f t="shared" si="5"/>
        <v>0.95</v>
      </c>
      <c r="AJ50" s="72" t="s">
        <v>203</v>
      </c>
      <c r="AK50" s="42" t="s">
        <v>204</v>
      </c>
    </row>
    <row r="51" spans="1:37" ht="62.25" customHeight="1" x14ac:dyDescent="0.25">
      <c r="A51" s="96"/>
      <c r="B51" s="95"/>
      <c r="C51" s="12" t="s">
        <v>25</v>
      </c>
      <c r="D51" s="95"/>
      <c r="E51" s="77">
        <v>426</v>
      </c>
      <c r="F51" s="77">
        <v>426</v>
      </c>
      <c r="G51" s="35">
        <v>6.14</v>
      </c>
      <c r="H51" s="35">
        <v>6.14</v>
      </c>
      <c r="I51" s="36">
        <f t="shared" si="21"/>
        <v>1</v>
      </c>
      <c r="J51" s="77">
        <v>493</v>
      </c>
      <c r="K51" s="77">
        <v>484</v>
      </c>
      <c r="L51" s="35">
        <v>22.22</v>
      </c>
      <c r="M51" s="35">
        <v>22.22</v>
      </c>
      <c r="N51" s="36">
        <f t="shared" si="19"/>
        <v>1</v>
      </c>
      <c r="O51" s="77">
        <v>781</v>
      </c>
      <c r="P51" s="77">
        <v>757</v>
      </c>
      <c r="Q51" s="35">
        <v>18.14</v>
      </c>
      <c r="R51" s="35">
        <v>18.14</v>
      </c>
      <c r="S51" s="36">
        <f t="shared" si="20"/>
        <v>1</v>
      </c>
      <c r="T51" s="50">
        <v>2237303631</v>
      </c>
      <c r="U51" s="50">
        <v>2198526577</v>
      </c>
      <c r="V51" s="35">
        <v>30</v>
      </c>
      <c r="W51" s="48">
        <v>33.07</v>
      </c>
      <c r="X51" s="36">
        <f t="shared" ref="X51:X53" si="23">+W51/V51</f>
        <v>1.1023333333333334</v>
      </c>
      <c r="Y51" s="125">
        <v>1408</v>
      </c>
      <c r="Z51" s="125">
        <v>1179</v>
      </c>
      <c r="AA51" s="121">
        <v>0.20430000000000001</v>
      </c>
      <c r="AB51" s="121">
        <v>0.1328</v>
      </c>
      <c r="AC51" s="65">
        <f t="shared" si="3"/>
        <v>0.65002447381302009</v>
      </c>
      <c r="AD51" s="70">
        <v>5346</v>
      </c>
      <c r="AE51" s="70">
        <v>5045</v>
      </c>
      <c r="AF51" s="71">
        <f t="shared" si="4"/>
        <v>0.94369622147399923</v>
      </c>
      <c r="AG51" s="35">
        <v>100</v>
      </c>
      <c r="AH51" s="35">
        <v>92.85</v>
      </c>
      <c r="AI51" s="71">
        <f t="shared" si="5"/>
        <v>0.92849999999999999</v>
      </c>
      <c r="AJ51" s="72" t="s">
        <v>203</v>
      </c>
      <c r="AK51" s="42" t="s">
        <v>204</v>
      </c>
    </row>
    <row r="52" spans="1:37" ht="67.5" customHeight="1" x14ac:dyDescent="0.25">
      <c r="A52" s="96"/>
      <c r="B52" s="95"/>
      <c r="C52" s="12" t="s">
        <v>53</v>
      </c>
      <c r="D52" s="95"/>
      <c r="E52" s="77">
        <v>60</v>
      </c>
      <c r="F52" s="77">
        <v>36</v>
      </c>
      <c r="G52" s="35">
        <v>23.51</v>
      </c>
      <c r="H52" s="35">
        <v>23.51</v>
      </c>
      <c r="I52" s="36">
        <f t="shared" si="21"/>
        <v>1</v>
      </c>
      <c r="J52" s="77">
        <v>175</v>
      </c>
      <c r="K52" s="77">
        <v>158</v>
      </c>
      <c r="L52" s="35">
        <v>9.86</v>
      </c>
      <c r="M52" s="35">
        <v>9.86</v>
      </c>
      <c r="N52" s="36">
        <f t="shared" si="19"/>
        <v>1</v>
      </c>
      <c r="O52" s="77">
        <v>214</v>
      </c>
      <c r="P52" s="77">
        <v>214</v>
      </c>
      <c r="Q52" s="35">
        <v>10</v>
      </c>
      <c r="R52" s="35">
        <v>10</v>
      </c>
      <c r="S52" s="36">
        <f t="shared" si="20"/>
        <v>1</v>
      </c>
      <c r="T52" s="50">
        <v>466723999</v>
      </c>
      <c r="U52" s="50">
        <v>465519199</v>
      </c>
      <c r="V52" s="35">
        <v>36</v>
      </c>
      <c r="W52" s="48">
        <v>36</v>
      </c>
      <c r="X52" s="36">
        <f t="shared" si="23"/>
        <v>1</v>
      </c>
      <c r="Y52" s="125">
        <v>523</v>
      </c>
      <c r="Z52" s="125">
        <v>365</v>
      </c>
      <c r="AA52" s="121">
        <v>4.9599999999999998E-2</v>
      </c>
      <c r="AB52" s="121">
        <v>4.7500000000000001E-2</v>
      </c>
      <c r="AC52" s="65">
        <f t="shared" si="3"/>
        <v>0.95766129032258074</v>
      </c>
      <c r="AD52" s="70">
        <v>1439</v>
      </c>
      <c r="AE52" s="70">
        <v>1238</v>
      </c>
      <c r="AF52" s="71">
        <f t="shared" si="4"/>
        <v>0.86031966643502433</v>
      </c>
      <c r="AG52" s="35">
        <v>100</v>
      </c>
      <c r="AH52" s="35">
        <v>99</v>
      </c>
      <c r="AI52" s="71">
        <f t="shared" si="5"/>
        <v>0.99</v>
      </c>
      <c r="AJ52" s="72" t="s">
        <v>203</v>
      </c>
      <c r="AK52" s="42" t="s">
        <v>204</v>
      </c>
    </row>
    <row r="53" spans="1:37" ht="62.25" customHeight="1" x14ac:dyDescent="0.25">
      <c r="A53" s="96"/>
      <c r="B53" s="95"/>
      <c r="C53" s="12" t="s">
        <v>24</v>
      </c>
      <c r="D53" s="95"/>
      <c r="E53" s="77">
        <v>21</v>
      </c>
      <c r="F53" s="77">
        <v>21</v>
      </c>
      <c r="G53" s="35">
        <v>100</v>
      </c>
      <c r="H53" s="35">
        <v>100</v>
      </c>
      <c r="I53" s="36">
        <f t="shared" si="21"/>
        <v>1</v>
      </c>
      <c r="J53" s="77">
        <v>620</v>
      </c>
      <c r="K53" s="77">
        <v>571</v>
      </c>
      <c r="L53" s="35">
        <v>100</v>
      </c>
      <c r="M53" s="35">
        <v>100</v>
      </c>
      <c r="N53" s="36">
        <f t="shared" si="19"/>
        <v>1</v>
      </c>
      <c r="O53" s="77">
        <v>164</v>
      </c>
      <c r="P53" s="77">
        <v>158</v>
      </c>
      <c r="Q53" s="35">
        <v>100</v>
      </c>
      <c r="R53" s="35">
        <v>100</v>
      </c>
      <c r="S53" s="36">
        <f t="shared" si="20"/>
        <v>1</v>
      </c>
      <c r="T53" s="50">
        <v>246018430</v>
      </c>
      <c r="U53" s="50">
        <v>244463963</v>
      </c>
      <c r="V53" s="35">
        <v>100</v>
      </c>
      <c r="W53" s="48">
        <v>100</v>
      </c>
      <c r="X53" s="36">
        <f t="shared" si="23"/>
        <v>1</v>
      </c>
      <c r="Y53" s="125">
        <v>277</v>
      </c>
      <c r="Z53" s="125">
        <v>154</v>
      </c>
      <c r="AA53" s="36">
        <v>1</v>
      </c>
      <c r="AB53" s="36">
        <v>1</v>
      </c>
      <c r="AC53" s="65">
        <f t="shared" si="3"/>
        <v>1</v>
      </c>
      <c r="AD53" s="70">
        <v>1327</v>
      </c>
      <c r="AE53" s="70">
        <v>1149</v>
      </c>
      <c r="AF53" s="71">
        <f t="shared" si="4"/>
        <v>0.86586284853051998</v>
      </c>
      <c r="AG53" s="35">
        <v>100</v>
      </c>
      <c r="AH53" s="35">
        <v>100</v>
      </c>
      <c r="AI53" s="71">
        <f t="shared" si="5"/>
        <v>1</v>
      </c>
      <c r="AJ53" s="72" t="s">
        <v>203</v>
      </c>
      <c r="AK53" s="42" t="s">
        <v>204</v>
      </c>
    </row>
    <row r="54" spans="1:37" ht="62.25" customHeight="1" x14ac:dyDescent="0.25">
      <c r="A54" s="96"/>
      <c r="B54" s="95"/>
      <c r="C54" s="12" t="s">
        <v>54</v>
      </c>
      <c r="D54" s="95"/>
      <c r="E54" s="77"/>
      <c r="F54" s="77"/>
      <c r="G54" s="35"/>
      <c r="H54" s="35"/>
      <c r="I54" s="36"/>
      <c r="J54" s="77"/>
      <c r="K54" s="77"/>
      <c r="L54" s="35"/>
      <c r="M54" s="35"/>
      <c r="N54" s="36"/>
      <c r="O54" s="77"/>
      <c r="P54" s="77"/>
      <c r="Q54" s="35"/>
      <c r="R54" s="35"/>
      <c r="S54" s="36"/>
      <c r="T54" s="50"/>
      <c r="U54" s="50"/>
      <c r="V54" s="35"/>
      <c r="W54" s="48"/>
      <c r="X54" s="36"/>
      <c r="Y54" s="125">
        <v>933</v>
      </c>
      <c r="Z54" s="125">
        <v>492</v>
      </c>
      <c r="AA54" s="36">
        <v>0.95</v>
      </c>
      <c r="AB54" s="121">
        <v>0.89849999999999997</v>
      </c>
      <c r="AC54" s="65">
        <f t="shared" ref="AC54" si="24">+AB54/AA54</f>
        <v>0.94578947368421051</v>
      </c>
      <c r="AD54" s="70">
        <v>2969</v>
      </c>
      <c r="AE54" s="70">
        <v>2263</v>
      </c>
      <c r="AF54" s="71">
        <f t="shared" ref="AF54" si="25">+AE54/AD54</f>
        <v>0.76220949814752437</v>
      </c>
      <c r="AG54" s="123">
        <v>0.95</v>
      </c>
      <c r="AH54" s="123">
        <v>0.96</v>
      </c>
      <c r="AI54" s="71">
        <f t="shared" ref="AI54" si="26">+AH54/AG54</f>
        <v>1.0105263157894737</v>
      </c>
      <c r="AJ54" s="89" t="s">
        <v>203</v>
      </c>
      <c r="AK54" s="42" t="s">
        <v>204</v>
      </c>
    </row>
    <row r="55" spans="1:37" ht="65.25" customHeight="1" x14ac:dyDescent="0.25">
      <c r="A55" s="96" t="s">
        <v>149</v>
      </c>
      <c r="B55" s="95" t="s">
        <v>178</v>
      </c>
      <c r="C55" s="11" t="s">
        <v>164</v>
      </c>
      <c r="D55" s="95" t="s">
        <v>111</v>
      </c>
      <c r="E55" s="77">
        <v>0</v>
      </c>
      <c r="F55" s="77">
        <v>0</v>
      </c>
      <c r="G55" s="45">
        <v>0</v>
      </c>
      <c r="H55" s="45">
        <v>0</v>
      </c>
      <c r="I55" s="36"/>
      <c r="J55" s="77">
        <v>105</v>
      </c>
      <c r="K55" s="77">
        <v>105</v>
      </c>
      <c r="L55" s="45">
        <v>100</v>
      </c>
      <c r="M55" s="45">
        <v>100</v>
      </c>
      <c r="N55" s="36">
        <f t="shared" si="19"/>
        <v>1</v>
      </c>
      <c r="O55" s="77">
        <v>216</v>
      </c>
      <c r="P55" s="77">
        <v>216</v>
      </c>
      <c r="Q55" s="45">
        <v>100</v>
      </c>
      <c r="R55" s="45">
        <v>100</v>
      </c>
      <c r="S55" s="36">
        <f t="shared" si="20"/>
        <v>1</v>
      </c>
      <c r="T55" s="50">
        <v>324533333</v>
      </c>
      <c r="U55" s="50">
        <v>324533333</v>
      </c>
      <c r="V55" s="45">
        <v>100</v>
      </c>
      <c r="W55" s="45">
        <v>100</v>
      </c>
      <c r="X55" s="36">
        <f>+W55/V55</f>
        <v>1</v>
      </c>
      <c r="Y55" s="125">
        <v>545</v>
      </c>
      <c r="Z55" s="125">
        <v>357</v>
      </c>
      <c r="AA55" s="36">
        <v>1</v>
      </c>
      <c r="AB55" s="36">
        <v>1</v>
      </c>
      <c r="AC55" s="65">
        <f t="shared" si="3"/>
        <v>1</v>
      </c>
      <c r="AD55" s="70">
        <v>1191</v>
      </c>
      <c r="AE55" s="70">
        <v>1003</v>
      </c>
      <c r="AF55" s="71">
        <f t="shared" si="4"/>
        <v>0.84214945424013432</v>
      </c>
      <c r="AG55" s="35">
        <v>100</v>
      </c>
      <c r="AH55" s="35">
        <v>100</v>
      </c>
      <c r="AI55" s="71">
        <f t="shared" si="5"/>
        <v>1</v>
      </c>
      <c r="AJ55" s="72" t="s">
        <v>205</v>
      </c>
      <c r="AK55" s="42"/>
    </row>
    <row r="56" spans="1:37" ht="92.25" customHeight="1" x14ac:dyDescent="0.25">
      <c r="A56" s="96"/>
      <c r="B56" s="95"/>
      <c r="C56" s="11" t="s">
        <v>163</v>
      </c>
      <c r="D56" s="95"/>
      <c r="E56" s="92">
        <v>0</v>
      </c>
      <c r="F56" s="92">
        <v>0</v>
      </c>
      <c r="G56" s="93">
        <v>0</v>
      </c>
      <c r="H56" s="93">
        <v>0</v>
      </c>
      <c r="I56" s="35"/>
      <c r="J56" s="94">
        <v>633</v>
      </c>
      <c r="K56" s="94">
        <v>628</v>
      </c>
      <c r="L56" s="93">
        <v>100</v>
      </c>
      <c r="M56" s="93">
        <v>100</v>
      </c>
      <c r="N56" s="36">
        <f t="shared" si="19"/>
        <v>1</v>
      </c>
      <c r="O56" s="94">
        <v>482</v>
      </c>
      <c r="P56" s="94">
        <v>470</v>
      </c>
      <c r="Q56" s="93">
        <v>100</v>
      </c>
      <c r="R56" s="93">
        <v>100</v>
      </c>
      <c r="S56" s="36">
        <f t="shared" si="20"/>
        <v>1</v>
      </c>
      <c r="T56" s="50">
        <v>809311000</v>
      </c>
      <c r="U56" s="50">
        <v>760060664</v>
      </c>
      <c r="V56" s="93">
        <v>100</v>
      </c>
      <c r="W56" s="93">
        <v>100</v>
      </c>
      <c r="X56" s="36">
        <f t="shared" ref="X56:X57" si="27">+W56/V56</f>
        <v>1</v>
      </c>
      <c r="Y56" s="125">
        <v>621</v>
      </c>
      <c r="Z56" s="125">
        <v>385</v>
      </c>
      <c r="AA56" s="36">
        <v>1</v>
      </c>
      <c r="AB56" s="36">
        <v>1</v>
      </c>
      <c r="AC56" s="65">
        <f t="shared" si="3"/>
        <v>1</v>
      </c>
      <c r="AD56" s="70">
        <v>2545</v>
      </c>
      <c r="AE56" s="70">
        <v>2244</v>
      </c>
      <c r="AF56" s="71">
        <f t="shared" si="4"/>
        <v>0.88172888015717088</v>
      </c>
      <c r="AG56" s="35">
        <v>100</v>
      </c>
      <c r="AH56" s="35">
        <v>100</v>
      </c>
      <c r="AI56" s="71">
        <f t="shared" si="5"/>
        <v>1</v>
      </c>
      <c r="AJ56" s="72" t="s">
        <v>179</v>
      </c>
      <c r="AK56" s="42" t="s">
        <v>206</v>
      </c>
    </row>
    <row r="57" spans="1:37" ht="63" x14ac:dyDescent="0.25">
      <c r="A57" s="96"/>
      <c r="B57" s="95"/>
      <c r="C57" s="11" t="s">
        <v>162</v>
      </c>
      <c r="D57" s="95"/>
      <c r="E57" s="92">
        <v>0</v>
      </c>
      <c r="F57" s="92">
        <v>0</v>
      </c>
      <c r="G57" s="93">
        <v>0</v>
      </c>
      <c r="H57" s="93">
        <v>0</v>
      </c>
      <c r="I57" s="35"/>
      <c r="J57" s="94">
        <v>397</v>
      </c>
      <c r="K57" s="94">
        <v>394</v>
      </c>
      <c r="L57" s="93">
        <v>100</v>
      </c>
      <c r="M57" s="93">
        <v>100</v>
      </c>
      <c r="N57" s="36">
        <f t="shared" si="19"/>
        <v>1</v>
      </c>
      <c r="O57" s="94">
        <v>583</v>
      </c>
      <c r="P57" s="94">
        <v>547</v>
      </c>
      <c r="Q57" s="93">
        <v>100</v>
      </c>
      <c r="R57" s="93">
        <v>100</v>
      </c>
      <c r="S57" s="36">
        <f t="shared" si="20"/>
        <v>1</v>
      </c>
      <c r="T57" s="50">
        <v>315155667</v>
      </c>
      <c r="U57" s="50">
        <v>313751400</v>
      </c>
      <c r="V57" s="93">
        <v>100</v>
      </c>
      <c r="W57" s="93">
        <v>100</v>
      </c>
      <c r="X57" s="36">
        <f t="shared" si="27"/>
        <v>1</v>
      </c>
      <c r="Y57" s="125">
        <v>346</v>
      </c>
      <c r="Z57" s="125">
        <v>293</v>
      </c>
      <c r="AA57" s="36">
        <v>1</v>
      </c>
      <c r="AB57" s="36">
        <v>1</v>
      </c>
      <c r="AC57" s="65">
        <f t="shared" si="3"/>
        <v>1</v>
      </c>
      <c r="AD57" s="70">
        <v>1642</v>
      </c>
      <c r="AE57" s="70">
        <v>1548</v>
      </c>
      <c r="AF57" s="71">
        <f t="shared" si="4"/>
        <v>0.94275274056029235</v>
      </c>
      <c r="AG57" s="35">
        <v>100</v>
      </c>
      <c r="AH57" s="35">
        <v>100</v>
      </c>
      <c r="AI57" s="71">
        <f t="shared" si="5"/>
        <v>1</v>
      </c>
      <c r="AJ57" s="72" t="s">
        <v>179</v>
      </c>
      <c r="AK57" s="42" t="s">
        <v>206</v>
      </c>
    </row>
    <row r="58" spans="1:37" x14ac:dyDescent="0.25">
      <c r="AD58" s="128"/>
      <c r="AE58" s="128"/>
    </row>
    <row r="59" spans="1:37" x14ac:dyDescent="0.25">
      <c r="E59" s="84"/>
      <c r="F59" s="84"/>
      <c r="G59" s="84"/>
      <c r="H59" s="84"/>
      <c r="I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1:37" x14ac:dyDescent="0.25">
      <c r="O60" s="84"/>
      <c r="P60" s="84"/>
      <c r="Q60" s="84"/>
      <c r="R60" s="84"/>
      <c r="S60" s="84"/>
    </row>
    <row r="61" spans="1:37" x14ac:dyDescent="0.25">
      <c r="AD61" s="128"/>
      <c r="AE61" s="128"/>
    </row>
    <row r="63" spans="1:37" x14ac:dyDescent="0.25">
      <c r="AD63" s="128"/>
    </row>
  </sheetData>
  <autoFilter ref="A6:AI59" xr:uid="{CE7B694C-C1F2-49FA-B9CD-568595BB4793}"/>
  <mergeCells count="60">
    <mergeCell ref="D50:D54"/>
    <mergeCell ref="D55:D57"/>
    <mergeCell ref="AD4:AI4"/>
    <mergeCell ref="AD5:AF5"/>
    <mergeCell ref="AG5:AI5"/>
    <mergeCell ref="D29:D30"/>
    <mergeCell ref="D34:D35"/>
    <mergeCell ref="D39:D42"/>
    <mergeCell ref="D43:D45"/>
    <mergeCell ref="D46:D49"/>
    <mergeCell ref="D15:D17"/>
    <mergeCell ref="D19:D20"/>
    <mergeCell ref="D21:D22"/>
    <mergeCell ref="D24:D26"/>
    <mergeCell ref="A32:A38"/>
    <mergeCell ref="A39:A45"/>
    <mergeCell ref="A46:A49"/>
    <mergeCell ref="A50:A54"/>
    <mergeCell ref="A55:A57"/>
    <mergeCell ref="A7:A8"/>
    <mergeCell ref="A10:A18"/>
    <mergeCell ref="A19:A22"/>
    <mergeCell ref="A23:A28"/>
    <mergeCell ref="A29:A31"/>
    <mergeCell ref="A2:AK2"/>
    <mergeCell ref="AJ4:AJ6"/>
    <mergeCell ref="A4:A6"/>
    <mergeCell ref="C4:C6"/>
    <mergeCell ref="E5:F5"/>
    <mergeCell ref="J5:K5"/>
    <mergeCell ref="O5:P5"/>
    <mergeCell ref="T5:U5"/>
    <mergeCell ref="G5:I5"/>
    <mergeCell ref="L5:N5"/>
    <mergeCell ref="Q5:S5"/>
    <mergeCell ref="V5:X5"/>
    <mergeCell ref="E4:I4"/>
    <mergeCell ref="J4:N4"/>
    <mergeCell ref="B4:B6"/>
    <mergeCell ref="B7:B8"/>
    <mergeCell ref="B10:B18"/>
    <mergeCell ref="B19:B22"/>
    <mergeCell ref="AK4:AK6"/>
    <mergeCell ref="D4:D6"/>
    <mergeCell ref="D7:D8"/>
    <mergeCell ref="D10:D13"/>
    <mergeCell ref="O4:S4"/>
    <mergeCell ref="T4:X4"/>
    <mergeCell ref="Y5:Z5"/>
    <mergeCell ref="AA5:AC5"/>
    <mergeCell ref="Y4:AC4"/>
    <mergeCell ref="B43:B45"/>
    <mergeCell ref="B46:B49"/>
    <mergeCell ref="B50:B54"/>
    <mergeCell ref="B55:B57"/>
    <mergeCell ref="B23:B25"/>
    <mergeCell ref="B27:B28"/>
    <mergeCell ref="B29:B31"/>
    <mergeCell ref="B32:B38"/>
    <mergeCell ref="B39:B40"/>
  </mergeCells>
  <hyperlinks>
    <hyperlink ref="AK46" r:id="rId1" xr:uid="{C24AD35D-EC9D-4EC8-AC65-274EE951B1D7}"/>
    <hyperlink ref="AK47" r:id="rId2" xr:uid="{0B645903-0B1B-461E-8FB4-E0B595F403D8}"/>
    <hyperlink ref="AK19" r:id="rId3" xr:uid="{CA173DA2-FC63-448D-83EB-E4A9E45F7027}"/>
    <hyperlink ref="AK20" r:id="rId4" xr:uid="{2FBF60A8-FF29-4B4C-81FC-357430710703}"/>
    <hyperlink ref="AK7" r:id="rId5" display="mailto:jaime.sanchez@habitatbogota.gov.co" xr:uid="{C0B5292C-08C0-4189-95CE-BE328532187F}"/>
    <hyperlink ref="AK8" r:id="rId6" display="mailto:jaime.sanchez@habitatbogota.gov.co" xr:uid="{5F6A5032-C7AD-47AE-9B76-6DCC17324FB8}"/>
    <hyperlink ref="AK9" r:id="rId7" display="mailto:yaneth.prieto@habitatbogota.gov.co" xr:uid="{AAAE7022-AFA5-49D6-9A0D-0FCE4580CF6E}"/>
    <hyperlink ref="AK24" r:id="rId8" display="mailto:yaneth.prieto@habitatbogota.gov.co" xr:uid="{2C517DD3-ECFC-4200-ABCE-D58DE1B7D1E3}"/>
    <hyperlink ref="AK25" r:id="rId9" display="mailto:yaneth.prieto@habitatbogota.gov.co" xr:uid="{A405A8B1-032E-47D5-BB2E-AA4CDC1A5C43}"/>
    <hyperlink ref="AK26" r:id="rId10" display="mailto:yaneth.prieto@habitatbogota.gov.co" xr:uid="{2B82681C-D0FE-457B-831B-B347B2CB35DD}"/>
    <hyperlink ref="AK48" r:id="rId11" xr:uid="{E2257ACC-05FB-4940-8019-EBB108046DFD}"/>
    <hyperlink ref="AK49" r:id="rId12" xr:uid="{D5B46566-76BC-4DB9-B6BB-1CB0D78526EB}"/>
  </hyperlinks>
  <pageMargins left="0.70866141732283472" right="0.70866141732283472" top="0.74803149606299213" bottom="0.74803149606299213" header="0.31496062992125984" footer="0.31496062992125984"/>
  <pageSetup scale="80" orientation="landscape" r:id="rId13"/>
  <headerFooter>
    <oddFooter>&amp;L&amp;"times,Normal"&amp;14PG01-FO465-V1&amp;C&amp;G&amp;R&amp;"times,Normal"&amp;14Página  &amp;P de &amp;N</oddFooter>
  </headerFooter>
  <drawing r:id="rId14"/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7414-9B1B-4B8D-96EA-DD390F7EEF64}">
  <dimension ref="A1:E15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5.75" x14ac:dyDescent="0.25"/>
  <cols>
    <col min="1" max="1" width="21.5703125" style="3" customWidth="1"/>
    <col min="2" max="2" width="23" style="3" customWidth="1"/>
    <col min="3" max="3" width="24.42578125" style="3" customWidth="1"/>
    <col min="4" max="4" width="54.28515625" style="19" customWidth="1"/>
    <col min="5" max="5" width="36.7109375" style="3" customWidth="1"/>
    <col min="6" max="16384" width="11.42578125" style="3"/>
  </cols>
  <sheetData>
    <row r="1" spans="1:5" x14ac:dyDescent="0.25">
      <c r="A1" s="37"/>
      <c r="B1" s="4"/>
      <c r="C1" s="4"/>
      <c r="D1" s="18"/>
      <c r="E1" s="4"/>
    </row>
    <row r="2" spans="1:5" ht="81.75" customHeight="1" thickBot="1" x14ac:dyDescent="0.3">
      <c r="A2" s="106" t="s">
        <v>66</v>
      </c>
      <c r="B2" s="107"/>
      <c r="C2" s="107"/>
      <c r="D2" s="107"/>
      <c r="E2" s="107"/>
    </row>
    <row r="3" spans="1:5" x14ac:dyDescent="0.25">
      <c r="A3" s="41"/>
      <c r="B3" s="40"/>
      <c r="C3" s="39"/>
      <c r="D3" s="38"/>
      <c r="E3" s="4"/>
    </row>
    <row r="4" spans="1:5" s="52" customFormat="1" ht="31.5" customHeight="1" x14ac:dyDescent="0.25">
      <c r="A4" s="51" t="s">
        <v>0</v>
      </c>
      <c r="B4" s="51" t="s">
        <v>42</v>
      </c>
      <c r="C4" s="51" t="s">
        <v>154</v>
      </c>
      <c r="D4" s="51" t="s">
        <v>1</v>
      </c>
      <c r="E4" s="51" t="s">
        <v>64</v>
      </c>
    </row>
    <row r="5" spans="1:5" s="55" customFormat="1" ht="45" x14ac:dyDescent="0.25">
      <c r="A5" s="53" t="s">
        <v>43</v>
      </c>
      <c r="B5" s="53" t="s">
        <v>45</v>
      </c>
      <c r="C5" s="53" t="s">
        <v>70</v>
      </c>
      <c r="D5" s="53" t="s">
        <v>3</v>
      </c>
      <c r="E5" s="54" t="s">
        <v>152</v>
      </c>
    </row>
    <row r="6" spans="1:5" s="55" customFormat="1" ht="30" x14ac:dyDescent="0.25">
      <c r="A6" s="53" t="s">
        <v>43</v>
      </c>
      <c r="B6" s="53" t="s">
        <v>45</v>
      </c>
      <c r="C6" s="53" t="s">
        <v>70</v>
      </c>
      <c r="D6" s="53" t="s">
        <v>5</v>
      </c>
      <c r="E6" s="53" t="s">
        <v>151</v>
      </c>
    </row>
    <row r="7" spans="1:5" s="55" customFormat="1" ht="30" x14ac:dyDescent="0.25">
      <c r="A7" s="53" t="s">
        <v>43</v>
      </c>
      <c r="B7" s="53" t="s">
        <v>45</v>
      </c>
      <c r="C7" s="53" t="s">
        <v>73</v>
      </c>
      <c r="D7" s="54" t="s">
        <v>114</v>
      </c>
      <c r="E7" s="53" t="s">
        <v>148</v>
      </c>
    </row>
    <row r="8" spans="1:5" s="55" customFormat="1" ht="30" x14ac:dyDescent="0.25">
      <c r="A8" s="53" t="s">
        <v>43</v>
      </c>
      <c r="B8" s="53" t="s">
        <v>45</v>
      </c>
      <c r="C8" s="53" t="s">
        <v>70</v>
      </c>
      <c r="D8" s="53" t="s">
        <v>133</v>
      </c>
      <c r="E8" s="54" t="s">
        <v>150</v>
      </c>
    </row>
    <row r="9" spans="1:5" s="55" customFormat="1" ht="30" x14ac:dyDescent="0.25">
      <c r="A9" s="53" t="s">
        <v>43</v>
      </c>
      <c r="B9" s="53" t="s">
        <v>45</v>
      </c>
      <c r="C9" s="53" t="s">
        <v>70</v>
      </c>
      <c r="D9" s="53" t="s">
        <v>126</v>
      </c>
      <c r="E9" s="53" t="s">
        <v>87</v>
      </c>
    </row>
    <row r="10" spans="1:5" s="55" customFormat="1" ht="60" x14ac:dyDescent="0.25">
      <c r="A10" s="53" t="s">
        <v>43</v>
      </c>
      <c r="B10" s="54" t="s">
        <v>49</v>
      </c>
      <c r="C10" s="54" t="s">
        <v>105</v>
      </c>
      <c r="D10" s="54" t="s">
        <v>115</v>
      </c>
      <c r="E10" s="54" t="s">
        <v>104</v>
      </c>
    </row>
    <row r="11" spans="1:5" s="55" customFormat="1" ht="45" x14ac:dyDescent="0.25">
      <c r="A11" s="54" t="s">
        <v>118</v>
      </c>
      <c r="B11" s="54" t="s">
        <v>46</v>
      </c>
      <c r="C11" s="53" t="s">
        <v>153</v>
      </c>
      <c r="D11" s="54" t="s">
        <v>55</v>
      </c>
      <c r="E11" s="54" t="s">
        <v>89</v>
      </c>
    </row>
    <row r="12" spans="1:5" s="55" customFormat="1" ht="99" customHeight="1" x14ac:dyDescent="0.25">
      <c r="A12" s="56" t="s">
        <v>122</v>
      </c>
      <c r="B12" s="56" t="s">
        <v>96</v>
      </c>
      <c r="C12" s="56" t="s">
        <v>95</v>
      </c>
      <c r="D12" s="56" t="s">
        <v>116</v>
      </c>
      <c r="E12" s="57" t="s">
        <v>123</v>
      </c>
    </row>
    <row r="13" spans="1:5" s="55" customFormat="1" ht="97.5" customHeight="1" x14ac:dyDescent="0.25">
      <c r="A13" s="56" t="s">
        <v>122</v>
      </c>
      <c r="B13" s="54" t="s">
        <v>51</v>
      </c>
      <c r="C13" s="54" t="s">
        <v>95</v>
      </c>
      <c r="D13" s="54" t="s">
        <v>116</v>
      </c>
      <c r="E13" s="54" t="s">
        <v>102</v>
      </c>
    </row>
    <row r="14" spans="1:5" s="55" customFormat="1" ht="67.5" customHeight="1" x14ac:dyDescent="0.25">
      <c r="A14" s="56" t="s">
        <v>122</v>
      </c>
      <c r="B14" s="54" t="s">
        <v>99</v>
      </c>
      <c r="C14" s="54" t="s">
        <v>98</v>
      </c>
      <c r="D14" s="56" t="s">
        <v>129</v>
      </c>
      <c r="E14" s="54" t="s">
        <v>101</v>
      </c>
    </row>
    <row r="15" spans="1:5" s="52" customFormat="1" ht="65.25" customHeight="1" x14ac:dyDescent="0.25">
      <c r="A15" s="56" t="s">
        <v>122</v>
      </c>
      <c r="B15" s="56" t="s">
        <v>103</v>
      </c>
      <c r="C15" s="56" t="s">
        <v>98</v>
      </c>
      <c r="D15" s="56" t="s">
        <v>117</v>
      </c>
      <c r="E15" s="56" t="s">
        <v>149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&amp;L&amp;"times,Normal"&amp;14PG01-FO465-V1&amp;C&amp;G&amp;R&amp;"times,Normal"&amp;14Página  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ColWidth="11.42578125" defaultRowHeight="15.75" x14ac:dyDescent="0.25"/>
  <cols>
    <col min="1" max="2" width="18.28515625" style="3" customWidth="1"/>
    <col min="3" max="3" width="20.7109375" style="3" customWidth="1"/>
    <col min="4" max="4" width="26.85546875" style="19" customWidth="1"/>
    <col min="5" max="5" width="25.28515625" style="3" customWidth="1"/>
    <col min="6" max="6" width="31.7109375" style="5" customWidth="1"/>
    <col min="7" max="7" width="31.7109375" style="14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7"/>
      <c r="E1" s="2"/>
      <c r="F1" s="6"/>
      <c r="G1" s="13"/>
    </row>
    <row r="2" spans="1:35" ht="92.25" customHeight="1" thickBot="1" x14ac:dyDescent="0.3">
      <c r="A2" s="114" t="s">
        <v>66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5" ht="16.5" thickBot="1" x14ac:dyDescent="0.3">
      <c r="A3" s="1"/>
      <c r="B3" s="2"/>
      <c r="C3" s="2"/>
      <c r="D3" s="17"/>
      <c r="E3" s="2"/>
      <c r="F3" s="6"/>
      <c r="G3" s="13"/>
    </row>
    <row r="4" spans="1:35" ht="16.5" thickBot="1" x14ac:dyDescent="0.3">
      <c r="A4" s="116" t="s">
        <v>67</v>
      </c>
      <c r="B4" s="117"/>
      <c r="C4" s="118"/>
      <c r="D4" s="119"/>
      <c r="E4" s="4"/>
      <c r="F4" s="7"/>
      <c r="G4" s="13"/>
    </row>
    <row r="5" spans="1:35" x14ac:dyDescent="0.25">
      <c r="A5" s="4"/>
      <c r="B5" s="4"/>
      <c r="C5" s="4"/>
      <c r="D5" s="18"/>
      <c r="E5" s="4"/>
      <c r="F5" s="7"/>
      <c r="G5" s="13"/>
      <c r="H5" s="120" t="s">
        <v>62</v>
      </c>
      <c r="I5" s="120"/>
      <c r="J5" s="120"/>
      <c r="K5" s="120"/>
      <c r="L5" s="120"/>
      <c r="M5" s="120"/>
      <c r="N5" s="120"/>
      <c r="O5" s="120"/>
      <c r="P5" s="120"/>
      <c r="Q5" s="120"/>
      <c r="R5" s="120" t="s">
        <v>63</v>
      </c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</row>
    <row r="6" spans="1:35" ht="27" customHeight="1" x14ac:dyDescent="0.25">
      <c r="A6" s="111" t="s">
        <v>0</v>
      </c>
      <c r="B6" s="111" t="s">
        <v>42</v>
      </c>
      <c r="C6" s="111" t="s">
        <v>58</v>
      </c>
      <c r="D6" s="111" t="s">
        <v>1</v>
      </c>
      <c r="E6" s="111" t="s">
        <v>64</v>
      </c>
      <c r="F6" s="111" t="s">
        <v>2</v>
      </c>
      <c r="G6" s="112" t="s">
        <v>59</v>
      </c>
      <c r="H6" s="108">
        <v>2016</v>
      </c>
      <c r="I6" s="110"/>
      <c r="J6" s="108">
        <v>2017</v>
      </c>
      <c r="K6" s="110"/>
      <c r="L6" s="108">
        <v>2018</v>
      </c>
      <c r="M6" s="110"/>
      <c r="N6" s="108">
        <v>2019</v>
      </c>
      <c r="O6" s="110"/>
      <c r="P6" s="108">
        <v>2020</v>
      </c>
      <c r="Q6" s="110"/>
      <c r="R6" s="108">
        <v>2016</v>
      </c>
      <c r="S6" s="109"/>
      <c r="T6" s="110"/>
      <c r="U6" s="108">
        <v>2017</v>
      </c>
      <c r="V6" s="109"/>
      <c r="W6" s="110"/>
      <c r="X6" s="108">
        <v>2018</v>
      </c>
      <c r="Y6" s="109"/>
      <c r="Z6" s="110"/>
      <c r="AA6" s="108">
        <v>2019</v>
      </c>
      <c r="AB6" s="109"/>
      <c r="AC6" s="110"/>
      <c r="AD6" s="108">
        <v>2020</v>
      </c>
      <c r="AE6" s="109"/>
      <c r="AF6" s="110"/>
      <c r="AG6" s="108" t="s">
        <v>69</v>
      </c>
      <c r="AH6" s="109"/>
      <c r="AI6" s="110"/>
    </row>
    <row r="7" spans="1:35" ht="13.5" customHeight="1" x14ac:dyDescent="0.25">
      <c r="A7" s="111"/>
      <c r="B7" s="111"/>
      <c r="C7" s="111"/>
      <c r="D7" s="111"/>
      <c r="E7" s="111"/>
      <c r="F7" s="111"/>
      <c r="G7" s="113"/>
      <c r="H7" s="8" t="s">
        <v>60</v>
      </c>
      <c r="I7" s="8" t="s">
        <v>61</v>
      </c>
      <c r="J7" s="8" t="s">
        <v>60</v>
      </c>
      <c r="K7" s="8" t="s">
        <v>61</v>
      </c>
      <c r="L7" s="8" t="s">
        <v>60</v>
      </c>
      <c r="M7" s="8" t="s">
        <v>61</v>
      </c>
      <c r="N7" s="8" t="s">
        <v>60</v>
      </c>
      <c r="O7" s="8" t="s">
        <v>61</v>
      </c>
      <c r="P7" s="8" t="s">
        <v>60</v>
      </c>
      <c r="Q7" s="8" t="s">
        <v>61</v>
      </c>
      <c r="R7" s="8" t="s">
        <v>60</v>
      </c>
      <c r="S7" s="8" t="s">
        <v>61</v>
      </c>
      <c r="T7" s="8" t="s">
        <v>65</v>
      </c>
      <c r="U7" s="8" t="s">
        <v>60</v>
      </c>
      <c r="V7" s="8" t="s">
        <v>61</v>
      </c>
      <c r="W7" s="8" t="s">
        <v>65</v>
      </c>
      <c r="X7" s="8" t="s">
        <v>60</v>
      </c>
      <c r="Y7" s="8" t="s">
        <v>61</v>
      </c>
      <c r="Z7" s="8" t="s">
        <v>65</v>
      </c>
      <c r="AA7" s="8" t="s">
        <v>60</v>
      </c>
      <c r="AB7" s="8" t="s">
        <v>61</v>
      </c>
      <c r="AC7" s="8" t="s">
        <v>65</v>
      </c>
      <c r="AD7" s="8" t="s">
        <v>60</v>
      </c>
      <c r="AE7" s="8" t="s">
        <v>61</v>
      </c>
      <c r="AF7" s="8" t="s">
        <v>65</v>
      </c>
      <c r="AG7" s="8" t="s">
        <v>60</v>
      </c>
      <c r="AH7" s="8" t="s">
        <v>61</v>
      </c>
      <c r="AI7" s="8" t="s">
        <v>65</v>
      </c>
    </row>
    <row r="8" spans="1:35" ht="102.75" customHeight="1" x14ac:dyDescent="0.25">
      <c r="A8" s="11" t="s">
        <v>43</v>
      </c>
      <c r="B8" s="11" t="s">
        <v>45</v>
      </c>
      <c r="C8" s="11" t="s">
        <v>70</v>
      </c>
      <c r="D8" s="11" t="s">
        <v>3</v>
      </c>
      <c r="E8" s="12" t="s">
        <v>68</v>
      </c>
      <c r="F8" s="11" t="s">
        <v>41</v>
      </c>
      <c r="G8" s="11" t="s">
        <v>81</v>
      </c>
      <c r="H8" s="23">
        <v>46434</v>
      </c>
      <c r="I8" s="23">
        <v>46411</v>
      </c>
      <c r="J8" s="24">
        <v>1258</v>
      </c>
      <c r="K8" s="24"/>
      <c r="L8" s="24">
        <v>1333</v>
      </c>
      <c r="M8" s="24"/>
      <c r="N8" s="24">
        <v>1435</v>
      </c>
      <c r="O8" s="24"/>
      <c r="P8" s="24">
        <v>1551</v>
      </c>
      <c r="Q8" s="22"/>
      <c r="R8" s="20">
        <v>5</v>
      </c>
      <c r="S8" s="20">
        <v>5.93</v>
      </c>
      <c r="T8" s="21">
        <f t="shared" ref="T8:T37" si="0">+S8/R8</f>
        <v>1.1859999999999999</v>
      </c>
      <c r="U8" s="20">
        <v>20</v>
      </c>
      <c r="V8" s="20"/>
      <c r="W8" s="21">
        <f t="shared" ref="W8:W14" si="1">+V8/U8</f>
        <v>0</v>
      </c>
      <c r="X8" s="20">
        <v>30</v>
      </c>
      <c r="Y8" s="20"/>
      <c r="Z8" s="21">
        <f>+Y8/X8</f>
        <v>0</v>
      </c>
      <c r="AA8" s="20">
        <v>60</v>
      </c>
      <c r="AB8" s="20"/>
      <c r="AC8" s="21">
        <f>+AB8/AA8</f>
        <v>0</v>
      </c>
      <c r="AD8" s="20">
        <v>80</v>
      </c>
      <c r="AE8" s="20"/>
      <c r="AF8" s="21">
        <f>+AE8/AD8</f>
        <v>0</v>
      </c>
      <c r="AG8" s="20">
        <f>+AD8</f>
        <v>80</v>
      </c>
      <c r="AH8" s="20">
        <f t="shared" ref="AH8:AH54" si="2">+S8+V8+Y8+AB8+AE8</f>
        <v>5.93</v>
      </c>
      <c r="AI8" s="21">
        <f t="shared" ref="AI8:AI54" si="3">+AH8/AG8</f>
        <v>7.4124999999999996E-2</v>
      </c>
    </row>
    <row r="9" spans="1:35" ht="122.25" customHeight="1" x14ac:dyDescent="0.25">
      <c r="A9" s="11" t="s">
        <v>43</v>
      </c>
      <c r="B9" s="11" t="s">
        <v>45</v>
      </c>
      <c r="C9" s="11" t="s">
        <v>70</v>
      </c>
      <c r="D9" s="11" t="s">
        <v>3</v>
      </c>
      <c r="E9" s="12" t="s">
        <v>68</v>
      </c>
      <c r="F9" s="11" t="s">
        <v>4</v>
      </c>
      <c r="G9" s="11" t="s">
        <v>80</v>
      </c>
      <c r="H9" s="23">
        <v>121</v>
      </c>
      <c r="I9" s="23">
        <v>118</v>
      </c>
      <c r="J9" s="24">
        <v>15665</v>
      </c>
      <c r="K9" s="24"/>
      <c r="L9" s="24">
        <v>717</v>
      </c>
      <c r="M9" s="24"/>
      <c r="N9" s="24">
        <v>615</v>
      </c>
      <c r="O9" s="24"/>
      <c r="P9" s="24">
        <v>388</v>
      </c>
      <c r="Q9" s="22"/>
      <c r="R9" s="20">
        <v>2</v>
      </c>
      <c r="S9" s="20"/>
      <c r="T9" s="21">
        <f t="shared" si="0"/>
        <v>0</v>
      </c>
      <c r="U9" s="20">
        <v>6</v>
      </c>
      <c r="V9" s="20"/>
      <c r="W9" s="21">
        <f t="shared" si="1"/>
        <v>0</v>
      </c>
      <c r="X9" s="20">
        <v>9</v>
      </c>
      <c r="Y9" s="20"/>
      <c r="Z9" s="21">
        <f>+Y9/X9</f>
        <v>0</v>
      </c>
      <c r="AA9" s="20">
        <v>11</v>
      </c>
      <c r="AB9" s="20"/>
      <c r="AC9" s="21">
        <f>+AB9/AA9</f>
        <v>0</v>
      </c>
      <c r="AD9" s="20">
        <v>12</v>
      </c>
      <c r="AE9" s="20"/>
      <c r="AF9" s="21">
        <f>+AE9/AD9</f>
        <v>0</v>
      </c>
      <c r="AG9" s="20">
        <f>+AD9</f>
        <v>12</v>
      </c>
      <c r="AH9" s="20">
        <f t="shared" si="2"/>
        <v>0</v>
      </c>
      <c r="AI9" s="21">
        <f t="shared" si="3"/>
        <v>0</v>
      </c>
    </row>
    <row r="10" spans="1:35" ht="106.5" customHeight="1" x14ac:dyDescent="0.25">
      <c r="A10" s="11" t="s">
        <v>43</v>
      </c>
      <c r="B10" s="11" t="s">
        <v>45</v>
      </c>
      <c r="C10" s="11" t="s">
        <v>70</v>
      </c>
      <c r="D10" s="11" t="s">
        <v>5</v>
      </c>
      <c r="E10" s="11" t="s">
        <v>71</v>
      </c>
      <c r="F10" s="11" t="s">
        <v>26</v>
      </c>
      <c r="G10" s="11" t="s">
        <v>85</v>
      </c>
      <c r="H10" s="23">
        <v>980</v>
      </c>
      <c r="I10" s="23">
        <v>978</v>
      </c>
      <c r="J10" s="24">
        <v>543</v>
      </c>
      <c r="K10" s="24"/>
      <c r="L10" s="24">
        <v>146</v>
      </c>
      <c r="M10" s="24"/>
      <c r="N10" s="24">
        <v>146</v>
      </c>
      <c r="O10" s="24"/>
      <c r="P10" s="24">
        <v>146</v>
      </c>
      <c r="Q10" s="22"/>
      <c r="R10" s="20">
        <v>44</v>
      </c>
      <c r="S10" s="20">
        <v>44</v>
      </c>
      <c r="T10" s="21">
        <f t="shared" si="0"/>
        <v>1</v>
      </c>
      <c r="U10" s="20">
        <v>80</v>
      </c>
      <c r="V10" s="20"/>
      <c r="W10" s="21">
        <f t="shared" si="1"/>
        <v>0</v>
      </c>
      <c r="X10" s="20">
        <v>81</v>
      </c>
      <c r="Y10" s="20"/>
      <c r="Z10" s="21">
        <f>+Y10/X10</f>
        <v>0</v>
      </c>
      <c r="AA10" s="20">
        <v>81</v>
      </c>
      <c r="AB10" s="20"/>
      <c r="AC10" s="21">
        <f>+AB10/AA10</f>
        <v>0</v>
      </c>
      <c r="AD10" s="20">
        <v>81</v>
      </c>
      <c r="AE10" s="20"/>
      <c r="AF10" s="21">
        <f>+AE10/AD10</f>
        <v>0</v>
      </c>
      <c r="AG10" s="20">
        <f>+AD10</f>
        <v>81</v>
      </c>
      <c r="AH10" s="20">
        <f t="shared" si="2"/>
        <v>44</v>
      </c>
      <c r="AI10" s="21">
        <f t="shared" si="3"/>
        <v>0.54320987654320985</v>
      </c>
    </row>
    <row r="11" spans="1:35" ht="60" customHeight="1" x14ac:dyDescent="0.25">
      <c r="A11" s="9" t="s">
        <v>43</v>
      </c>
      <c r="B11" s="11" t="s">
        <v>45</v>
      </c>
      <c r="C11" s="11" t="s">
        <v>73</v>
      </c>
      <c r="D11" s="12" t="s">
        <v>6</v>
      </c>
      <c r="E11" s="11" t="s">
        <v>72</v>
      </c>
      <c r="F11" s="11" t="s">
        <v>7</v>
      </c>
      <c r="G11" s="11" t="s">
        <v>74</v>
      </c>
      <c r="H11" s="23">
        <v>249</v>
      </c>
      <c r="I11" s="23">
        <v>241</v>
      </c>
      <c r="J11" s="24">
        <v>835</v>
      </c>
      <c r="K11" s="24"/>
      <c r="L11" s="24">
        <v>0</v>
      </c>
      <c r="M11" s="24"/>
      <c r="N11" s="24">
        <v>0</v>
      </c>
      <c r="O11" s="24"/>
      <c r="P11" s="24">
        <v>0</v>
      </c>
      <c r="Q11" s="22"/>
      <c r="R11" s="20">
        <v>3</v>
      </c>
      <c r="S11" s="20">
        <v>3</v>
      </c>
      <c r="T11" s="21">
        <f t="shared" si="0"/>
        <v>1</v>
      </c>
      <c r="U11" s="20">
        <v>7</v>
      </c>
      <c r="V11" s="20"/>
      <c r="W11" s="21">
        <f t="shared" si="1"/>
        <v>0</v>
      </c>
      <c r="X11" s="20">
        <v>0</v>
      </c>
      <c r="Y11" s="20"/>
      <c r="Z11" s="21"/>
      <c r="AA11" s="20">
        <v>0</v>
      </c>
      <c r="AB11" s="20"/>
      <c r="AC11" s="21"/>
      <c r="AD11" s="20">
        <v>0</v>
      </c>
      <c r="AE11" s="20"/>
      <c r="AF11" s="21"/>
      <c r="AG11" s="20">
        <f>+R11+U11</f>
        <v>10</v>
      </c>
      <c r="AH11" s="20">
        <f t="shared" si="2"/>
        <v>3</v>
      </c>
      <c r="AI11" s="21">
        <f t="shared" si="3"/>
        <v>0.3</v>
      </c>
    </row>
    <row r="12" spans="1:35" ht="66.75" customHeight="1" x14ac:dyDescent="0.25">
      <c r="A12" s="9" t="s">
        <v>43</v>
      </c>
      <c r="B12" s="11" t="s">
        <v>45</v>
      </c>
      <c r="C12" s="11" t="s">
        <v>73</v>
      </c>
      <c r="D12" s="12" t="s">
        <v>6</v>
      </c>
      <c r="E12" s="11" t="s">
        <v>72</v>
      </c>
      <c r="F12" s="11" t="s">
        <v>27</v>
      </c>
      <c r="G12" s="11" t="s">
        <v>75</v>
      </c>
      <c r="H12" s="23">
        <v>9314</v>
      </c>
      <c r="I12" s="23">
        <v>9314</v>
      </c>
      <c r="J12" s="24">
        <v>57109</v>
      </c>
      <c r="K12" s="24"/>
      <c r="L12" s="24">
        <v>61704</v>
      </c>
      <c r="M12" s="24"/>
      <c r="N12" s="24">
        <v>58524</v>
      </c>
      <c r="O12" s="24"/>
      <c r="P12" s="24">
        <v>62844</v>
      </c>
      <c r="Q12" s="22"/>
      <c r="R12" s="20">
        <v>10</v>
      </c>
      <c r="S12" s="20">
        <v>10</v>
      </c>
      <c r="T12" s="21">
        <f t="shared" si="0"/>
        <v>1</v>
      </c>
      <c r="U12" s="20">
        <v>20</v>
      </c>
      <c r="V12" s="20"/>
      <c r="W12" s="21">
        <f t="shared" si="1"/>
        <v>0</v>
      </c>
      <c r="X12" s="20">
        <v>30</v>
      </c>
      <c r="Y12" s="20"/>
      <c r="Z12" s="21"/>
      <c r="AA12" s="20">
        <v>30</v>
      </c>
      <c r="AB12" s="20"/>
      <c r="AC12" s="21"/>
      <c r="AD12" s="20">
        <v>10</v>
      </c>
      <c r="AE12" s="20"/>
      <c r="AF12" s="21"/>
      <c r="AG12" s="20">
        <f t="shared" ref="AG12:AG54" si="4">+R12+U12+X12+AA12+AD12</f>
        <v>100</v>
      </c>
      <c r="AH12" s="20">
        <f t="shared" si="2"/>
        <v>10</v>
      </c>
      <c r="AI12" s="21">
        <f t="shared" si="3"/>
        <v>0.1</v>
      </c>
    </row>
    <row r="13" spans="1:35" ht="63.75" customHeight="1" x14ac:dyDescent="0.25">
      <c r="A13" s="9" t="s">
        <v>43</v>
      </c>
      <c r="B13" s="11" t="s">
        <v>45</v>
      </c>
      <c r="C13" s="11" t="s">
        <v>73</v>
      </c>
      <c r="D13" s="12" t="s">
        <v>6</v>
      </c>
      <c r="E13" s="11" t="s">
        <v>72</v>
      </c>
      <c r="F13" s="11" t="s">
        <v>28</v>
      </c>
      <c r="G13" s="11" t="s">
        <v>79</v>
      </c>
      <c r="H13" s="23">
        <v>2751</v>
      </c>
      <c r="I13" s="23">
        <v>175</v>
      </c>
      <c r="J13" s="24">
        <v>741</v>
      </c>
      <c r="K13" s="24"/>
      <c r="L13" s="24">
        <v>364</v>
      </c>
      <c r="M13" s="24"/>
      <c r="N13" s="24">
        <v>0</v>
      </c>
      <c r="O13" s="24"/>
      <c r="P13" s="24">
        <v>0</v>
      </c>
      <c r="Q13" s="22"/>
      <c r="R13" s="20">
        <v>6</v>
      </c>
      <c r="S13" s="20">
        <v>6</v>
      </c>
      <c r="T13" s="21">
        <f t="shared" si="0"/>
        <v>1</v>
      </c>
      <c r="U13" s="20">
        <v>14</v>
      </c>
      <c r="V13" s="20"/>
      <c r="W13" s="21">
        <f t="shared" si="1"/>
        <v>0</v>
      </c>
      <c r="X13" s="20">
        <v>77</v>
      </c>
      <c r="Y13" s="20"/>
      <c r="Z13" s="21"/>
      <c r="AA13" s="20">
        <v>0</v>
      </c>
      <c r="AB13" s="20"/>
      <c r="AC13" s="21"/>
      <c r="AD13" s="20">
        <v>0</v>
      </c>
      <c r="AE13" s="20"/>
      <c r="AF13" s="21"/>
      <c r="AG13" s="20">
        <f t="shared" si="4"/>
        <v>97</v>
      </c>
      <c r="AH13" s="20">
        <f t="shared" si="2"/>
        <v>6</v>
      </c>
      <c r="AI13" s="21">
        <f t="shared" si="3"/>
        <v>6.1855670103092786E-2</v>
      </c>
    </row>
    <row r="14" spans="1:35" ht="72.75" customHeight="1" x14ac:dyDescent="0.25">
      <c r="A14" s="9" t="s">
        <v>43</v>
      </c>
      <c r="B14" s="11" t="s">
        <v>45</v>
      </c>
      <c r="C14" s="11" t="s">
        <v>73</v>
      </c>
      <c r="D14" s="12" t="s">
        <v>6</v>
      </c>
      <c r="E14" s="11" t="s">
        <v>72</v>
      </c>
      <c r="F14" s="11" t="s">
        <v>29</v>
      </c>
      <c r="G14" s="11" t="s">
        <v>78</v>
      </c>
      <c r="H14" s="23">
        <v>28</v>
      </c>
      <c r="I14" s="23">
        <v>28</v>
      </c>
      <c r="J14" s="24">
        <v>3719</v>
      </c>
      <c r="K14" s="24"/>
      <c r="L14" s="24">
        <v>190</v>
      </c>
      <c r="M14" s="24"/>
      <c r="N14" s="24">
        <v>0</v>
      </c>
      <c r="O14" s="24"/>
      <c r="P14" s="24">
        <v>0</v>
      </c>
      <c r="Q14" s="22"/>
      <c r="R14" s="20">
        <v>5</v>
      </c>
      <c r="S14" s="20">
        <v>5</v>
      </c>
      <c r="T14" s="21">
        <f t="shared" si="0"/>
        <v>1</v>
      </c>
      <c r="U14" s="20">
        <v>5</v>
      </c>
      <c r="V14" s="20"/>
      <c r="W14" s="21">
        <f t="shared" si="1"/>
        <v>0</v>
      </c>
      <c r="X14" s="20">
        <v>30</v>
      </c>
      <c r="Y14" s="20"/>
      <c r="Z14" s="21"/>
      <c r="AA14" s="20">
        <v>0</v>
      </c>
      <c r="AB14" s="20"/>
      <c r="AC14" s="21"/>
      <c r="AD14" s="20">
        <v>0</v>
      </c>
      <c r="AE14" s="20"/>
      <c r="AF14" s="21"/>
      <c r="AG14" s="20">
        <f t="shared" si="4"/>
        <v>40</v>
      </c>
      <c r="AH14" s="20">
        <f t="shared" si="2"/>
        <v>5</v>
      </c>
      <c r="AI14" s="21">
        <f t="shared" si="3"/>
        <v>0.125</v>
      </c>
    </row>
    <row r="15" spans="1:35" ht="78" customHeight="1" x14ac:dyDescent="0.25">
      <c r="A15" s="9" t="s">
        <v>43</v>
      </c>
      <c r="B15" s="11" t="s">
        <v>45</v>
      </c>
      <c r="C15" s="11" t="s">
        <v>73</v>
      </c>
      <c r="D15" s="12" t="s">
        <v>6</v>
      </c>
      <c r="E15" s="11" t="s">
        <v>72</v>
      </c>
      <c r="F15" s="12" t="s">
        <v>8</v>
      </c>
      <c r="G15" s="12" t="s">
        <v>76</v>
      </c>
      <c r="H15" s="23">
        <v>49</v>
      </c>
      <c r="I15" s="23">
        <v>49</v>
      </c>
      <c r="J15" s="24">
        <v>0</v>
      </c>
      <c r="K15" s="24"/>
      <c r="L15" s="24">
        <v>0</v>
      </c>
      <c r="M15" s="24"/>
      <c r="N15" s="24">
        <v>0</v>
      </c>
      <c r="O15" s="24"/>
      <c r="P15" s="24">
        <v>0</v>
      </c>
      <c r="Q15" s="22"/>
      <c r="R15" s="20">
        <v>1</v>
      </c>
      <c r="S15" s="20">
        <v>1</v>
      </c>
      <c r="T15" s="21">
        <f t="shared" si="0"/>
        <v>1</v>
      </c>
      <c r="U15" s="20">
        <v>0</v>
      </c>
      <c r="V15" s="20"/>
      <c r="W15" s="21">
        <v>0</v>
      </c>
      <c r="X15" s="20">
        <v>0</v>
      </c>
      <c r="Y15" s="20"/>
      <c r="Z15" s="21"/>
      <c r="AA15" s="20">
        <v>0</v>
      </c>
      <c r="AB15" s="20"/>
      <c r="AC15" s="21"/>
      <c r="AD15" s="20">
        <v>0</v>
      </c>
      <c r="AE15" s="20"/>
      <c r="AF15" s="21"/>
      <c r="AG15" s="20">
        <f t="shared" si="4"/>
        <v>1</v>
      </c>
      <c r="AH15" s="20">
        <f t="shared" si="2"/>
        <v>1</v>
      </c>
      <c r="AI15" s="21">
        <f t="shared" si="3"/>
        <v>1</v>
      </c>
    </row>
    <row r="16" spans="1:35" ht="78" customHeight="1" x14ac:dyDescent="0.25">
      <c r="A16" s="9" t="s">
        <v>43</v>
      </c>
      <c r="B16" s="11" t="s">
        <v>45</v>
      </c>
      <c r="C16" s="11" t="s">
        <v>73</v>
      </c>
      <c r="D16" s="12" t="s">
        <v>6</v>
      </c>
      <c r="E16" s="11" t="s">
        <v>72</v>
      </c>
      <c r="F16" s="12" t="s">
        <v>47</v>
      </c>
      <c r="G16" s="12" t="s">
        <v>77</v>
      </c>
      <c r="H16" s="23">
        <v>0</v>
      </c>
      <c r="I16" s="23">
        <v>0</v>
      </c>
      <c r="J16" s="24">
        <v>656</v>
      </c>
      <c r="K16" s="24"/>
      <c r="L16" s="24">
        <v>1269</v>
      </c>
      <c r="M16" s="24"/>
      <c r="N16" s="24">
        <v>1358</v>
      </c>
      <c r="O16" s="24"/>
      <c r="P16" s="24">
        <v>1452</v>
      </c>
      <c r="Q16" s="22"/>
      <c r="R16" s="20">
        <v>10</v>
      </c>
      <c r="S16" s="20">
        <v>10</v>
      </c>
      <c r="T16" s="21">
        <f t="shared" si="0"/>
        <v>1</v>
      </c>
      <c r="U16" s="20">
        <v>20</v>
      </c>
      <c r="V16" s="20"/>
      <c r="W16" s="21">
        <f>+V16/U16</f>
        <v>0</v>
      </c>
      <c r="X16" s="20">
        <v>30</v>
      </c>
      <c r="Y16" s="20"/>
      <c r="Z16" s="21">
        <f>+Y16/X16</f>
        <v>0</v>
      </c>
      <c r="AA16" s="20">
        <v>30</v>
      </c>
      <c r="AB16" s="20"/>
      <c r="AC16" s="21">
        <f>+AB16/AA16</f>
        <v>0</v>
      </c>
      <c r="AD16" s="20">
        <v>10</v>
      </c>
      <c r="AE16" s="20"/>
      <c r="AF16" s="21">
        <f>+AE16/AD16</f>
        <v>0</v>
      </c>
      <c r="AG16" s="20">
        <f t="shared" si="4"/>
        <v>100</v>
      </c>
      <c r="AH16" s="20">
        <f t="shared" si="2"/>
        <v>10</v>
      </c>
      <c r="AI16" s="21">
        <f t="shared" si="3"/>
        <v>0.1</v>
      </c>
    </row>
    <row r="17" spans="1:35" ht="144.75" customHeight="1" x14ac:dyDescent="0.25">
      <c r="A17" s="9" t="s">
        <v>43</v>
      </c>
      <c r="B17" s="9" t="s">
        <v>45</v>
      </c>
      <c r="C17" s="11" t="s">
        <v>70</v>
      </c>
      <c r="D17" s="9" t="s">
        <v>9</v>
      </c>
      <c r="E17" s="10" t="s">
        <v>82</v>
      </c>
      <c r="F17" s="12" t="s">
        <v>10</v>
      </c>
      <c r="G17" s="12" t="s">
        <v>86</v>
      </c>
      <c r="H17" s="23">
        <v>65</v>
      </c>
      <c r="I17" s="23">
        <v>65</v>
      </c>
      <c r="J17" s="24">
        <v>539</v>
      </c>
      <c r="K17" s="24"/>
      <c r="L17" s="24">
        <v>850</v>
      </c>
      <c r="M17" s="24"/>
      <c r="N17" s="24">
        <v>890</v>
      </c>
      <c r="O17" s="24"/>
      <c r="P17" s="24">
        <v>990</v>
      </c>
      <c r="Q17" s="22"/>
      <c r="R17" s="20">
        <v>20</v>
      </c>
      <c r="S17" s="20">
        <v>20</v>
      </c>
      <c r="T17" s="21">
        <f t="shared" si="0"/>
        <v>1</v>
      </c>
      <c r="U17" s="20">
        <v>30</v>
      </c>
      <c r="V17" s="20"/>
      <c r="W17" s="21">
        <f>+V17/U17</f>
        <v>0</v>
      </c>
      <c r="X17" s="20">
        <v>25</v>
      </c>
      <c r="Y17" s="20"/>
      <c r="Z17" s="21"/>
      <c r="AA17" s="20">
        <v>15</v>
      </c>
      <c r="AB17" s="20"/>
      <c r="AC17" s="21"/>
      <c r="AD17" s="20">
        <v>10</v>
      </c>
      <c r="AE17" s="20"/>
      <c r="AF17" s="21"/>
      <c r="AG17" s="20">
        <f t="shared" si="4"/>
        <v>100</v>
      </c>
      <c r="AH17" s="20">
        <f t="shared" si="2"/>
        <v>20</v>
      </c>
      <c r="AI17" s="21">
        <f t="shared" si="3"/>
        <v>0.2</v>
      </c>
    </row>
    <row r="18" spans="1:35" ht="141.75" x14ac:dyDescent="0.25">
      <c r="A18" s="9" t="s">
        <v>43</v>
      </c>
      <c r="B18" s="9" t="s">
        <v>45</v>
      </c>
      <c r="C18" s="11" t="s">
        <v>70</v>
      </c>
      <c r="D18" s="9" t="s">
        <v>9</v>
      </c>
      <c r="E18" s="10" t="s">
        <v>82</v>
      </c>
      <c r="F18" s="15" t="s">
        <v>30</v>
      </c>
      <c r="G18" s="12"/>
      <c r="H18" s="23">
        <v>37</v>
      </c>
      <c r="I18" s="23">
        <v>37</v>
      </c>
      <c r="J18" s="24">
        <v>153</v>
      </c>
      <c r="K18" s="24"/>
      <c r="L18" s="24">
        <v>357</v>
      </c>
      <c r="M18" s="24"/>
      <c r="N18" s="24">
        <v>400</v>
      </c>
      <c r="O18" s="24"/>
      <c r="P18" s="24">
        <v>389</v>
      </c>
      <c r="Q18" s="22"/>
      <c r="R18" s="20">
        <v>5</v>
      </c>
      <c r="S18" s="20">
        <v>11.66</v>
      </c>
      <c r="T18" s="21">
        <f t="shared" si="0"/>
        <v>2.3319999999999999</v>
      </c>
      <c r="U18" s="20">
        <v>10</v>
      </c>
      <c r="V18" s="20"/>
      <c r="W18" s="21">
        <f>+V18/U18</f>
        <v>0</v>
      </c>
      <c r="X18" s="20">
        <v>10</v>
      </c>
      <c r="Y18" s="20"/>
      <c r="Z18" s="21"/>
      <c r="AA18" s="20">
        <v>10</v>
      </c>
      <c r="AB18" s="20"/>
      <c r="AC18" s="21"/>
      <c r="AD18" s="20">
        <v>5</v>
      </c>
      <c r="AE18" s="20"/>
      <c r="AF18" s="21"/>
      <c r="AG18" s="20">
        <f t="shared" si="4"/>
        <v>40</v>
      </c>
      <c r="AH18" s="20">
        <f t="shared" si="2"/>
        <v>11.66</v>
      </c>
      <c r="AI18" s="21">
        <f t="shared" si="3"/>
        <v>0.29149999999999998</v>
      </c>
    </row>
    <row r="19" spans="1:35" ht="84" customHeight="1" x14ac:dyDescent="0.25">
      <c r="A19" s="9" t="s">
        <v>43</v>
      </c>
      <c r="B19" s="9" t="s">
        <v>45</v>
      </c>
      <c r="C19" s="11" t="s">
        <v>70</v>
      </c>
      <c r="D19" s="9" t="s">
        <v>9</v>
      </c>
      <c r="E19" s="10" t="s">
        <v>82</v>
      </c>
      <c r="F19" s="15" t="s">
        <v>11</v>
      </c>
      <c r="G19" s="12"/>
      <c r="H19" s="23">
        <v>30</v>
      </c>
      <c r="I19" s="23">
        <v>30</v>
      </c>
      <c r="J19" s="24">
        <v>0</v>
      </c>
      <c r="K19" s="24"/>
      <c r="L19" s="24">
        <v>0</v>
      </c>
      <c r="M19" s="24"/>
      <c r="N19" s="24">
        <v>0</v>
      </c>
      <c r="O19" s="24"/>
      <c r="P19" s="24">
        <v>0</v>
      </c>
      <c r="Q19" s="22"/>
      <c r="R19" s="20">
        <v>1</v>
      </c>
      <c r="S19" s="20">
        <v>1</v>
      </c>
      <c r="T19" s="21">
        <f t="shared" si="0"/>
        <v>1</v>
      </c>
      <c r="U19" s="20">
        <v>0</v>
      </c>
      <c r="V19" s="20"/>
      <c r="W19" s="21"/>
      <c r="X19" s="20">
        <v>0</v>
      </c>
      <c r="Y19" s="20"/>
      <c r="Z19" s="21"/>
      <c r="AA19" s="20">
        <v>0</v>
      </c>
      <c r="AB19" s="20"/>
      <c r="AC19" s="21"/>
      <c r="AD19" s="20">
        <v>0</v>
      </c>
      <c r="AE19" s="20"/>
      <c r="AF19" s="21"/>
      <c r="AG19" s="20">
        <f t="shared" si="4"/>
        <v>1</v>
      </c>
      <c r="AH19" s="20">
        <f t="shared" si="2"/>
        <v>1</v>
      </c>
      <c r="AI19" s="21">
        <f t="shared" si="3"/>
        <v>1</v>
      </c>
    </row>
    <row r="20" spans="1:35" ht="141.75" x14ac:dyDescent="0.25">
      <c r="A20" s="9" t="s">
        <v>43</v>
      </c>
      <c r="B20" s="9" t="s">
        <v>45</v>
      </c>
      <c r="C20" s="11" t="s">
        <v>70</v>
      </c>
      <c r="D20" s="9" t="s">
        <v>9</v>
      </c>
      <c r="E20" s="10" t="s">
        <v>82</v>
      </c>
      <c r="F20" s="15" t="s">
        <v>31</v>
      </c>
      <c r="G20" s="12"/>
      <c r="H20" s="23">
        <v>0</v>
      </c>
      <c r="I20" s="23">
        <v>0</v>
      </c>
      <c r="J20" s="24">
        <v>1402</v>
      </c>
      <c r="K20" s="24"/>
      <c r="L20" s="24">
        <v>847</v>
      </c>
      <c r="M20" s="24"/>
      <c r="N20" s="24">
        <v>906</v>
      </c>
      <c r="O20" s="24"/>
      <c r="P20" s="24">
        <v>968</v>
      </c>
      <c r="Q20" s="22"/>
      <c r="R20" s="20">
        <v>10</v>
      </c>
      <c r="S20" s="20">
        <v>10</v>
      </c>
      <c r="T20" s="21">
        <f t="shared" si="0"/>
        <v>1</v>
      </c>
      <c r="U20" s="20">
        <v>25</v>
      </c>
      <c r="V20" s="20"/>
      <c r="W20" s="21"/>
      <c r="X20" s="20">
        <v>25</v>
      </c>
      <c r="Y20" s="20"/>
      <c r="Z20" s="21"/>
      <c r="AA20" s="20">
        <v>25</v>
      </c>
      <c r="AB20" s="20"/>
      <c r="AC20" s="21"/>
      <c r="AD20" s="20">
        <v>15</v>
      </c>
      <c r="AE20" s="20"/>
      <c r="AF20" s="21"/>
      <c r="AG20" s="20">
        <f t="shared" si="4"/>
        <v>100</v>
      </c>
      <c r="AH20" s="20">
        <f t="shared" si="2"/>
        <v>10</v>
      </c>
      <c r="AI20" s="21">
        <f t="shared" si="3"/>
        <v>0.1</v>
      </c>
    </row>
    <row r="21" spans="1:35" ht="81.75" customHeight="1" x14ac:dyDescent="0.25">
      <c r="A21" s="95" t="s">
        <v>43</v>
      </c>
      <c r="B21" s="95" t="s">
        <v>45</v>
      </c>
      <c r="C21" s="11" t="s">
        <v>70</v>
      </c>
      <c r="D21" s="9" t="s">
        <v>83</v>
      </c>
      <c r="E21" s="95" t="s">
        <v>87</v>
      </c>
      <c r="F21" s="15" t="s">
        <v>35</v>
      </c>
      <c r="G21" s="12"/>
      <c r="H21" s="23">
        <v>199</v>
      </c>
      <c r="I21" s="23">
        <v>199</v>
      </c>
      <c r="J21" s="24">
        <v>1049</v>
      </c>
      <c r="K21" s="24"/>
      <c r="L21" s="24">
        <v>1554</v>
      </c>
      <c r="M21" s="24"/>
      <c r="N21" s="24">
        <v>554</v>
      </c>
      <c r="O21" s="24"/>
      <c r="P21" s="24">
        <v>554</v>
      </c>
      <c r="Q21" s="22"/>
      <c r="R21" s="20">
        <v>0.2</v>
      </c>
      <c r="S21" s="20">
        <v>0.2</v>
      </c>
      <c r="T21" s="21">
        <f t="shared" si="0"/>
        <v>1</v>
      </c>
      <c r="U21" s="20">
        <v>0.5</v>
      </c>
      <c r="V21" s="20"/>
      <c r="W21" s="21"/>
      <c r="X21" s="20">
        <v>0.8</v>
      </c>
      <c r="Y21" s="20"/>
      <c r="Z21" s="21"/>
      <c r="AA21" s="20">
        <v>1</v>
      </c>
      <c r="AB21" s="20"/>
      <c r="AC21" s="21"/>
      <c r="AD21" s="20"/>
      <c r="AE21" s="20"/>
      <c r="AF21" s="21"/>
      <c r="AG21" s="20">
        <f t="shared" si="4"/>
        <v>2.5</v>
      </c>
      <c r="AH21" s="20">
        <f t="shared" si="2"/>
        <v>0.2</v>
      </c>
      <c r="AI21" s="21">
        <f t="shared" si="3"/>
        <v>0.08</v>
      </c>
    </row>
    <row r="22" spans="1:35" ht="110.25" x14ac:dyDescent="0.25">
      <c r="A22" s="95"/>
      <c r="B22" s="95"/>
      <c r="C22" s="11" t="s">
        <v>70</v>
      </c>
      <c r="D22" s="9" t="s">
        <v>83</v>
      </c>
      <c r="E22" s="95"/>
      <c r="F22" s="16" t="s">
        <v>48</v>
      </c>
      <c r="G22" s="11"/>
      <c r="H22" s="23">
        <v>32</v>
      </c>
      <c r="I22" s="23">
        <v>31</v>
      </c>
      <c r="J22" s="24">
        <v>175</v>
      </c>
      <c r="K22" s="24"/>
      <c r="L22" s="24">
        <v>142</v>
      </c>
      <c r="M22" s="24"/>
      <c r="N22" s="24">
        <v>142</v>
      </c>
      <c r="O22" s="24"/>
      <c r="P22" s="24">
        <v>142</v>
      </c>
      <c r="Q22" s="22"/>
      <c r="R22" s="20">
        <v>100</v>
      </c>
      <c r="S22" s="20">
        <v>100</v>
      </c>
      <c r="T22" s="21">
        <f t="shared" si="0"/>
        <v>1</v>
      </c>
      <c r="U22" s="20">
        <v>100</v>
      </c>
      <c r="V22" s="20"/>
      <c r="W22" s="21"/>
      <c r="X22" s="20">
        <v>100</v>
      </c>
      <c r="Y22" s="20"/>
      <c r="Z22" s="21"/>
      <c r="AA22" s="20">
        <v>100</v>
      </c>
      <c r="AB22" s="20"/>
      <c r="AC22" s="21"/>
      <c r="AD22" s="20">
        <v>100</v>
      </c>
      <c r="AE22" s="20"/>
      <c r="AF22" s="21"/>
      <c r="AG22" s="20">
        <f t="shared" si="4"/>
        <v>500</v>
      </c>
      <c r="AH22" s="20">
        <f t="shared" si="2"/>
        <v>100</v>
      </c>
      <c r="AI22" s="21">
        <f t="shared" si="3"/>
        <v>0.2</v>
      </c>
    </row>
    <row r="23" spans="1:35" ht="110.25" x14ac:dyDescent="0.25">
      <c r="A23" s="95"/>
      <c r="B23" s="95"/>
      <c r="C23" s="11" t="s">
        <v>70</v>
      </c>
      <c r="D23" s="9" t="s">
        <v>83</v>
      </c>
      <c r="E23" s="95"/>
      <c r="F23" s="16" t="s">
        <v>32</v>
      </c>
      <c r="G23" s="11"/>
      <c r="H23" s="23">
        <v>279</v>
      </c>
      <c r="I23" s="23">
        <v>279</v>
      </c>
      <c r="J23" s="24">
        <v>111</v>
      </c>
      <c r="K23" s="24"/>
      <c r="L23" s="24">
        <v>284</v>
      </c>
      <c r="M23" s="24"/>
      <c r="N23" s="24">
        <v>284</v>
      </c>
      <c r="O23" s="24"/>
      <c r="P23" s="24">
        <v>284</v>
      </c>
      <c r="Q23" s="22"/>
      <c r="R23" s="20">
        <v>100</v>
      </c>
      <c r="S23" s="20">
        <v>100</v>
      </c>
      <c r="T23" s="21">
        <f t="shared" si="0"/>
        <v>1</v>
      </c>
      <c r="U23" s="20">
        <v>100</v>
      </c>
      <c r="V23" s="20"/>
      <c r="W23" s="21"/>
      <c r="X23" s="20">
        <v>100</v>
      </c>
      <c r="Y23" s="20"/>
      <c r="Z23" s="21"/>
      <c r="AA23" s="20">
        <v>100</v>
      </c>
      <c r="AB23" s="20"/>
      <c r="AC23" s="21"/>
      <c r="AD23" s="20">
        <v>100</v>
      </c>
      <c r="AE23" s="20"/>
      <c r="AF23" s="21"/>
      <c r="AG23" s="20">
        <f t="shared" si="4"/>
        <v>500</v>
      </c>
      <c r="AH23" s="20">
        <f t="shared" si="2"/>
        <v>100</v>
      </c>
      <c r="AI23" s="21">
        <f t="shared" si="3"/>
        <v>0.2</v>
      </c>
    </row>
    <row r="24" spans="1:35" ht="111.75" customHeight="1" x14ac:dyDescent="0.25">
      <c r="A24" s="95"/>
      <c r="B24" s="95"/>
      <c r="C24" s="11" t="s">
        <v>70</v>
      </c>
      <c r="D24" s="9" t="s">
        <v>84</v>
      </c>
      <c r="E24" s="95"/>
      <c r="F24" s="16" t="s">
        <v>33</v>
      </c>
      <c r="G24" s="11"/>
      <c r="H24" s="23">
        <v>29</v>
      </c>
      <c r="I24" s="23">
        <v>29</v>
      </c>
      <c r="J24" s="24">
        <v>75</v>
      </c>
      <c r="K24" s="24"/>
      <c r="L24" s="24">
        <v>47</v>
      </c>
      <c r="M24" s="24"/>
      <c r="N24" s="24">
        <v>47</v>
      </c>
      <c r="O24" s="24"/>
      <c r="P24" s="24">
        <v>47</v>
      </c>
      <c r="Q24" s="22"/>
      <c r="R24" s="20">
        <v>100</v>
      </c>
      <c r="S24" s="20">
        <v>100</v>
      </c>
      <c r="T24" s="21">
        <f t="shared" si="0"/>
        <v>1</v>
      </c>
      <c r="U24" s="20">
        <v>100</v>
      </c>
      <c r="V24" s="20"/>
      <c r="W24" s="21"/>
      <c r="X24" s="20">
        <v>100</v>
      </c>
      <c r="Y24" s="20"/>
      <c r="Z24" s="21"/>
      <c r="AA24" s="20">
        <v>100</v>
      </c>
      <c r="AB24" s="20"/>
      <c r="AC24" s="21"/>
      <c r="AD24" s="20">
        <v>100</v>
      </c>
      <c r="AE24" s="20"/>
      <c r="AF24" s="21"/>
      <c r="AG24" s="20">
        <f t="shared" si="4"/>
        <v>500</v>
      </c>
      <c r="AH24" s="20">
        <f t="shared" si="2"/>
        <v>100</v>
      </c>
      <c r="AI24" s="21">
        <f t="shared" si="3"/>
        <v>0.2</v>
      </c>
    </row>
    <row r="25" spans="1:35" ht="97.5" customHeight="1" x14ac:dyDescent="0.25">
      <c r="A25" s="95"/>
      <c r="B25" s="95"/>
      <c r="C25" s="11" t="s">
        <v>70</v>
      </c>
      <c r="D25" s="9" t="s">
        <v>83</v>
      </c>
      <c r="E25" s="95"/>
      <c r="F25" s="15" t="s">
        <v>34</v>
      </c>
      <c r="G25" s="12"/>
      <c r="H25" s="23">
        <v>118</v>
      </c>
      <c r="I25" s="23">
        <v>93</v>
      </c>
      <c r="J25" s="24">
        <v>621</v>
      </c>
      <c r="K25" s="24"/>
      <c r="L25" s="24">
        <v>649</v>
      </c>
      <c r="M25" s="24"/>
      <c r="N25" s="24">
        <v>670</v>
      </c>
      <c r="O25" s="24"/>
      <c r="P25" s="24">
        <v>716</v>
      </c>
      <c r="Q25" s="22"/>
      <c r="R25" s="20">
        <v>1</v>
      </c>
      <c r="S25" s="20">
        <v>1</v>
      </c>
      <c r="T25" s="21">
        <f t="shared" si="0"/>
        <v>1</v>
      </c>
      <c r="U25" s="20">
        <v>2</v>
      </c>
      <c r="V25" s="20"/>
      <c r="W25" s="21"/>
      <c r="X25" s="20">
        <v>3</v>
      </c>
      <c r="Y25" s="20"/>
      <c r="Z25" s="21"/>
      <c r="AA25" s="20">
        <v>4</v>
      </c>
      <c r="AB25" s="20"/>
      <c r="AC25" s="21"/>
      <c r="AD25" s="20">
        <v>4</v>
      </c>
      <c r="AE25" s="20"/>
      <c r="AF25" s="21"/>
      <c r="AG25" s="20">
        <f t="shared" si="4"/>
        <v>14</v>
      </c>
      <c r="AH25" s="20">
        <f t="shared" si="2"/>
        <v>1</v>
      </c>
      <c r="AI25" s="21">
        <f t="shared" si="3"/>
        <v>7.1428571428571425E-2</v>
      </c>
    </row>
    <row r="26" spans="1:35" ht="111" customHeight="1" x14ac:dyDescent="0.25">
      <c r="A26" s="95"/>
      <c r="B26" s="95"/>
      <c r="C26" s="11" t="s">
        <v>70</v>
      </c>
      <c r="D26" s="9" t="s">
        <v>83</v>
      </c>
      <c r="E26" s="95"/>
      <c r="F26" s="15" t="s">
        <v>12</v>
      </c>
      <c r="G26" s="12"/>
      <c r="H26" s="23">
        <v>71</v>
      </c>
      <c r="I26" s="23">
        <v>70</v>
      </c>
      <c r="J26" s="24">
        <v>290</v>
      </c>
      <c r="K26" s="24"/>
      <c r="L26" s="24">
        <v>183</v>
      </c>
      <c r="M26" s="24"/>
      <c r="N26" s="24">
        <v>189</v>
      </c>
      <c r="O26" s="24"/>
      <c r="P26" s="24">
        <v>202</v>
      </c>
      <c r="Q26" s="22"/>
      <c r="R26" s="20">
        <v>3</v>
      </c>
      <c r="S26" s="20">
        <v>3</v>
      </c>
      <c r="T26" s="21">
        <f t="shared" si="0"/>
        <v>1</v>
      </c>
      <c r="U26" s="20">
        <v>8</v>
      </c>
      <c r="V26" s="20"/>
      <c r="W26" s="21"/>
      <c r="X26" s="20">
        <v>13</v>
      </c>
      <c r="Y26" s="20"/>
      <c r="Z26" s="21"/>
      <c r="AA26" s="20">
        <v>18</v>
      </c>
      <c r="AB26" s="20"/>
      <c r="AC26" s="21"/>
      <c r="AD26" s="20">
        <v>20</v>
      </c>
      <c r="AE26" s="20"/>
      <c r="AF26" s="21"/>
      <c r="AG26" s="20">
        <f t="shared" si="4"/>
        <v>62</v>
      </c>
      <c r="AH26" s="20">
        <f t="shared" si="2"/>
        <v>3</v>
      </c>
      <c r="AI26" s="21">
        <f t="shared" si="3"/>
        <v>4.8387096774193547E-2</v>
      </c>
    </row>
    <row r="27" spans="1:35" ht="24.95" customHeight="1" x14ac:dyDescent="0.25">
      <c r="A27" s="95"/>
      <c r="B27" s="95"/>
      <c r="C27" s="11"/>
      <c r="D27" s="9"/>
      <c r="E27" s="95"/>
      <c r="F27" s="16"/>
      <c r="G27" s="11"/>
      <c r="H27" s="23"/>
      <c r="I27" s="23"/>
      <c r="J27" s="24"/>
      <c r="K27" s="24"/>
      <c r="L27" s="24"/>
      <c r="M27" s="24"/>
      <c r="N27" s="24"/>
      <c r="O27" s="24"/>
      <c r="P27" s="24"/>
      <c r="Q27" s="22"/>
      <c r="R27" s="20"/>
      <c r="S27" s="20"/>
      <c r="T27" s="21"/>
      <c r="U27" s="20"/>
      <c r="V27" s="20"/>
      <c r="W27" s="21"/>
      <c r="X27" s="20"/>
      <c r="Y27" s="20"/>
      <c r="Z27" s="21"/>
      <c r="AA27" s="20"/>
      <c r="AB27" s="20"/>
      <c r="AC27" s="21"/>
      <c r="AD27" s="20"/>
      <c r="AE27" s="20"/>
      <c r="AF27" s="21"/>
      <c r="AG27" s="20">
        <f t="shared" si="4"/>
        <v>0</v>
      </c>
      <c r="AH27" s="20">
        <f t="shared" si="2"/>
        <v>0</v>
      </c>
      <c r="AI27" s="21" t="e">
        <f t="shared" si="3"/>
        <v>#DIV/0!</v>
      </c>
    </row>
    <row r="28" spans="1:35" ht="99.95" customHeight="1" x14ac:dyDescent="0.25">
      <c r="A28" s="95" t="s">
        <v>43</v>
      </c>
      <c r="B28" s="96" t="s">
        <v>49</v>
      </c>
      <c r="C28" s="11" t="s">
        <v>88</v>
      </c>
      <c r="D28" s="96" t="s">
        <v>56</v>
      </c>
      <c r="E28" s="96" t="s">
        <v>13</v>
      </c>
      <c r="F28" s="15" t="s">
        <v>36</v>
      </c>
      <c r="G28" s="12"/>
      <c r="H28" s="23">
        <v>183</v>
      </c>
      <c r="I28" s="23">
        <v>167</v>
      </c>
      <c r="J28" s="24">
        <v>560</v>
      </c>
      <c r="K28" s="24"/>
      <c r="L28" s="24">
        <v>1264</v>
      </c>
      <c r="M28" s="24"/>
      <c r="N28" s="24">
        <v>1352</v>
      </c>
      <c r="O28" s="24"/>
      <c r="P28" s="24">
        <v>1443</v>
      </c>
      <c r="Q28" s="22"/>
      <c r="R28" s="20">
        <v>100</v>
      </c>
      <c r="S28" s="20">
        <v>100</v>
      </c>
      <c r="T28" s="21">
        <f t="shared" si="0"/>
        <v>1</v>
      </c>
      <c r="U28" s="20">
        <v>100</v>
      </c>
      <c r="V28" s="20"/>
      <c r="W28" s="21"/>
      <c r="X28" s="20">
        <v>100</v>
      </c>
      <c r="Y28" s="20"/>
      <c r="Z28" s="21"/>
      <c r="AA28" s="20">
        <v>100</v>
      </c>
      <c r="AB28" s="20"/>
      <c r="AC28" s="21"/>
      <c r="AD28" s="20">
        <v>100</v>
      </c>
      <c r="AE28" s="20"/>
      <c r="AF28" s="21"/>
      <c r="AG28" s="20">
        <f t="shared" si="4"/>
        <v>500</v>
      </c>
      <c r="AH28" s="20">
        <f t="shared" si="2"/>
        <v>100</v>
      </c>
      <c r="AI28" s="21">
        <f t="shared" si="3"/>
        <v>0.2</v>
      </c>
    </row>
    <row r="29" spans="1:35" ht="128.25" customHeight="1" x14ac:dyDescent="0.25">
      <c r="A29" s="95"/>
      <c r="B29" s="96"/>
      <c r="C29" s="11" t="s">
        <v>88</v>
      </c>
      <c r="D29" s="96"/>
      <c r="E29" s="96"/>
      <c r="F29" s="15" t="s">
        <v>37</v>
      </c>
      <c r="G29" s="12"/>
      <c r="H29" s="23">
        <v>155</v>
      </c>
      <c r="I29" s="23">
        <v>155</v>
      </c>
      <c r="J29" s="24">
        <v>68</v>
      </c>
      <c r="K29" s="24"/>
      <c r="L29" s="24">
        <v>632</v>
      </c>
      <c r="M29" s="24"/>
      <c r="N29" s="24">
        <v>676</v>
      </c>
      <c r="O29" s="24"/>
      <c r="P29" s="24">
        <v>722</v>
      </c>
      <c r="Q29" s="22"/>
      <c r="R29" s="20">
        <v>100</v>
      </c>
      <c r="S29" s="20">
        <v>100</v>
      </c>
      <c r="T29" s="21">
        <f t="shared" si="0"/>
        <v>1</v>
      </c>
      <c r="U29" s="20">
        <v>100</v>
      </c>
      <c r="V29" s="20"/>
      <c r="W29" s="21"/>
      <c r="X29" s="20">
        <v>100</v>
      </c>
      <c r="Y29" s="20"/>
      <c r="Z29" s="21"/>
      <c r="AA29" s="20">
        <v>100</v>
      </c>
      <c r="AB29" s="20"/>
      <c r="AC29" s="21"/>
      <c r="AD29" s="20">
        <v>100</v>
      </c>
      <c r="AE29" s="20"/>
      <c r="AF29" s="21"/>
      <c r="AG29" s="20">
        <f t="shared" si="4"/>
        <v>500</v>
      </c>
      <c r="AH29" s="20">
        <f t="shared" si="2"/>
        <v>100</v>
      </c>
      <c r="AI29" s="21">
        <f t="shared" si="3"/>
        <v>0.2</v>
      </c>
    </row>
    <row r="30" spans="1:35" ht="135.75" customHeight="1" x14ac:dyDescent="0.25">
      <c r="A30" s="95"/>
      <c r="B30" s="96"/>
      <c r="C30" s="11" t="s">
        <v>88</v>
      </c>
      <c r="D30" s="96"/>
      <c r="E30" s="96"/>
      <c r="F30" s="15" t="s">
        <v>14</v>
      </c>
      <c r="G30" s="12"/>
      <c r="H30" s="23">
        <v>1301</v>
      </c>
      <c r="I30" s="23">
        <v>1267</v>
      </c>
      <c r="J30" s="24">
        <v>4006</v>
      </c>
      <c r="K30" s="24"/>
      <c r="L30" s="24">
        <v>4423</v>
      </c>
      <c r="M30" s="24"/>
      <c r="N30" s="24">
        <v>4732</v>
      </c>
      <c r="O30" s="24"/>
      <c r="P30" s="24">
        <v>5051</v>
      </c>
      <c r="Q30" s="22"/>
      <c r="R30" s="20">
        <v>100</v>
      </c>
      <c r="S30" s="20">
        <v>100</v>
      </c>
      <c r="T30" s="21">
        <f t="shared" si="0"/>
        <v>1</v>
      </c>
      <c r="U30" s="20">
        <v>100</v>
      </c>
      <c r="V30" s="20"/>
      <c r="W30" s="21"/>
      <c r="X30" s="20">
        <v>100</v>
      </c>
      <c r="Y30" s="20"/>
      <c r="Z30" s="21"/>
      <c r="AA30" s="20">
        <v>100</v>
      </c>
      <c r="AB30" s="20"/>
      <c r="AC30" s="21"/>
      <c r="AD30" s="20">
        <v>100</v>
      </c>
      <c r="AE30" s="20"/>
      <c r="AF30" s="21"/>
      <c r="AG30" s="20">
        <f t="shared" si="4"/>
        <v>500</v>
      </c>
      <c r="AH30" s="20">
        <f t="shared" si="2"/>
        <v>100</v>
      </c>
      <c r="AI30" s="21">
        <f t="shared" si="3"/>
        <v>0.2</v>
      </c>
    </row>
    <row r="31" spans="1:35" ht="24.95" customHeight="1" x14ac:dyDescent="0.25">
      <c r="A31" s="95"/>
      <c r="B31" s="96"/>
      <c r="C31" s="15"/>
      <c r="D31" s="96"/>
      <c r="E31" s="96"/>
      <c r="F31" s="16"/>
      <c r="G31" s="11"/>
      <c r="H31" s="23"/>
      <c r="I31" s="23"/>
      <c r="J31" s="24"/>
      <c r="K31" s="24"/>
      <c r="L31" s="24"/>
      <c r="M31" s="24"/>
      <c r="N31" s="24"/>
      <c r="O31" s="24"/>
      <c r="P31" s="24"/>
      <c r="Q31" s="22"/>
      <c r="R31" s="20"/>
      <c r="S31" s="20"/>
      <c r="T31" s="21"/>
      <c r="U31" s="20"/>
      <c r="V31" s="20"/>
      <c r="W31" s="21"/>
      <c r="X31" s="20"/>
      <c r="Y31" s="20"/>
      <c r="Z31" s="21"/>
      <c r="AA31" s="20"/>
      <c r="AB31" s="20"/>
      <c r="AC31" s="21"/>
      <c r="AD31" s="20"/>
      <c r="AE31" s="20"/>
      <c r="AF31" s="21"/>
      <c r="AG31" s="20">
        <f t="shared" si="4"/>
        <v>0</v>
      </c>
      <c r="AH31" s="20">
        <f t="shared" si="2"/>
        <v>0</v>
      </c>
      <c r="AI31" s="21" t="e">
        <f t="shared" si="3"/>
        <v>#DIV/0!</v>
      </c>
    </row>
    <row r="32" spans="1:35" ht="91.5" customHeight="1" x14ac:dyDescent="0.25">
      <c r="A32" s="96" t="s">
        <v>44</v>
      </c>
      <c r="B32" s="96" t="s">
        <v>46</v>
      </c>
      <c r="C32" s="11" t="s">
        <v>92</v>
      </c>
      <c r="D32" s="96" t="s">
        <v>55</v>
      </c>
      <c r="E32" s="96" t="s">
        <v>89</v>
      </c>
      <c r="F32" s="15" t="s">
        <v>90</v>
      </c>
      <c r="G32" s="12"/>
      <c r="H32" s="23">
        <v>295</v>
      </c>
      <c r="I32" s="23">
        <v>295</v>
      </c>
      <c r="J32" s="24">
        <v>816</v>
      </c>
      <c r="K32" s="24"/>
      <c r="L32" s="24">
        <v>0</v>
      </c>
      <c r="M32" s="24"/>
      <c r="N32" s="24">
        <v>0</v>
      </c>
      <c r="O32" s="24"/>
      <c r="P32" s="24">
        <v>0</v>
      </c>
      <c r="Q32" s="22"/>
      <c r="R32" s="20">
        <v>50</v>
      </c>
      <c r="S32" s="20">
        <v>50</v>
      </c>
      <c r="T32" s="21">
        <f t="shared" si="0"/>
        <v>1</v>
      </c>
      <c r="U32" s="20">
        <v>0</v>
      </c>
      <c r="V32" s="20"/>
      <c r="W32" s="21"/>
      <c r="X32" s="20">
        <v>0</v>
      </c>
      <c r="Y32" s="20"/>
      <c r="Z32" s="21"/>
      <c r="AA32" s="20">
        <v>0</v>
      </c>
      <c r="AB32" s="20"/>
      <c r="AC32" s="21"/>
      <c r="AD32" s="20">
        <v>0</v>
      </c>
      <c r="AE32" s="20"/>
      <c r="AF32" s="21"/>
      <c r="AG32" s="20">
        <f t="shared" si="4"/>
        <v>50</v>
      </c>
      <c r="AH32" s="20">
        <f t="shared" si="2"/>
        <v>50</v>
      </c>
      <c r="AI32" s="21">
        <f t="shared" si="3"/>
        <v>1</v>
      </c>
    </row>
    <row r="33" spans="1:35" ht="100.5" customHeight="1" x14ac:dyDescent="0.25">
      <c r="A33" s="96"/>
      <c r="B33" s="96"/>
      <c r="C33" s="11" t="s">
        <v>92</v>
      </c>
      <c r="D33" s="96"/>
      <c r="E33" s="96"/>
      <c r="F33" s="15" t="s">
        <v>91</v>
      </c>
      <c r="G33" s="12"/>
      <c r="H33" s="23">
        <v>0</v>
      </c>
      <c r="I33" s="23">
        <v>0</v>
      </c>
      <c r="J33" s="24">
        <v>371</v>
      </c>
      <c r="K33" s="24"/>
      <c r="L33" s="24">
        <v>266</v>
      </c>
      <c r="M33" s="24"/>
      <c r="N33" s="24">
        <v>278</v>
      </c>
      <c r="O33" s="24"/>
      <c r="P33" s="24">
        <v>144</v>
      </c>
      <c r="Q33" s="22"/>
      <c r="R33" s="20">
        <v>0</v>
      </c>
      <c r="S33" s="20">
        <v>0</v>
      </c>
      <c r="T33" s="21" t="e">
        <f t="shared" si="0"/>
        <v>#DIV/0!</v>
      </c>
      <c r="U33" s="20">
        <v>15</v>
      </c>
      <c r="V33" s="20"/>
      <c r="W33" s="21"/>
      <c r="X33" s="20">
        <v>25</v>
      </c>
      <c r="Y33" s="20"/>
      <c r="Z33" s="21"/>
      <c r="AA33" s="20">
        <v>35</v>
      </c>
      <c r="AB33" s="20"/>
      <c r="AC33" s="21"/>
      <c r="AD33" s="20">
        <v>5</v>
      </c>
      <c r="AE33" s="20"/>
      <c r="AF33" s="21"/>
      <c r="AG33" s="20">
        <f t="shared" si="4"/>
        <v>80</v>
      </c>
      <c r="AH33" s="20">
        <f t="shared" si="2"/>
        <v>0</v>
      </c>
      <c r="AI33" s="21">
        <f t="shared" si="3"/>
        <v>0</v>
      </c>
    </row>
    <row r="34" spans="1:35" ht="69.75" customHeight="1" x14ac:dyDescent="0.25">
      <c r="A34" s="96"/>
      <c r="B34" s="96"/>
      <c r="C34" s="11" t="s">
        <v>92</v>
      </c>
      <c r="D34" s="96"/>
      <c r="E34" s="96"/>
      <c r="F34" s="15" t="s">
        <v>39</v>
      </c>
      <c r="G34" s="12"/>
      <c r="H34" s="23">
        <v>349</v>
      </c>
      <c r="I34" s="23">
        <v>348</v>
      </c>
      <c r="J34" s="24">
        <v>1882</v>
      </c>
      <c r="K34" s="24"/>
      <c r="L34" s="24">
        <v>2233</v>
      </c>
      <c r="M34" s="24"/>
      <c r="N34" s="24">
        <v>2233</v>
      </c>
      <c r="O34" s="24"/>
      <c r="P34" s="24">
        <v>2233</v>
      </c>
      <c r="Q34" s="22"/>
      <c r="R34" s="23">
        <v>100</v>
      </c>
      <c r="S34" s="23">
        <v>100</v>
      </c>
      <c r="T34" s="21">
        <f t="shared" si="0"/>
        <v>1</v>
      </c>
      <c r="U34" s="24">
        <v>100</v>
      </c>
      <c r="V34" s="24"/>
      <c r="W34" s="24"/>
      <c r="X34" s="24">
        <v>100</v>
      </c>
      <c r="Y34" s="24"/>
      <c r="Z34" s="24"/>
      <c r="AA34" s="20">
        <v>100</v>
      </c>
      <c r="AB34" s="20"/>
      <c r="AC34" s="21"/>
      <c r="AD34" s="20">
        <v>100</v>
      </c>
      <c r="AE34" s="20"/>
      <c r="AF34" s="21"/>
      <c r="AG34" s="20">
        <f t="shared" si="4"/>
        <v>500</v>
      </c>
      <c r="AH34" s="20">
        <f t="shared" si="2"/>
        <v>100</v>
      </c>
      <c r="AI34" s="21">
        <f t="shared" si="3"/>
        <v>0.2</v>
      </c>
    </row>
    <row r="35" spans="1:35" ht="102.75" customHeight="1" x14ac:dyDescent="0.25">
      <c r="A35" s="96"/>
      <c r="B35" s="96"/>
      <c r="C35" s="11" t="s">
        <v>92</v>
      </c>
      <c r="D35" s="96"/>
      <c r="E35" s="96"/>
      <c r="F35" s="15" t="s">
        <v>40</v>
      </c>
      <c r="G35" s="12"/>
      <c r="H35" s="23">
        <v>0</v>
      </c>
      <c r="I35" s="23">
        <v>0</v>
      </c>
      <c r="J35" s="24">
        <v>31828</v>
      </c>
      <c r="K35" s="24"/>
      <c r="L35" s="24">
        <v>8883</v>
      </c>
      <c r="M35" s="24"/>
      <c r="N35" s="24">
        <v>10270</v>
      </c>
      <c r="O35" s="24"/>
      <c r="P35" s="24">
        <v>11263</v>
      </c>
      <c r="Q35" s="22"/>
      <c r="R35" s="20">
        <v>0</v>
      </c>
      <c r="S35" s="20">
        <v>0</v>
      </c>
      <c r="T35" s="21" t="e">
        <f t="shared" si="0"/>
        <v>#DIV/0!</v>
      </c>
      <c r="U35" s="20">
        <v>35</v>
      </c>
      <c r="V35" s="20"/>
      <c r="W35" s="21"/>
      <c r="X35" s="20">
        <v>25</v>
      </c>
      <c r="Y35" s="20"/>
      <c r="Z35" s="21"/>
      <c r="AA35" s="20">
        <v>15</v>
      </c>
      <c r="AB35" s="20"/>
      <c r="AC35" s="21"/>
      <c r="AD35" s="20">
        <v>5</v>
      </c>
      <c r="AE35" s="20"/>
      <c r="AF35" s="21"/>
      <c r="AG35" s="20">
        <f t="shared" si="4"/>
        <v>80</v>
      </c>
      <c r="AH35" s="20">
        <f t="shared" si="2"/>
        <v>0</v>
      </c>
      <c r="AI35" s="21">
        <f t="shared" si="3"/>
        <v>0</v>
      </c>
    </row>
    <row r="36" spans="1:35" ht="24.95" customHeight="1" x14ac:dyDescent="0.25">
      <c r="A36" s="96"/>
      <c r="B36" s="96"/>
      <c r="C36" s="15"/>
      <c r="D36" s="96"/>
      <c r="E36" s="96"/>
      <c r="F36" s="16"/>
      <c r="G36" s="11"/>
      <c r="H36" s="23"/>
      <c r="I36" s="23"/>
      <c r="J36" s="24"/>
      <c r="K36" s="24"/>
      <c r="L36" s="24"/>
      <c r="M36" s="24"/>
      <c r="N36" s="24"/>
      <c r="O36" s="24"/>
      <c r="P36" s="24"/>
      <c r="Q36" s="22"/>
      <c r="R36" s="20"/>
      <c r="S36" s="20"/>
      <c r="T36" s="21"/>
      <c r="U36" s="20"/>
      <c r="V36" s="20"/>
      <c r="W36" s="21"/>
      <c r="X36" s="20"/>
      <c r="Y36" s="20"/>
      <c r="Z36" s="21"/>
      <c r="AA36" s="20"/>
      <c r="AB36" s="20"/>
      <c r="AC36" s="21"/>
      <c r="AD36" s="20"/>
      <c r="AE36" s="20"/>
      <c r="AF36" s="21"/>
      <c r="AG36" s="20">
        <f t="shared" si="4"/>
        <v>0</v>
      </c>
      <c r="AH36" s="20">
        <f t="shared" si="2"/>
        <v>0</v>
      </c>
      <c r="AI36" s="21" t="e">
        <f t="shared" si="3"/>
        <v>#DIV/0!</v>
      </c>
    </row>
    <row r="37" spans="1:35" ht="63" customHeight="1" x14ac:dyDescent="0.25">
      <c r="A37" s="96" t="s">
        <v>94</v>
      </c>
      <c r="B37" s="96" t="s">
        <v>96</v>
      </c>
      <c r="C37" s="15" t="s">
        <v>95</v>
      </c>
      <c r="D37" s="96" t="s">
        <v>97</v>
      </c>
      <c r="E37" s="95" t="s">
        <v>93</v>
      </c>
      <c r="F37" s="15" t="s">
        <v>57</v>
      </c>
      <c r="G37" s="12"/>
      <c r="H37" s="23">
        <v>795</v>
      </c>
      <c r="I37" s="23">
        <v>176</v>
      </c>
      <c r="J37" s="24">
        <v>936</v>
      </c>
      <c r="K37" s="24"/>
      <c r="L37" s="24">
        <v>613</v>
      </c>
      <c r="M37" s="24"/>
      <c r="N37" s="24">
        <v>613</v>
      </c>
      <c r="O37" s="24"/>
      <c r="P37" s="24">
        <v>613</v>
      </c>
      <c r="Q37" s="22"/>
      <c r="R37" s="20">
        <v>100</v>
      </c>
      <c r="S37" s="20">
        <v>100</v>
      </c>
      <c r="T37" s="21">
        <f t="shared" si="0"/>
        <v>1</v>
      </c>
      <c r="U37" s="20">
        <v>100</v>
      </c>
      <c r="V37" s="20"/>
      <c r="W37" s="21"/>
      <c r="X37" s="20">
        <v>100</v>
      </c>
      <c r="Y37" s="20"/>
      <c r="Z37" s="21"/>
      <c r="AA37" s="20">
        <v>100</v>
      </c>
      <c r="AB37" s="20"/>
      <c r="AC37" s="21"/>
      <c r="AD37" s="20">
        <v>100</v>
      </c>
      <c r="AE37" s="20"/>
      <c r="AF37" s="21"/>
      <c r="AG37" s="20">
        <f t="shared" si="4"/>
        <v>500</v>
      </c>
      <c r="AH37" s="20">
        <f t="shared" si="2"/>
        <v>100</v>
      </c>
      <c r="AI37" s="21">
        <f t="shared" si="3"/>
        <v>0.2</v>
      </c>
    </row>
    <row r="38" spans="1:35" ht="54.75" customHeight="1" x14ac:dyDescent="0.25">
      <c r="A38" s="96"/>
      <c r="B38" s="96"/>
      <c r="C38" s="15" t="s">
        <v>95</v>
      </c>
      <c r="D38" s="96"/>
      <c r="E38" s="95"/>
      <c r="F38" s="16" t="s">
        <v>17</v>
      </c>
      <c r="G38" s="11"/>
      <c r="H38" s="23">
        <v>55</v>
      </c>
      <c r="I38" s="23">
        <v>55</v>
      </c>
      <c r="J38" s="24">
        <v>262</v>
      </c>
      <c r="K38" s="24"/>
      <c r="L38" s="24">
        <v>225</v>
      </c>
      <c r="M38" s="24"/>
      <c r="N38" s="24">
        <v>225</v>
      </c>
      <c r="O38" s="24"/>
      <c r="P38" s="24">
        <v>225</v>
      </c>
      <c r="Q38" s="22"/>
      <c r="R38" s="20">
        <v>0.25</v>
      </c>
      <c r="S38" s="20">
        <v>0.25</v>
      </c>
      <c r="T38" s="21">
        <f>+S38/R38</f>
        <v>1</v>
      </c>
      <c r="U38" s="25">
        <v>0.5</v>
      </c>
      <c r="V38" s="20"/>
      <c r="W38" s="21"/>
      <c r="X38" s="20">
        <v>0.75</v>
      </c>
      <c r="Y38" s="20"/>
      <c r="Z38" s="21"/>
      <c r="AA38" s="20">
        <v>1</v>
      </c>
      <c r="AB38" s="20"/>
      <c r="AC38" s="21"/>
      <c r="AD38" s="20">
        <v>1</v>
      </c>
      <c r="AE38" s="20"/>
      <c r="AF38" s="21"/>
      <c r="AG38" s="20">
        <f>+R38+U38+X38+AA38+AD38</f>
        <v>3.5</v>
      </c>
      <c r="AH38" s="20">
        <f>+S38+V38+Y38+AB38+AE38</f>
        <v>0.25</v>
      </c>
      <c r="AI38" s="21">
        <f>+AH38/AG38</f>
        <v>7.1428571428571425E-2</v>
      </c>
    </row>
    <row r="39" spans="1:35" ht="57" customHeight="1" x14ac:dyDescent="0.25">
      <c r="A39" s="96"/>
      <c r="B39" s="96"/>
      <c r="C39" s="15" t="s">
        <v>95</v>
      </c>
      <c r="D39" s="96"/>
      <c r="E39" s="95"/>
      <c r="F39" s="15" t="s">
        <v>15</v>
      </c>
      <c r="G39" s="12"/>
      <c r="H39" s="23">
        <v>88</v>
      </c>
      <c r="I39" s="23">
        <v>88</v>
      </c>
      <c r="J39" s="24">
        <v>468</v>
      </c>
      <c r="K39" s="24"/>
      <c r="L39" s="24">
        <v>127</v>
      </c>
      <c r="M39" s="24"/>
      <c r="N39" s="24">
        <v>127</v>
      </c>
      <c r="O39" s="24"/>
      <c r="P39" s="24">
        <v>127</v>
      </c>
      <c r="Q39" s="22"/>
      <c r="R39" s="20">
        <v>90</v>
      </c>
      <c r="S39" s="20">
        <v>90</v>
      </c>
      <c r="T39" s="21">
        <f>+S39/R39</f>
        <v>1</v>
      </c>
      <c r="U39" s="20">
        <v>90</v>
      </c>
      <c r="V39" s="20"/>
      <c r="W39" s="21"/>
      <c r="X39" s="20">
        <v>90</v>
      </c>
      <c r="Y39" s="20"/>
      <c r="Z39" s="21"/>
      <c r="AA39" s="20">
        <v>90</v>
      </c>
      <c r="AB39" s="20"/>
      <c r="AC39" s="21"/>
      <c r="AD39" s="20">
        <v>90</v>
      </c>
      <c r="AE39" s="20"/>
      <c r="AF39" s="21"/>
      <c r="AG39" s="20">
        <f>+R39+U39+X39+AA39+AD39</f>
        <v>450</v>
      </c>
      <c r="AH39" s="20">
        <f t="shared" si="2"/>
        <v>90</v>
      </c>
      <c r="AI39" s="21">
        <f t="shared" si="3"/>
        <v>0.2</v>
      </c>
    </row>
    <row r="40" spans="1:35" ht="66" customHeight="1" x14ac:dyDescent="0.25">
      <c r="A40" s="96"/>
      <c r="B40" s="96"/>
      <c r="C40" s="15" t="s">
        <v>95</v>
      </c>
      <c r="D40" s="96"/>
      <c r="E40" s="95"/>
      <c r="F40" s="15" t="s">
        <v>18</v>
      </c>
      <c r="G40" s="12"/>
      <c r="H40" s="23">
        <v>0</v>
      </c>
      <c r="I40" s="23">
        <v>0</v>
      </c>
      <c r="J40" s="24">
        <v>90</v>
      </c>
      <c r="K40" s="24"/>
      <c r="L40" s="24">
        <v>311</v>
      </c>
      <c r="M40" s="24"/>
      <c r="N40" s="24">
        <v>311</v>
      </c>
      <c r="O40" s="24"/>
      <c r="P40" s="24">
        <v>311</v>
      </c>
      <c r="Q40" s="22"/>
      <c r="R40" s="20">
        <v>25</v>
      </c>
      <c r="S40" s="20">
        <v>23.13</v>
      </c>
      <c r="T40" s="21">
        <f>+S40/R40</f>
        <v>0.92519999999999991</v>
      </c>
      <c r="U40" s="20">
        <v>50</v>
      </c>
      <c r="V40" s="20"/>
      <c r="W40" s="21"/>
      <c r="X40" s="20">
        <v>100</v>
      </c>
      <c r="Y40" s="20"/>
      <c r="Z40" s="21"/>
      <c r="AA40" s="20">
        <v>100</v>
      </c>
      <c r="AB40" s="20"/>
      <c r="AC40" s="21"/>
      <c r="AD40" s="20">
        <v>100</v>
      </c>
      <c r="AE40" s="20"/>
      <c r="AF40" s="21"/>
      <c r="AG40" s="20">
        <f t="shared" si="4"/>
        <v>375</v>
      </c>
      <c r="AH40" s="20">
        <f t="shared" si="2"/>
        <v>23.13</v>
      </c>
      <c r="AI40" s="21">
        <f t="shared" si="3"/>
        <v>6.1679999999999999E-2</v>
      </c>
    </row>
    <row r="41" spans="1:35" ht="60" customHeight="1" x14ac:dyDescent="0.25">
      <c r="A41" s="96"/>
      <c r="B41" s="96"/>
      <c r="C41" s="15" t="s">
        <v>95</v>
      </c>
      <c r="D41" s="96"/>
      <c r="E41" s="95"/>
      <c r="F41" s="15" t="s">
        <v>19</v>
      </c>
      <c r="G41" s="12"/>
      <c r="H41" s="23">
        <v>24</v>
      </c>
      <c r="I41" s="23">
        <v>24</v>
      </c>
      <c r="J41" s="24">
        <v>51</v>
      </c>
      <c r="K41" s="24"/>
      <c r="L41" s="24">
        <v>312</v>
      </c>
      <c r="M41" s="24"/>
      <c r="N41" s="24">
        <v>312</v>
      </c>
      <c r="O41" s="24"/>
      <c r="P41" s="24">
        <v>312</v>
      </c>
      <c r="Q41" s="22"/>
      <c r="R41" s="20">
        <v>25</v>
      </c>
      <c r="S41" s="20">
        <v>25</v>
      </c>
      <c r="T41" s="21">
        <f>+S41/R41</f>
        <v>1</v>
      </c>
      <c r="U41" s="20">
        <v>50</v>
      </c>
      <c r="V41" s="20"/>
      <c r="W41" s="21"/>
      <c r="X41" s="20">
        <v>75</v>
      </c>
      <c r="Y41" s="20"/>
      <c r="Z41" s="21"/>
      <c r="AA41" s="20">
        <v>100</v>
      </c>
      <c r="AB41" s="20"/>
      <c r="AC41" s="21"/>
      <c r="AD41" s="20">
        <v>100</v>
      </c>
      <c r="AE41" s="20"/>
      <c r="AF41" s="21"/>
      <c r="AG41" s="20">
        <f t="shared" si="4"/>
        <v>350</v>
      </c>
      <c r="AH41" s="20">
        <f t="shared" si="2"/>
        <v>25</v>
      </c>
      <c r="AI41" s="21">
        <f t="shared" si="3"/>
        <v>7.1428571428571425E-2</v>
      </c>
    </row>
    <row r="42" spans="1:35" ht="66" customHeight="1" x14ac:dyDescent="0.25">
      <c r="A42" s="96"/>
      <c r="B42" s="96"/>
      <c r="C42" s="15" t="s">
        <v>95</v>
      </c>
      <c r="D42" s="96"/>
      <c r="E42" s="95"/>
      <c r="F42" s="16" t="s">
        <v>38</v>
      </c>
      <c r="G42" s="11"/>
      <c r="H42" s="23">
        <v>121</v>
      </c>
      <c r="I42" s="23">
        <v>116</v>
      </c>
      <c r="J42" s="24">
        <v>450</v>
      </c>
      <c r="K42" s="24"/>
      <c r="L42" s="24">
        <v>311</v>
      </c>
      <c r="M42" s="24"/>
      <c r="N42" s="24">
        <v>311</v>
      </c>
      <c r="O42" s="24"/>
      <c r="P42" s="24">
        <v>311</v>
      </c>
      <c r="Q42" s="22"/>
      <c r="R42" s="20">
        <v>25</v>
      </c>
      <c r="S42" s="20">
        <v>25</v>
      </c>
      <c r="T42" s="21">
        <f>+S42/R42</f>
        <v>1</v>
      </c>
      <c r="U42" s="20">
        <v>50</v>
      </c>
      <c r="V42" s="20"/>
      <c r="W42" s="21"/>
      <c r="X42" s="20">
        <v>75</v>
      </c>
      <c r="Y42" s="20"/>
      <c r="Z42" s="21"/>
      <c r="AA42" s="20">
        <v>100</v>
      </c>
      <c r="AB42" s="20"/>
      <c r="AC42" s="21"/>
      <c r="AD42" s="20">
        <v>100</v>
      </c>
      <c r="AE42" s="20"/>
      <c r="AF42" s="21"/>
      <c r="AG42" s="20">
        <f t="shared" si="4"/>
        <v>350</v>
      </c>
      <c r="AH42" s="20">
        <f t="shared" si="2"/>
        <v>25</v>
      </c>
      <c r="AI42" s="21">
        <f t="shared" si="3"/>
        <v>7.1428571428571425E-2</v>
      </c>
    </row>
    <row r="43" spans="1:35" ht="24.95" customHeight="1" x14ac:dyDescent="0.25">
      <c r="A43" s="96"/>
      <c r="B43" s="96"/>
      <c r="C43" s="15"/>
      <c r="D43" s="96"/>
      <c r="E43" s="95"/>
      <c r="F43" s="16"/>
      <c r="G43" s="11"/>
      <c r="H43" s="23"/>
      <c r="I43" s="23"/>
      <c r="J43" s="24"/>
      <c r="K43" s="24"/>
      <c r="L43" s="24"/>
      <c r="M43" s="24"/>
      <c r="N43" s="24"/>
      <c r="O43" s="24"/>
      <c r="P43" s="24"/>
      <c r="Q43" s="22"/>
      <c r="R43" s="20"/>
      <c r="S43" s="20"/>
      <c r="T43" s="21"/>
      <c r="U43" s="20"/>
      <c r="V43" s="20"/>
      <c r="W43" s="21"/>
      <c r="X43" s="20"/>
      <c r="Y43" s="20"/>
      <c r="Z43" s="21"/>
      <c r="AA43" s="20"/>
      <c r="AB43" s="20"/>
      <c r="AC43" s="21"/>
      <c r="AD43" s="20"/>
      <c r="AE43" s="20"/>
      <c r="AF43" s="21"/>
      <c r="AG43" s="20">
        <f t="shared" si="4"/>
        <v>0</v>
      </c>
      <c r="AH43" s="20">
        <f t="shared" si="2"/>
        <v>0</v>
      </c>
      <c r="AI43" s="21" t="e">
        <f t="shared" si="3"/>
        <v>#DIV/0!</v>
      </c>
    </row>
    <row r="44" spans="1:35" ht="75.75" customHeight="1" x14ac:dyDescent="0.25">
      <c r="A44" s="96" t="s">
        <v>50</v>
      </c>
      <c r="B44" s="96" t="s">
        <v>51</v>
      </c>
      <c r="C44" s="15" t="s">
        <v>95</v>
      </c>
      <c r="D44" s="96" t="s">
        <v>16</v>
      </c>
      <c r="E44" s="96" t="s">
        <v>102</v>
      </c>
      <c r="F44" s="15" t="s">
        <v>20</v>
      </c>
      <c r="G44" s="12"/>
      <c r="H44" s="23">
        <v>52</v>
      </c>
      <c r="I44" s="23">
        <v>52</v>
      </c>
      <c r="J44" s="24">
        <v>507</v>
      </c>
      <c r="K44" s="24"/>
      <c r="L44" s="24">
        <v>573</v>
      </c>
      <c r="M44" s="24"/>
      <c r="N44" s="24">
        <v>601</v>
      </c>
      <c r="O44" s="24"/>
      <c r="P44" s="24">
        <v>315</v>
      </c>
      <c r="Q44" s="22"/>
      <c r="R44" s="20">
        <v>100</v>
      </c>
      <c r="S44" s="20">
        <v>100</v>
      </c>
      <c r="T44" s="21">
        <f t="shared" ref="T44:T53" si="5">+S44/R44</f>
        <v>1</v>
      </c>
      <c r="U44" s="20">
        <v>200</v>
      </c>
      <c r="V44" s="20"/>
      <c r="W44" s="21"/>
      <c r="X44" s="20">
        <v>200</v>
      </c>
      <c r="Y44" s="20"/>
      <c r="Z44" s="21"/>
      <c r="AA44" s="20">
        <v>200</v>
      </c>
      <c r="AB44" s="20"/>
      <c r="AC44" s="21"/>
      <c r="AD44" s="20">
        <v>100</v>
      </c>
      <c r="AE44" s="20"/>
      <c r="AF44" s="21"/>
      <c r="AG44" s="20">
        <f t="shared" si="4"/>
        <v>800</v>
      </c>
      <c r="AH44" s="20">
        <f t="shared" si="2"/>
        <v>100</v>
      </c>
      <c r="AI44" s="21">
        <f t="shared" si="3"/>
        <v>0.125</v>
      </c>
    </row>
    <row r="45" spans="1:35" ht="64.5" customHeight="1" x14ac:dyDescent="0.25">
      <c r="A45" s="96"/>
      <c r="B45" s="96"/>
      <c r="C45" s="15" t="s">
        <v>95</v>
      </c>
      <c r="D45" s="96"/>
      <c r="E45" s="96"/>
      <c r="F45" s="15" t="s">
        <v>21</v>
      </c>
      <c r="G45" s="12"/>
      <c r="H45" s="23">
        <v>141</v>
      </c>
      <c r="I45" s="23">
        <v>141</v>
      </c>
      <c r="J45" s="24">
        <v>228</v>
      </c>
      <c r="K45" s="24"/>
      <c r="L45" s="24">
        <v>148</v>
      </c>
      <c r="M45" s="24"/>
      <c r="N45" s="24">
        <v>155</v>
      </c>
      <c r="O45" s="24"/>
      <c r="P45" s="24">
        <v>82</v>
      </c>
      <c r="Q45" s="22"/>
      <c r="R45" s="20">
        <v>6</v>
      </c>
      <c r="S45" s="20">
        <v>6</v>
      </c>
      <c r="T45" s="21">
        <f t="shared" si="5"/>
        <v>1</v>
      </c>
      <c r="U45" s="20">
        <v>12</v>
      </c>
      <c r="V45" s="20"/>
      <c r="W45" s="21"/>
      <c r="X45" s="20">
        <v>12</v>
      </c>
      <c r="Y45" s="20"/>
      <c r="Z45" s="21"/>
      <c r="AA45" s="20">
        <v>12</v>
      </c>
      <c r="AB45" s="20"/>
      <c r="AC45" s="21"/>
      <c r="AD45" s="20">
        <v>6</v>
      </c>
      <c r="AE45" s="20"/>
      <c r="AF45" s="21"/>
      <c r="AG45" s="20">
        <f t="shared" si="4"/>
        <v>48</v>
      </c>
      <c r="AH45" s="20">
        <f t="shared" si="2"/>
        <v>6</v>
      </c>
      <c r="AI45" s="21">
        <f t="shared" si="3"/>
        <v>0.125</v>
      </c>
    </row>
    <row r="46" spans="1:35" ht="60.75" customHeight="1" x14ac:dyDescent="0.25">
      <c r="A46" s="96"/>
      <c r="B46" s="96"/>
      <c r="C46" s="15" t="s">
        <v>95</v>
      </c>
      <c r="D46" s="96"/>
      <c r="E46" s="96"/>
      <c r="F46" s="15" t="s">
        <v>22</v>
      </c>
      <c r="G46" s="12"/>
      <c r="H46" s="23">
        <v>25</v>
      </c>
      <c r="I46" s="23">
        <v>25</v>
      </c>
      <c r="J46" s="24">
        <v>236</v>
      </c>
      <c r="K46" s="24"/>
      <c r="L46" s="24">
        <v>168</v>
      </c>
      <c r="M46" s="24"/>
      <c r="N46" s="24">
        <v>176</v>
      </c>
      <c r="O46" s="24"/>
      <c r="P46" s="24">
        <v>176</v>
      </c>
      <c r="Q46" s="22"/>
      <c r="R46" s="20">
        <v>6</v>
      </c>
      <c r="S46" s="20">
        <v>6</v>
      </c>
      <c r="T46" s="21">
        <f t="shared" si="5"/>
        <v>1</v>
      </c>
      <c r="U46" s="20">
        <v>12</v>
      </c>
      <c r="V46" s="20"/>
      <c r="W46" s="21"/>
      <c r="X46" s="20">
        <v>12</v>
      </c>
      <c r="Y46" s="20"/>
      <c r="Z46" s="21"/>
      <c r="AA46" s="20">
        <v>12</v>
      </c>
      <c r="AB46" s="20"/>
      <c r="AC46" s="21"/>
      <c r="AD46" s="20">
        <v>6</v>
      </c>
      <c r="AE46" s="20"/>
      <c r="AF46" s="21"/>
      <c r="AG46" s="20">
        <f t="shared" si="4"/>
        <v>48</v>
      </c>
      <c r="AH46" s="20">
        <f t="shared" si="2"/>
        <v>6</v>
      </c>
      <c r="AI46" s="21">
        <f t="shared" si="3"/>
        <v>0.125</v>
      </c>
    </row>
    <row r="47" spans="1:35" ht="60.75" customHeight="1" x14ac:dyDescent="0.25">
      <c r="A47" s="96"/>
      <c r="B47" s="96"/>
      <c r="C47" s="15" t="s">
        <v>95</v>
      </c>
      <c r="D47" s="96"/>
      <c r="E47" s="96"/>
      <c r="F47" s="15" t="s">
        <v>23</v>
      </c>
      <c r="G47" s="12"/>
      <c r="H47" s="23">
        <v>6</v>
      </c>
      <c r="I47" s="23">
        <v>6</v>
      </c>
      <c r="J47" s="24">
        <v>216</v>
      </c>
      <c r="K47" s="24"/>
      <c r="L47" s="24">
        <v>281</v>
      </c>
      <c r="M47" s="24"/>
      <c r="N47" s="24">
        <v>295</v>
      </c>
      <c r="O47" s="24"/>
      <c r="P47" s="24">
        <v>155</v>
      </c>
      <c r="Q47" s="22"/>
      <c r="R47" s="20">
        <v>4</v>
      </c>
      <c r="S47" s="20">
        <v>4</v>
      </c>
      <c r="T47" s="21">
        <f t="shared" si="5"/>
        <v>1</v>
      </c>
      <c r="U47" s="20">
        <v>8</v>
      </c>
      <c r="V47" s="20"/>
      <c r="W47" s="21"/>
      <c r="X47" s="20">
        <v>8</v>
      </c>
      <c r="Y47" s="20"/>
      <c r="Z47" s="21"/>
      <c r="AA47" s="20">
        <v>8</v>
      </c>
      <c r="AB47" s="20"/>
      <c r="AC47" s="21"/>
      <c r="AD47" s="20">
        <v>4</v>
      </c>
      <c r="AE47" s="20"/>
      <c r="AF47" s="21"/>
      <c r="AG47" s="20">
        <f t="shared" si="4"/>
        <v>32</v>
      </c>
      <c r="AH47" s="20">
        <f t="shared" si="2"/>
        <v>4</v>
      </c>
      <c r="AI47" s="21">
        <f t="shared" si="3"/>
        <v>0.125</v>
      </c>
    </row>
    <row r="48" spans="1:35" ht="24.95" customHeight="1" x14ac:dyDescent="0.25">
      <c r="A48" s="96"/>
      <c r="B48" s="96"/>
      <c r="C48" s="15"/>
      <c r="D48" s="96"/>
      <c r="E48" s="96"/>
      <c r="F48" s="16"/>
      <c r="G48" s="11"/>
      <c r="H48" s="23"/>
      <c r="I48" s="23"/>
      <c r="J48" s="24"/>
      <c r="K48" s="24"/>
      <c r="L48" s="24"/>
      <c r="M48" s="24"/>
      <c r="N48" s="24"/>
      <c r="O48" s="24"/>
      <c r="P48" s="24"/>
      <c r="Q48" s="22"/>
      <c r="R48" s="20"/>
      <c r="S48" s="20"/>
      <c r="T48" s="21"/>
      <c r="U48" s="20"/>
      <c r="V48" s="20"/>
      <c r="W48" s="21"/>
      <c r="X48" s="20"/>
      <c r="Y48" s="20"/>
      <c r="Z48" s="21"/>
      <c r="AA48" s="20"/>
      <c r="AB48" s="20"/>
      <c r="AC48" s="21"/>
      <c r="AD48" s="20"/>
      <c r="AE48" s="20"/>
      <c r="AF48" s="21"/>
      <c r="AG48" s="20">
        <f t="shared" si="4"/>
        <v>0</v>
      </c>
      <c r="AH48" s="20">
        <f t="shared" si="2"/>
        <v>0</v>
      </c>
      <c r="AI48" s="21" t="e">
        <f t="shared" si="3"/>
        <v>#DIV/0!</v>
      </c>
    </row>
    <row r="49" spans="1:35" ht="71.25" customHeight="1" x14ac:dyDescent="0.25">
      <c r="A49" s="96" t="s">
        <v>50</v>
      </c>
      <c r="B49" s="96" t="s">
        <v>99</v>
      </c>
      <c r="C49" s="15" t="s">
        <v>98</v>
      </c>
      <c r="D49" s="96" t="s">
        <v>100</v>
      </c>
      <c r="E49" s="96" t="s">
        <v>101</v>
      </c>
      <c r="F49" s="15" t="s">
        <v>52</v>
      </c>
      <c r="G49" s="12"/>
      <c r="H49" s="23">
        <v>2446</v>
      </c>
      <c r="I49" s="23">
        <v>2443</v>
      </c>
      <c r="J49" s="24">
        <v>4038</v>
      </c>
      <c r="K49" s="24"/>
      <c r="L49" s="24">
        <v>3140</v>
      </c>
      <c r="M49" s="24"/>
      <c r="N49" s="24">
        <v>3661</v>
      </c>
      <c r="O49" s="24"/>
      <c r="P49" s="24">
        <v>4464</v>
      </c>
      <c r="Q49" s="22"/>
      <c r="R49" s="20">
        <v>100</v>
      </c>
      <c r="S49" s="20">
        <v>98.13</v>
      </c>
      <c r="T49" s="21">
        <f t="shared" si="5"/>
        <v>0.98129999999999995</v>
      </c>
      <c r="U49" s="20">
        <v>100</v>
      </c>
      <c r="V49" s="20"/>
      <c r="W49" s="21"/>
      <c r="X49" s="20">
        <v>100</v>
      </c>
      <c r="Y49" s="20"/>
      <c r="Z49" s="21"/>
      <c r="AA49" s="20">
        <v>100</v>
      </c>
      <c r="AB49" s="20"/>
      <c r="AC49" s="21"/>
      <c r="AD49" s="20">
        <v>100</v>
      </c>
      <c r="AE49" s="20"/>
      <c r="AF49" s="21"/>
      <c r="AG49" s="20">
        <f t="shared" si="4"/>
        <v>500</v>
      </c>
      <c r="AH49" s="20">
        <f t="shared" si="2"/>
        <v>98.13</v>
      </c>
      <c r="AI49" s="21">
        <f t="shared" si="3"/>
        <v>0.19625999999999999</v>
      </c>
    </row>
    <row r="50" spans="1:35" ht="60" customHeight="1" x14ac:dyDescent="0.25">
      <c r="A50" s="96"/>
      <c r="B50" s="96"/>
      <c r="C50" s="15" t="s">
        <v>98</v>
      </c>
      <c r="D50" s="96"/>
      <c r="E50" s="96"/>
      <c r="F50" s="15" t="s">
        <v>25</v>
      </c>
      <c r="G50" s="12"/>
      <c r="H50" s="23">
        <v>426</v>
      </c>
      <c r="I50" s="23">
        <v>426</v>
      </c>
      <c r="J50" s="24">
        <v>725</v>
      </c>
      <c r="K50" s="24"/>
      <c r="L50" s="24">
        <v>785</v>
      </c>
      <c r="M50" s="24"/>
      <c r="N50" s="24">
        <v>915</v>
      </c>
      <c r="O50" s="24"/>
      <c r="P50" s="24">
        <v>1116</v>
      </c>
      <c r="Q50" s="22"/>
      <c r="R50" s="20">
        <v>15</v>
      </c>
      <c r="S50" s="20">
        <v>6.14</v>
      </c>
      <c r="T50" s="21">
        <f t="shared" si="5"/>
        <v>0.40933333333333333</v>
      </c>
      <c r="U50" s="20">
        <v>25</v>
      </c>
      <c r="V50" s="20"/>
      <c r="W50" s="21"/>
      <c r="X50" s="20">
        <v>25</v>
      </c>
      <c r="Y50" s="20"/>
      <c r="Z50" s="21"/>
      <c r="AA50" s="20">
        <v>25</v>
      </c>
      <c r="AB50" s="20"/>
      <c r="AC50" s="21"/>
      <c r="AD50" s="20">
        <v>10</v>
      </c>
      <c r="AE50" s="20"/>
      <c r="AF50" s="21"/>
      <c r="AG50" s="20">
        <f t="shared" si="4"/>
        <v>100</v>
      </c>
      <c r="AH50" s="20">
        <f t="shared" si="2"/>
        <v>6.14</v>
      </c>
      <c r="AI50" s="21">
        <f t="shared" si="3"/>
        <v>6.1399999999999996E-2</v>
      </c>
    </row>
    <row r="51" spans="1:35" ht="69" customHeight="1" x14ac:dyDescent="0.25">
      <c r="A51" s="96"/>
      <c r="B51" s="96"/>
      <c r="C51" s="15" t="s">
        <v>98</v>
      </c>
      <c r="D51" s="96"/>
      <c r="E51" s="96"/>
      <c r="F51" s="15" t="s">
        <v>53</v>
      </c>
      <c r="G51" s="12"/>
      <c r="H51" s="23">
        <v>60</v>
      </c>
      <c r="I51" s="23">
        <v>36</v>
      </c>
      <c r="J51" s="24">
        <v>100</v>
      </c>
      <c r="K51" s="24"/>
      <c r="L51" s="24">
        <v>101</v>
      </c>
      <c r="M51" s="24"/>
      <c r="N51" s="24">
        <v>118</v>
      </c>
      <c r="O51" s="24"/>
      <c r="P51" s="24">
        <v>143</v>
      </c>
      <c r="Q51" s="22"/>
      <c r="R51" s="20">
        <v>60</v>
      </c>
      <c r="S51" s="20">
        <v>39.130000000000003</v>
      </c>
      <c r="T51" s="21">
        <f t="shared" si="5"/>
        <v>0.65216666666666667</v>
      </c>
      <c r="U51" s="20">
        <v>10</v>
      </c>
      <c r="V51" s="20"/>
      <c r="W51" s="21"/>
      <c r="X51" s="20">
        <v>10</v>
      </c>
      <c r="Y51" s="20"/>
      <c r="Z51" s="21"/>
      <c r="AA51" s="20">
        <v>10</v>
      </c>
      <c r="AB51" s="20"/>
      <c r="AC51" s="21"/>
      <c r="AD51" s="20">
        <v>10</v>
      </c>
      <c r="AE51" s="20"/>
      <c r="AF51" s="21"/>
      <c r="AG51" s="20">
        <f t="shared" si="4"/>
        <v>100</v>
      </c>
      <c r="AH51" s="20">
        <f t="shared" si="2"/>
        <v>39.130000000000003</v>
      </c>
      <c r="AI51" s="21">
        <f t="shared" si="3"/>
        <v>0.39130000000000004</v>
      </c>
    </row>
    <row r="52" spans="1:35" ht="82.5" customHeight="1" x14ac:dyDescent="0.25">
      <c r="A52" s="96"/>
      <c r="B52" s="96"/>
      <c r="C52" s="15" t="s">
        <v>98</v>
      </c>
      <c r="D52" s="96"/>
      <c r="E52" s="96"/>
      <c r="F52" s="15" t="s">
        <v>24</v>
      </c>
      <c r="G52" s="12"/>
      <c r="H52" s="23">
        <v>21</v>
      </c>
      <c r="I52" s="23">
        <v>21</v>
      </c>
      <c r="J52" s="24">
        <v>673</v>
      </c>
      <c r="K52" s="24"/>
      <c r="L52" s="24">
        <v>1221</v>
      </c>
      <c r="M52" s="24"/>
      <c r="N52" s="24">
        <v>1392</v>
      </c>
      <c r="O52" s="24"/>
      <c r="P52" s="24">
        <v>1497</v>
      </c>
      <c r="Q52" s="22"/>
      <c r="R52" s="20">
        <v>100</v>
      </c>
      <c r="S52" s="20">
        <v>100</v>
      </c>
      <c r="T52" s="21">
        <f t="shared" si="5"/>
        <v>1</v>
      </c>
      <c r="U52" s="20">
        <v>100</v>
      </c>
      <c r="V52" s="20"/>
      <c r="W52" s="21"/>
      <c r="X52" s="20">
        <v>100</v>
      </c>
      <c r="Y52" s="20"/>
      <c r="Z52" s="21"/>
      <c r="AA52" s="20">
        <v>100</v>
      </c>
      <c r="AB52" s="20"/>
      <c r="AC52" s="21"/>
      <c r="AD52" s="20">
        <v>100</v>
      </c>
      <c r="AE52" s="20"/>
      <c r="AF52" s="21"/>
      <c r="AG52" s="20">
        <f t="shared" si="4"/>
        <v>500</v>
      </c>
      <c r="AH52" s="20">
        <f t="shared" si="2"/>
        <v>100</v>
      </c>
      <c r="AI52" s="21">
        <f t="shared" si="3"/>
        <v>0.2</v>
      </c>
    </row>
    <row r="53" spans="1:35" ht="73.5" customHeight="1" x14ac:dyDescent="0.25">
      <c r="A53" s="96"/>
      <c r="B53" s="96"/>
      <c r="C53" s="15" t="s">
        <v>98</v>
      </c>
      <c r="D53" s="96"/>
      <c r="E53" s="96"/>
      <c r="F53" s="15" t="s">
        <v>54</v>
      </c>
      <c r="G53" s="12"/>
      <c r="H53" s="23">
        <v>7</v>
      </c>
      <c r="I53" s="23">
        <v>7</v>
      </c>
      <c r="J53" s="24">
        <v>479</v>
      </c>
      <c r="K53" s="24"/>
      <c r="L53" s="24">
        <v>739</v>
      </c>
      <c r="M53" s="24"/>
      <c r="N53" s="24">
        <v>842</v>
      </c>
      <c r="O53" s="24"/>
      <c r="P53" s="24">
        <v>905</v>
      </c>
      <c r="Q53" s="22"/>
      <c r="R53" s="20">
        <v>95</v>
      </c>
      <c r="S53" s="20">
        <v>95.4</v>
      </c>
      <c r="T53" s="21">
        <f t="shared" si="5"/>
        <v>1.0042105263157894</v>
      </c>
      <c r="U53" s="20">
        <v>95</v>
      </c>
      <c r="V53" s="20"/>
      <c r="W53" s="21"/>
      <c r="X53" s="20">
        <v>95</v>
      </c>
      <c r="Y53" s="20"/>
      <c r="Z53" s="21"/>
      <c r="AA53" s="20">
        <v>95</v>
      </c>
      <c r="AB53" s="20"/>
      <c r="AC53" s="21"/>
      <c r="AD53" s="20">
        <v>95</v>
      </c>
      <c r="AE53" s="20"/>
      <c r="AF53" s="21"/>
      <c r="AG53" s="20">
        <f t="shared" si="4"/>
        <v>475</v>
      </c>
      <c r="AH53" s="20">
        <f t="shared" si="2"/>
        <v>95.4</v>
      </c>
      <c r="AI53" s="21">
        <f t="shared" si="3"/>
        <v>0.20084210526315791</v>
      </c>
    </row>
    <row r="54" spans="1:35" ht="24.95" customHeight="1" x14ac:dyDescent="0.25">
      <c r="A54" s="96"/>
      <c r="B54" s="96"/>
      <c r="C54" s="15"/>
      <c r="D54" s="96"/>
      <c r="E54" s="96"/>
      <c r="F54" s="16"/>
      <c r="G54" s="11"/>
      <c r="H54" s="23"/>
      <c r="I54" s="23"/>
      <c r="J54" s="24"/>
      <c r="K54" s="24"/>
      <c r="L54" s="24"/>
      <c r="M54" s="24"/>
      <c r="N54" s="24"/>
      <c r="O54" s="24"/>
      <c r="P54" s="24"/>
      <c r="Q54" s="22"/>
      <c r="R54" s="20"/>
      <c r="S54" s="20"/>
      <c r="T54" s="21"/>
      <c r="U54" s="20"/>
      <c r="V54" s="20"/>
      <c r="W54" s="21"/>
      <c r="X54" s="20"/>
      <c r="Y54" s="20"/>
      <c r="Z54" s="21"/>
      <c r="AA54" s="20"/>
      <c r="AB54" s="20"/>
      <c r="AC54" s="21"/>
      <c r="AD54" s="20"/>
      <c r="AE54" s="20"/>
      <c r="AF54" s="21"/>
      <c r="AG54" s="20">
        <f t="shared" si="4"/>
        <v>0</v>
      </c>
      <c r="AH54" s="20">
        <f t="shared" si="2"/>
        <v>0</v>
      </c>
      <c r="AI54" s="21" t="e">
        <f t="shared" si="3"/>
        <v>#DIV/0!</v>
      </c>
    </row>
    <row r="55" spans="1:35" ht="24.95" customHeight="1" x14ac:dyDescent="0.25">
      <c r="A55" s="15"/>
      <c r="B55" s="15"/>
      <c r="C55" s="15"/>
      <c r="D55" s="15"/>
      <c r="E55" s="15"/>
      <c r="F55" s="16"/>
      <c r="G55" s="26"/>
      <c r="H55" s="27"/>
      <c r="I55" s="27"/>
      <c r="J55" s="28"/>
      <c r="K55" s="28"/>
      <c r="L55" s="28"/>
      <c r="M55" s="28"/>
      <c r="N55" s="28"/>
      <c r="O55" s="28"/>
      <c r="P55" s="28"/>
      <c r="Q55" s="29"/>
      <c r="R55" s="30"/>
      <c r="S55" s="30"/>
      <c r="T55" s="31"/>
      <c r="U55" s="30"/>
      <c r="V55" s="30"/>
      <c r="W55" s="31"/>
      <c r="X55" s="30"/>
      <c r="Y55" s="30"/>
      <c r="Z55" s="31"/>
      <c r="AA55" s="30"/>
      <c r="AB55" s="30"/>
      <c r="AC55" s="31"/>
      <c r="AD55" s="30"/>
      <c r="AE55" s="30"/>
      <c r="AF55" s="31"/>
      <c r="AG55" s="20"/>
      <c r="AH55" s="20"/>
      <c r="AI55" s="21"/>
    </row>
    <row r="56" spans="1:35" ht="24.95" customHeight="1" x14ac:dyDescent="0.25">
      <c r="A56" s="15"/>
      <c r="B56" s="15"/>
      <c r="C56" s="15"/>
      <c r="D56" s="15"/>
      <c r="E56" s="15"/>
      <c r="F56" s="16"/>
      <c r="G56" s="26"/>
      <c r="H56" s="27"/>
      <c r="I56" s="27"/>
      <c r="J56" s="28"/>
      <c r="K56" s="28"/>
      <c r="L56" s="28"/>
      <c r="M56" s="28"/>
      <c r="N56" s="28"/>
      <c r="O56" s="28"/>
      <c r="P56" s="28"/>
      <c r="Q56" s="29"/>
      <c r="R56" s="30"/>
      <c r="S56" s="30"/>
      <c r="T56" s="31"/>
      <c r="U56" s="30"/>
      <c r="V56" s="30"/>
      <c r="W56" s="31"/>
      <c r="X56" s="30"/>
      <c r="Y56" s="30"/>
      <c r="Z56" s="31"/>
      <c r="AA56" s="30"/>
      <c r="AB56" s="30"/>
      <c r="AC56" s="31"/>
      <c r="AD56" s="30"/>
      <c r="AE56" s="30"/>
      <c r="AF56" s="31"/>
      <c r="AG56" s="20"/>
      <c r="AH56" s="20"/>
      <c r="AI56" s="21"/>
    </row>
    <row r="57" spans="1:35" x14ac:dyDescent="0.25">
      <c r="B57" s="32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2D57C3591326438009E35F11CD2917" ma:contentTypeVersion="2" ma:contentTypeDescription="Crear nuevo documento." ma:contentTypeScope="" ma:versionID="b06511f296367dbdddb4cfe1675a31ed">
  <xsd:schema xmlns:xsd="http://www.w3.org/2001/XMLSchema" xmlns:xs="http://www.w3.org/2001/XMLSchema" xmlns:p="http://schemas.microsoft.com/office/2006/metadata/properties" xmlns:ns2="caed9dc0-90d4-48d7-93c5-5eaa637a112b" targetNamespace="http://schemas.microsoft.com/office/2006/metadata/properties" ma:root="true" ma:fieldsID="5d61f046fc3220d016de3c5f9a95f6d2" ns2:_="">
    <xsd:import namespace="caed9dc0-90d4-48d7-93c5-5eaa637a1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d9dc0-90d4-48d7-93c5-5eaa637a1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2CBE85-01CE-4C99-A4DF-3EEC6B10A005}"/>
</file>

<file path=customXml/itemProps2.xml><?xml version="1.0" encoding="utf-8"?>
<ds:datastoreItem xmlns:ds="http://schemas.openxmlformats.org/officeDocument/2006/customXml" ds:itemID="{D022135A-C4B0-41E7-BE08-2569EB48587E}"/>
</file>

<file path=customXml/itemProps3.xml><?xml version="1.0" encoding="utf-8"?>
<ds:datastoreItem xmlns:ds="http://schemas.openxmlformats.org/officeDocument/2006/customXml" ds:itemID="{9775E74D-04A1-42BA-940A-B51C94B95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PS</vt:lpstr>
      <vt:lpstr>PS (3)</vt:lpstr>
      <vt:lpstr>PS (2)</vt:lpstr>
      <vt:lpstr>PS!Área_de_impresión</vt:lpstr>
      <vt:lpstr>'PS (2)'!Área_de_impresión</vt:lpstr>
      <vt:lpstr>'PS (3)'!Área_de_impresión</vt:lpstr>
      <vt:lpstr>PS!Títulos_a_imprimir</vt:lpstr>
      <vt:lpstr>'PS (2)'!Títulos_a_imprimir</vt:lpstr>
      <vt:lpstr>'PS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2019-06-20T14:50:38Z</cp:lastPrinted>
  <dcterms:created xsi:type="dcterms:W3CDTF">2016-06-11T18:49:54Z</dcterms:created>
  <dcterms:modified xsi:type="dcterms:W3CDTF">2020-10-05T23:22:40Z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0x010100BC2D57C3591326438009E35F11CD2917</vt:lpwstr>
  </property>
</Properties>
</file>