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SDPP\Proyectos\Matriz de proyectos\"/>
    </mc:Choice>
  </mc:AlternateContent>
  <xr:revisionPtr revIDLastSave="0" documentId="13_ncr:1_{A1C6175C-3739-486B-B7BB-9C12A16F8DC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PS" sheetId="1" r:id="rId1"/>
    <sheet name="PS (3)" sheetId="3" r:id="rId2"/>
    <sheet name="PS (2)" sheetId="2" state="hidden" r:id="rId3"/>
  </sheets>
  <definedNames>
    <definedName name="_xlnm._FilterDatabase" localSheetId="0" hidden="1">PS!$A$6:$AF$57</definedName>
    <definedName name="_xlnm._FilterDatabase" localSheetId="2" hidden="1">'PS (2)'!$A$6:$I$56</definedName>
    <definedName name="_xlnm.Print_Area" localSheetId="0">PS!$A$1:$AH$59</definedName>
    <definedName name="_xlnm.Print_Area" localSheetId="2">'PS (2)'!$A$1:$AI$56</definedName>
    <definedName name="_xlnm.Print_Area" localSheetId="1">'PS (3)'!$A$1:$E$19</definedName>
    <definedName name="_xlnm.Print_Titles" localSheetId="0">PS!$2:$6</definedName>
    <definedName name="_xlnm.Print_Titles" localSheetId="2">'PS (2)'!$2:$7</definedName>
    <definedName name="_xlnm.Print_Titles" localSheetId="1">'PS (3)'!$2:$4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0" i="1" l="1"/>
  <c r="Y32" i="1"/>
  <c r="Y27" i="1"/>
  <c r="Y17" i="1"/>
  <c r="AC52" i="1"/>
  <c r="AC50" i="1"/>
  <c r="AC49" i="1"/>
  <c r="AC45" i="1"/>
  <c r="AC46" i="1"/>
  <c r="AC47" i="1"/>
  <c r="AC44" i="1"/>
  <c r="AC43" i="1"/>
  <c r="AC42" i="1"/>
  <c r="AC41" i="1"/>
  <c r="AC39" i="1"/>
  <c r="AC38" i="1"/>
  <c r="AC36" i="1"/>
  <c r="AD33" i="1"/>
  <c r="AD34" i="1"/>
  <c r="AC32" i="1"/>
  <c r="AC28" i="1"/>
  <c r="AC27" i="1"/>
  <c r="AC21" i="1"/>
  <c r="AC20" i="1"/>
  <c r="AC19" i="1"/>
  <c r="AD18" i="1"/>
  <c r="AC17" i="1"/>
  <c r="AC16" i="1"/>
  <c r="AC15" i="1"/>
  <c r="AC14" i="1"/>
  <c r="AC13" i="1"/>
  <c r="AC12" i="1"/>
  <c r="AD11" i="1"/>
  <c r="AC10" i="1"/>
  <c r="AC8" i="1"/>
  <c r="AC7" i="1"/>
  <c r="AA53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Z54" i="1"/>
  <c r="AA54" i="1"/>
  <c r="Z55" i="1"/>
  <c r="AA55" i="1"/>
  <c r="Z7" i="1"/>
  <c r="AA7" i="1"/>
  <c r="S11" i="1"/>
  <c r="I18" i="1"/>
  <c r="I22" i="1"/>
  <c r="I34" i="1"/>
  <c r="I11" i="1"/>
  <c r="N11" i="1"/>
  <c r="N33" i="1"/>
  <c r="N34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2" i="1"/>
  <c r="X31" i="1"/>
  <c r="X30" i="1"/>
  <c r="X29" i="1"/>
  <c r="X28" i="1"/>
  <c r="X27" i="1"/>
  <c r="X26" i="1"/>
  <c r="X25" i="1"/>
  <c r="X23" i="1"/>
  <c r="AC23" i="1"/>
  <c r="X21" i="1"/>
  <c r="X20" i="1"/>
  <c r="X19" i="1"/>
  <c r="X17" i="1"/>
  <c r="X16" i="1"/>
  <c r="X15" i="1"/>
  <c r="X14" i="1"/>
  <c r="X13" i="1"/>
  <c r="X12" i="1"/>
  <c r="X10" i="1"/>
  <c r="X9" i="1"/>
  <c r="X8" i="1"/>
  <c r="X7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8" i="1"/>
  <c r="S37" i="1"/>
  <c r="S36" i="1"/>
  <c r="S35" i="1"/>
  <c r="S32" i="1"/>
  <c r="S31" i="1"/>
  <c r="S30" i="1"/>
  <c r="S29" i="1"/>
  <c r="S28" i="1"/>
  <c r="S27" i="1"/>
  <c r="S26" i="1"/>
  <c r="S25" i="1"/>
  <c r="S24" i="1"/>
  <c r="S23" i="1"/>
  <c r="S21" i="1"/>
  <c r="S20" i="1"/>
  <c r="S19" i="1"/>
  <c r="S16" i="1"/>
  <c r="S15" i="1"/>
  <c r="S14" i="1"/>
  <c r="S13" i="1"/>
  <c r="S12" i="1"/>
  <c r="S10" i="1"/>
  <c r="S9" i="1"/>
  <c r="S8" i="1"/>
  <c r="S7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38" i="1"/>
  <c r="N37" i="1"/>
  <c r="N36" i="1"/>
  <c r="N35" i="1"/>
  <c r="N32" i="1"/>
  <c r="N31" i="1"/>
  <c r="N30" i="1"/>
  <c r="N29" i="1"/>
  <c r="N28" i="1"/>
  <c r="N27" i="1"/>
  <c r="N26" i="1"/>
  <c r="N25" i="1"/>
  <c r="N24" i="1"/>
  <c r="N23" i="1"/>
  <c r="N21" i="1"/>
  <c r="N20" i="1"/>
  <c r="N19" i="1"/>
  <c r="N14" i="1"/>
  <c r="N13" i="1"/>
  <c r="N12" i="1"/>
  <c r="N10" i="1"/>
  <c r="N9" i="1"/>
  <c r="N8" i="1"/>
  <c r="N7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I37" i="1"/>
  <c r="I35" i="1"/>
  <c r="I31" i="1"/>
  <c r="I30" i="1"/>
  <c r="I29" i="1"/>
  <c r="I28" i="1"/>
  <c r="I27" i="1"/>
  <c r="I26" i="1"/>
  <c r="I25" i="1"/>
  <c r="I24" i="1"/>
  <c r="I23" i="1"/>
  <c r="I21" i="1"/>
  <c r="I20" i="1"/>
  <c r="I19" i="1"/>
  <c r="I14" i="1"/>
  <c r="I13" i="1"/>
  <c r="I12" i="1"/>
  <c r="I10" i="1"/>
  <c r="I9" i="1"/>
  <c r="I8" i="1"/>
  <c r="I7" i="1"/>
  <c r="AD17" i="1"/>
  <c r="AD42" i="1"/>
  <c r="AD40" i="1"/>
  <c r="AD7" i="1"/>
  <c r="AD14" i="1"/>
  <c r="AD15" i="1"/>
  <c r="AD53" i="1"/>
  <c r="AD54" i="1"/>
  <c r="AD55" i="1"/>
  <c r="AH54" i="2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AI25" i="2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D29" i="1"/>
  <c r="AD21" i="1"/>
  <c r="AD38" i="1"/>
  <c r="AD37" i="1"/>
  <c r="AD51" i="1"/>
  <c r="AD44" i="1"/>
  <c r="AD41" i="1"/>
  <c r="AD50" i="1"/>
  <c r="AD47" i="1"/>
  <c r="AD39" i="1"/>
  <c r="AD36" i="1"/>
  <c r="AD49" i="1"/>
  <c r="AD46" i="1"/>
  <c r="AD43" i="1"/>
  <c r="AD35" i="1"/>
  <c r="AD31" i="1"/>
  <c r="AD28" i="1"/>
  <c r="AD20" i="1"/>
  <c r="AD52" i="1"/>
  <c r="AD48" i="1"/>
  <c r="AD45" i="1"/>
  <c r="AD30" i="1"/>
  <c r="AD27" i="1"/>
  <c r="AD23" i="1"/>
  <c r="AD19" i="1"/>
  <c r="AD32" i="1"/>
  <c r="AD16" i="1"/>
  <c r="AD12" i="1"/>
  <c r="AD9" i="1"/>
  <c r="AD13" i="1"/>
  <c r="AD10" i="1"/>
  <c r="A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<sst xmlns="http://schemas.openxmlformats.org/spreadsheetml/2006/main" count="524" uniqueCount="204">
  <si>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</si>
  <si>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</si>
  <si>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</si>
  <si>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</si>
  <si>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</si>
  <si>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</si>
  <si>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</si>
  <si>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</si>
  <si>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</si>
  <si>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</si>
  <si>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</si>
  <si>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</si>
  <si>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</si>
  <si>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</si>
  <si>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</si>
  <si>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</si>
  <si>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</si>
  <si>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</si>
  <si>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</si>
  <si>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</si>
  <si>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</si>
  <si>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</si>
  <si>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</si>
  <si>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</si>
  <si>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</si>
  <si>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</si>
  <si>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</si>
  <si>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</si>
  <si>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</si>
  <si>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</si>
  <si>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</si>
  <si>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</si>
  <si>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</si>
  <si>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</si>
  <si>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</si>
  <si>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</si>
  <si>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</si>
  <si>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</si>
  <si>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</si>
  <si>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</si>
  <si>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</si>
  <si>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</si>
  <si>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</si>
  <si>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</si>
  <si>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</si>
  <si>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</si>
  <si>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</si>
  <si>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</si>
  <si>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</si>
  <si>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</si>
  <si>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</si>
  <si>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</si>
  <si>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</si>
  <si>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</si>
  <si>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</si>
  <si>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</si>
  <si>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</si>
  <si>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</si>
  <si>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</si>
  <si>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</si>
  <si>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</si>
  <si>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</si>
  <si>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</si>
  <si>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</si>
  <si>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</si>
  <si>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</si>
  <si>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</si>
  <si>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</si>
  <si>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</si>
  <si>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</si>
  <si>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</si>
  <si>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</si>
  <si>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</si>
  <si>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</si>
  <si>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</si>
  <si>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</si>
  <si>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</si>
  <si>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</si>
  <si>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</si>
  <si>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</si>
  <si>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</si>
  <si>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</si>
  <si>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</si>
  <si>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</si>
  <si>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</si>
  <si>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</si>
  <si>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</si>
  <si>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</si>
  <si>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</si>
  <si>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</si>
  <si>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</si>
  <si>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</si>
  <si>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</si>
  <si>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</si>
  <si>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</si>
  <si>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</si>
  <si>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</si>
  <si>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</si>
  <si>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</si>
  <si>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</si>
  <si>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</si>
  <si>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</si>
  <si>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</si>
  <si>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</si>
  <si>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417. Control a los procesos de enajenación y arriendo de vivienda</t>
  </si>
  <si>
    <t>136- Recuperación, incorporación, vida urbana y control de la ilegalidad</t>
  </si>
  <si>
    <t>Incrementar en 10 puntos los resultados del índice de Transparencia en la SDHT.</t>
  </si>
  <si>
    <t>NA</t>
  </si>
  <si>
    <t>Incrementar 100% la inscripción y gestión de los proyectos ante el esquema Mesa de Soluciones.</t>
  </si>
  <si>
    <t>Responsable</t>
  </si>
  <si>
    <t>Jefe de oficina asesora de comunicaciones</t>
  </si>
  <si>
    <t>Subsecretaria juridica</t>
  </si>
  <si>
    <t>Transformar 15 territorios para la apropiación del espacio público</t>
  </si>
  <si>
    <t>Promover 80 hectáreas de suelo para el desarrollo y la construcción de vivienda y usos complementarios</t>
  </si>
  <si>
    <t>Gestionar 10 intervenciones integrales de mejoramiento en los territorios priorizados</t>
  </si>
  <si>
    <t>100% de polígonos identificados de control y prevención, monitoreados en áreas susceptibles de ocupación ilegal</t>
  </si>
  <si>
    <t>Llevar a un 100% la implementación de las leyes 1712 de 2014 (Ley de Transparencia y del Derecho de Acceso a la Información Pública) y 1474 de 2011 (Por la cual se dictan normas orientadas a fortalecer los
mecanismos de prevención, investigación y sanción de actos de corrupción y la efectividad del control de la gestión pública)</t>
  </si>
  <si>
    <t>Desarrollar el 100% de actividades de intervención para el mejoramiento de la infraestructura física, dotacional y administrativa</t>
  </si>
  <si>
    <t>04. Nuevo Ordenamiento Territorial.</t>
  </si>
  <si>
    <t xml:space="preserve">Acompañar 5000 hogares víctimas del conflicto residentes en Bogotá en la presentación a programas o esquemas financieros de acceso a vivienda </t>
  </si>
  <si>
    <t>Osiris Viña Manrique</t>
  </si>
  <si>
    <t xml:space="preserve">Nombre </t>
  </si>
  <si>
    <t>Email</t>
  </si>
  <si>
    <t>osiris.vina@habitatbogota.gov.co</t>
  </si>
  <si>
    <t>07. Eje transversal gobierno legítimo, fortalecimiento local y eficiencia</t>
  </si>
  <si>
    <t>1102. Desarrollo abierto y transparente de la gestión de la SDHT</t>
  </si>
  <si>
    <t>Gestionar el 100% del Plan de Adecuación y Sostenibilidad del SIG - MIPG</t>
  </si>
  <si>
    <t>Jorge Alberto Torres Vallejo</t>
  </si>
  <si>
    <t>jorge.torres@habitatbogota.gov.co</t>
  </si>
  <si>
    <t xml:space="preserve">Brindar asistencia técnica a 82 prestadores de los servicios públicos de acueducto pririzados
</t>
  </si>
  <si>
    <t xml:space="preserve">Carolina Gonzalez Barreto </t>
  </si>
  <si>
    <t>carolina.gonzalez@habitatbogota.gov.co</t>
  </si>
  <si>
    <t xml:space="preserve">Iniciar 150.000 viviendas en Bogotá
</t>
  </si>
  <si>
    <t>Formular 1 Política de Gestión Integral del Hábitat con horizonte a 2030</t>
  </si>
  <si>
    <t>Revisar 100% las cuentas de cobro y aportes solidarios al Fondo de Solidaridad y Redistribución de Ingresos -FSRI radicadas en la SDHT</t>
  </si>
  <si>
    <t>Alfredo Uribe Duque</t>
  </si>
  <si>
    <t>alfredo.uribe@habitatbogota.gov.co</t>
  </si>
  <si>
    <t>Mavic Xiomara Hernández ( e )</t>
  </si>
  <si>
    <t>mavic.hernandez@habitatbogota.gov.co</t>
  </si>
  <si>
    <t>Diana Carolina Torres Rojas</t>
  </si>
  <si>
    <t>diana.torres@habitatbogota.gov.co</t>
  </si>
  <si>
    <t>Tulia Andrea Santos Cubillos</t>
  </si>
  <si>
    <t>tulia.santos@habitatbogota.gov.co</t>
  </si>
  <si>
    <t>Desarrollar el 100% de actividades de intervención para el mejoramiento de la infraestructura física y dotación de sedes administrativas</t>
  </si>
  <si>
    <t>Maria Angelica Hernández Gacha</t>
  </si>
  <si>
    <t>maria.hernandez@habitatbogota.gov.co</t>
  </si>
  <si>
    <t>Promover 14 proyectos de vivienda asociados al sector Hábitat que permitan la habilitación de suelo para vivienda y usos complementarios</t>
  </si>
  <si>
    <t>María Andrea Moreno Flórez</t>
  </si>
  <si>
    <t>maria.moreno@habitatbogota.gov.co</t>
  </si>
  <si>
    <t>Gladys Alexandra Lucero Cardenas Rivera</t>
  </si>
  <si>
    <t>gladys.cardenas@habitatbogota.gov.co</t>
  </si>
  <si>
    <t xml:space="preserve">
Iniciar 60.000 viviendas VIS en Bogotá</t>
  </si>
  <si>
    <t>Sergio Andres Martinez Bilbao</t>
  </si>
  <si>
    <t>sergio.martinez@habitatbogota.gov.co</t>
  </si>
  <si>
    <t>Subdirección de Programas y Proyectos</t>
  </si>
  <si>
    <t>Subdirección de gestion del suelo</t>
  </si>
  <si>
    <t>Subdirección de servicios publicos</t>
  </si>
  <si>
    <t>Subdirección de barrios</t>
  </si>
  <si>
    <t>Subdirección de participacion y relaciones con la comunidad</t>
  </si>
  <si>
    <t>Subdirección de apoyo a la construccion</t>
  </si>
  <si>
    <t>Subdirección de informacion sectorial</t>
  </si>
  <si>
    <t>Subdirección de operaciones</t>
  </si>
  <si>
    <t>Subdirección de prevencion y seguimiento</t>
  </si>
  <si>
    <t>Subdirección de investigaciones y control de vivienda</t>
  </si>
  <si>
    <t>Subdirección administrativa</t>
  </si>
  <si>
    <t>Subdirección de recursos públicos</t>
  </si>
  <si>
    <t>1153. Intervenciones integrales de mejoramiento</t>
  </si>
  <si>
    <t>7505. Fortalecimiento Jurídico Institucional</t>
  </si>
  <si>
    <t>800. Apoyo a la Generación de Vivienda</t>
  </si>
  <si>
    <t>1144. Gestión para el suministro de agua potable en el D.C.</t>
  </si>
  <si>
    <t>487. Gestión de suelo para la construcción de vivienda y usos complementarios</t>
  </si>
  <si>
    <t>Shirley Andrea Zamora</t>
  </si>
  <si>
    <t>shirley.zamora@habitatbogota.gov.co</t>
  </si>
  <si>
    <t>cesar.herrera@habitatbogota.gov.co</t>
  </si>
  <si>
    <t>163-Financiación para el desarrollo territorial</t>
  </si>
  <si>
    <t>Proyecto Estratégico</t>
  </si>
  <si>
    <t>Sergio Andres Martinez Bilbao (e )</t>
  </si>
  <si>
    <t>Natalia Tamayo Chaparro</t>
  </si>
  <si>
    <t>natalia.chaparro@habitatbogota.gov.co</t>
  </si>
  <si>
    <t>Cesar Arturo Herrera</t>
  </si>
  <si>
    <t xml:space="preserve">Subdirección de recursos privados </t>
  </si>
  <si>
    <t>Recursos</t>
  </si>
  <si>
    <t>Magnitud</t>
  </si>
  <si>
    <t>Conformar 124 expedientes urbanos para la legalización de asentamientos de origen informal</t>
  </si>
  <si>
    <t>Conformar 55 expedientes urbanos para la regularización de barrios de origen informal</t>
  </si>
  <si>
    <t>Ajustar 115 expedientes urbanos, devueltos por la SDP, para la legalización de asentamientos de origen informal.</t>
  </si>
  <si>
    <t>Ajustar 38 expedientes urbanos, devueltos por la SDP,  para regularización de desarrollos legalizados.</t>
  </si>
  <si>
    <t>Elaborar 100% los actos administrativos que se emitan en ejecución de las políticas en materia de habitat</t>
  </si>
  <si>
    <t>Representar 100% judicial y extrajudicialmente a a la Entidad en los procesos jurídicos que cursen ante las distintas jurisdicciones en los que sea parte o se haya vinculado.</t>
  </si>
  <si>
    <t>Conceptualizar 100% la viabilidad jurídica de la normatividad en materia de hábitat</t>
  </si>
  <si>
    <t>Formular 14 intervenciones para el mejoramiento integral</t>
  </si>
  <si>
    <t>Beneficiar 500 hogares víctimas del conflicto armado con el programa de financiación de vivienda</t>
  </si>
  <si>
    <t>Estructurar el 100% de los instrumentos de financiación con su respectivo análisis económico -técnico-jurídico</t>
  </si>
  <si>
    <t>Diseñar 1 estrategia de participación para proyectos de vivienda de interes social y prioritaria</t>
  </si>
  <si>
    <t>Diseñar 1 estrategia de participación para las intervenciones integrales de mejoramiento</t>
  </si>
  <si>
    <t>MATRIZ EJECUCIÓN PRESUPUESTAL Y EJECUCIÓN MAGNITUD DE METAS 2016 - 2020</t>
  </si>
  <si>
    <t xml:space="preserve">TOTAL PDD
</t>
  </si>
  <si>
    <t>Meta Plan de Desarrollo</t>
  </si>
  <si>
    <t>Brindar asistencia técnica a 82 prestadores de los servicios públicos de acueducto identificados</t>
  </si>
  <si>
    <t>Iniciar 60.000 viviendas VIS en Bogotá</t>
  </si>
  <si>
    <t>Monitorear el 100% de polígonos identificados de control y prevención, en áreas susceptibles de ocupación ilegal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</si>
  <si>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</si>
  <si>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Ejecutar plan de innovación tecnológica al 100%</t>
  </si>
  <si>
    <t>Desarrollar el 100% de actividades de intervención para el mejoramiento de la infraestructura física, dotacional y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</si>
</sst>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#,,"/>
  </numFmts>
  <fonts count="1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5" fillId="0" borderId="0" applyFont="0" applyFill="0" applyBorder="0" applyAlignment="0" applyProtection="0"/>
  </cellStyleXfs>
  <cellXfs count="21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165" fontId="4" fillId="2" borderId="21" xfId="1" applyNumberFormat="1" applyFont="1" applyFill="1" applyBorder="1" applyAlignment="1">
      <alignment vertical="center"/>
    </xf>
    <xf numFmtId="165" fontId="4" fillId="2" borderId="23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165" fontId="6" fillId="0" borderId="23" xfId="1" applyNumberFormat="1" applyFont="1" applyFill="1" applyBorder="1" applyAlignment="1">
      <alignment vertical="center"/>
    </xf>
    <xf numFmtId="165" fontId="4" fillId="2" borderId="25" xfId="1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165" fontId="4" fillId="2" borderId="22" xfId="1" applyNumberFormat="1" applyFont="1" applyFill="1" applyBorder="1" applyAlignment="1">
      <alignment vertical="center"/>
    </xf>
    <xf numFmtId="165" fontId="4" fillId="2" borderId="24" xfId="1" applyNumberFormat="1" applyFont="1" applyFill="1" applyBorder="1" applyAlignment="1">
      <alignment vertical="center"/>
    </xf>
    <xf numFmtId="165" fontId="4" fillId="0" borderId="24" xfId="1" applyNumberFormat="1" applyFont="1" applyFill="1" applyBorder="1" applyAlignment="1">
      <alignment vertical="center"/>
    </xf>
    <xf numFmtId="165" fontId="6" fillId="0" borderId="24" xfId="1" applyNumberFormat="1" applyFont="1" applyFill="1" applyBorder="1" applyAlignment="1">
      <alignment vertical="center"/>
    </xf>
    <xf numFmtId="165" fontId="4" fillId="2" borderId="27" xfId="1" applyNumberFormat="1" applyFont="1" applyFill="1" applyBorder="1" applyAlignment="1">
      <alignment vertical="center"/>
    </xf>
    <xf numFmtId="165" fontId="2" fillId="0" borderId="23" xfId="1" applyNumberFormat="1" applyFont="1" applyFill="1" applyBorder="1" applyAlignment="1">
      <alignment vertical="center"/>
    </xf>
    <xf numFmtId="165" fontId="2" fillId="0" borderId="24" xfId="1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wrapText="1"/>
    </xf>
    <xf numFmtId="0" fontId="2" fillId="0" borderId="40" xfId="0" applyFont="1" applyFill="1" applyBorder="1" applyAlignment="1">
      <alignment wrapText="1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165" fontId="4" fillId="0" borderId="25" xfId="1" applyNumberFormat="1" applyFont="1" applyFill="1" applyBorder="1" applyAlignment="1">
      <alignment vertical="center"/>
    </xf>
    <xf numFmtId="165" fontId="4" fillId="0" borderId="21" xfId="1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2" fillId="0" borderId="5" xfId="2" applyFont="1" applyFill="1" applyBorder="1" applyAlignment="1">
      <alignment horizontal="center" vertical="center"/>
    </xf>
    <xf numFmtId="9" fontId="2" fillId="0" borderId="14" xfId="2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1" fontId="2" fillId="0" borderId="23" xfId="3" applyFont="1" applyFill="1" applyBorder="1" applyAlignment="1">
      <alignment horizontal="center" vertical="center"/>
    </xf>
    <xf numFmtId="41" fontId="2" fillId="0" borderId="3" xfId="3" applyFont="1" applyFill="1" applyBorder="1" applyAlignment="1">
      <alignment horizontal="center" vertical="center"/>
    </xf>
    <xf numFmtId="41" fontId="2" fillId="2" borderId="3" xfId="3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2" fillId="0" borderId="3" xfId="2" applyNumberFormat="1" applyFont="1" applyFill="1" applyBorder="1" applyAlignment="1">
      <alignment horizontal="center" vertical="center"/>
    </xf>
    <xf numFmtId="165" fontId="2" fillId="0" borderId="23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9" fontId="2" fillId="0" borderId="26" xfId="2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 wrapText="1"/>
    </xf>
    <xf numFmtId="167" fontId="2" fillId="0" borderId="3" xfId="5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7" fontId="1" fillId="0" borderId="3" xfId="5" applyNumberFormat="1" applyFont="1" applyFill="1" applyBorder="1" applyAlignment="1" applyProtection="1">
      <alignment horizontal="center" vertical="center" wrapText="1"/>
    </xf>
    <xf numFmtId="167" fontId="2" fillId="0" borderId="3" xfId="5" applyNumberFormat="1" applyFont="1" applyFill="1" applyBorder="1" applyAlignment="1">
      <alignment horizontal="center" vertical="center" wrapText="1"/>
    </xf>
    <xf numFmtId="0" fontId="10" fillId="0" borderId="3" xfId="4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0" fillId="0" borderId="3" xfId="4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2" borderId="0" xfId="0" applyFont="1" applyFill="1"/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165" fontId="4" fillId="2" borderId="47" xfId="1" applyNumberFormat="1" applyFont="1" applyFill="1" applyBorder="1" applyAlignment="1">
      <alignment vertical="center"/>
    </xf>
    <xf numFmtId="165" fontId="4" fillId="2" borderId="48" xfId="1" applyNumberFormat="1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2" fillId="0" borderId="4" xfId="2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vertical="center"/>
    </xf>
    <xf numFmtId="0" fontId="2" fillId="0" borderId="45" xfId="0" applyFont="1" applyFill="1" applyBorder="1" applyAlignment="1">
      <alignment horizontal="center" vertical="center"/>
    </xf>
    <xf numFmtId="41" fontId="2" fillId="0" borderId="3" xfId="3" applyFont="1" applyFill="1" applyBorder="1" applyAlignment="1">
      <alignment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166" fontId="2" fillId="2" borderId="3" xfId="2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4" fillId="2" borderId="3" xfId="2" applyNumberFormat="1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center" vertical="center"/>
    </xf>
    <xf numFmtId="9" fontId="2" fillId="2" borderId="3" xfId="2" applyNumberFormat="1" applyFont="1" applyFill="1" applyBorder="1" applyAlignment="1">
      <alignment horizontal="center" vertical="center"/>
    </xf>
    <xf numFmtId="166" fontId="2" fillId="0" borderId="3" xfId="2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</cellXfs>
  <cellStyles count="6">
    <cellStyle name="Hipervínculo" xfId="4" builtinId="8"/>
    <cellStyle name="Millares" xfId="1" builtinId="3"/>
    <cellStyle name="Millares [0]" xfId="3" builtinId="6"/>
    <cellStyle name="Moneda [0]" xfId="5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0</xdr:col>
      <xdr:colOff>966258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6700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0</xdr:col>
      <xdr:colOff>1363693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C1E78912-ACF1-4B81-A439-E45305AFFD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57175"/>
          <a:ext cx="966258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vic.hernandez@habitatbogota.gov.co" TargetMode="External"/><Relationship Id="rId18" Type="http://schemas.openxmlformats.org/officeDocument/2006/relationships/hyperlink" Target="mailto:diana.torres@habitatbogota.gov.co" TargetMode="External"/><Relationship Id="rId26" Type="http://schemas.openxmlformats.org/officeDocument/2006/relationships/hyperlink" Target="mailto:maria.hernandez@habitatbogota.gov.co" TargetMode="External"/><Relationship Id="rId39" Type="http://schemas.openxmlformats.org/officeDocument/2006/relationships/hyperlink" Target="mailto:shirley.zamora@habitatbogota.gov.co" TargetMode="External"/><Relationship Id="rId21" Type="http://schemas.openxmlformats.org/officeDocument/2006/relationships/hyperlink" Target="mailto:tulia.santos@habitatbogota.gov.co" TargetMode="External"/><Relationship Id="rId34" Type="http://schemas.openxmlformats.org/officeDocument/2006/relationships/hyperlink" Target="mailto:sergio.martinez@habitatbogota.gov.co" TargetMode="External"/><Relationship Id="rId42" Type="http://schemas.openxmlformats.org/officeDocument/2006/relationships/hyperlink" Target="mailto:sergio.martinez@habitatbogota.gov.co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jorge.torres@habitatbogota.gov.co" TargetMode="External"/><Relationship Id="rId2" Type="http://schemas.openxmlformats.org/officeDocument/2006/relationships/hyperlink" Target="mailto:jorge.torres@habitatbogota.gov.co" TargetMode="External"/><Relationship Id="rId16" Type="http://schemas.openxmlformats.org/officeDocument/2006/relationships/hyperlink" Target="mailto:mavic.hernandez@habitatbogota.gov.co" TargetMode="External"/><Relationship Id="rId29" Type="http://schemas.openxmlformats.org/officeDocument/2006/relationships/hyperlink" Target="mailto:maria.moreno@habitatbogota.gov.co" TargetMode="External"/><Relationship Id="rId1" Type="http://schemas.openxmlformats.org/officeDocument/2006/relationships/hyperlink" Target="mailto:cesar.herrera@habitatbogota.gov.co" TargetMode="External"/><Relationship Id="rId6" Type="http://schemas.openxmlformats.org/officeDocument/2006/relationships/hyperlink" Target="mailto:carolina.gonzalez@habitatbogota.gov.co" TargetMode="External"/><Relationship Id="rId11" Type="http://schemas.openxmlformats.org/officeDocument/2006/relationships/hyperlink" Target="mailto:alfredo.uribe@habitatbogota.gov.co" TargetMode="External"/><Relationship Id="rId24" Type="http://schemas.openxmlformats.org/officeDocument/2006/relationships/hyperlink" Target="mailto:maria.hernandez@habitatbogota.gov.co" TargetMode="External"/><Relationship Id="rId32" Type="http://schemas.openxmlformats.org/officeDocument/2006/relationships/hyperlink" Target="mailto:gladys.cardenas@habitatbogota.gov.co" TargetMode="External"/><Relationship Id="rId37" Type="http://schemas.openxmlformats.org/officeDocument/2006/relationships/hyperlink" Target="mailto:osiris.vina@habitatbogota.gov.co" TargetMode="External"/><Relationship Id="rId40" Type="http://schemas.openxmlformats.org/officeDocument/2006/relationships/hyperlink" Target="mailto:shirley.zamora@habitatbogota.gov.co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shirley.zamora@habitatbogota.gov.co" TargetMode="External"/><Relationship Id="rId15" Type="http://schemas.openxmlformats.org/officeDocument/2006/relationships/hyperlink" Target="mailto:mavic.hernandez@habitatbogota.gov.co" TargetMode="External"/><Relationship Id="rId23" Type="http://schemas.openxmlformats.org/officeDocument/2006/relationships/hyperlink" Target="mailto:maria.hernandez@habitatbogota.gov.co" TargetMode="External"/><Relationship Id="rId28" Type="http://schemas.openxmlformats.org/officeDocument/2006/relationships/hyperlink" Target="mailto:maria.moreno@habitatbogota.gov.co" TargetMode="External"/><Relationship Id="rId36" Type="http://schemas.openxmlformats.org/officeDocument/2006/relationships/hyperlink" Target="mailto:diana.torres@habitatbogota.gov.co" TargetMode="External"/><Relationship Id="rId10" Type="http://schemas.openxmlformats.org/officeDocument/2006/relationships/hyperlink" Target="mailto:carolina.gonzalez@habitatbogota.gov.co" TargetMode="External"/><Relationship Id="rId19" Type="http://schemas.openxmlformats.org/officeDocument/2006/relationships/hyperlink" Target="mailto:natalia.chaparro@habitatbogota.gov.co" TargetMode="External"/><Relationship Id="rId31" Type="http://schemas.openxmlformats.org/officeDocument/2006/relationships/hyperlink" Target="mailto:gladys.cardenas@habitatbogota.gov.co" TargetMode="External"/><Relationship Id="rId44" Type="http://schemas.openxmlformats.org/officeDocument/2006/relationships/hyperlink" Target="mailto:sergio.martinez@habitatbogota.gov.co" TargetMode="External"/><Relationship Id="rId4" Type="http://schemas.openxmlformats.org/officeDocument/2006/relationships/hyperlink" Target="mailto:jorge.torres@habitatbogota.gov.co" TargetMode="External"/><Relationship Id="rId9" Type="http://schemas.openxmlformats.org/officeDocument/2006/relationships/hyperlink" Target="mailto:carolina.gonzalez@habitatbogota.gov.co" TargetMode="External"/><Relationship Id="rId14" Type="http://schemas.openxmlformats.org/officeDocument/2006/relationships/hyperlink" Target="mailto:mavic.hernandez@habitatbogota.gov.co" TargetMode="External"/><Relationship Id="rId22" Type="http://schemas.openxmlformats.org/officeDocument/2006/relationships/hyperlink" Target="mailto:maria.hernandez@habitatbogota.gov.co" TargetMode="External"/><Relationship Id="rId27" Type="http://schemas.openxmlformats.org/officeDocument/2006/relationships/hyperlink" Target="mailto:maria.moreno@habitatbogota.gov.co" TargetMode="External"/><Relationship Id="rId30" Type="http://schemas.openxmlformats.org/officeDocument/2006/relationships/hyperlink" Target="mailto:maria.moreno@habitatbogota.gov.co" TargetMode="External"/><Relationship Id="rId35" Type="http://schemas.openxmlformats.org/officeDocument/2006/relationships/hyperlink" Target="mailto:sergio.martinez@habitatbogota.gov.co" TargetMode="External"/><Relationship Id="rId43" Type="http://schemas.openxmlformats.org/officeDocument/2006/relationships/hyperlink" Target="mailto:cesar.herrera@habitatbogota.gov.co" TargetMode="External"/><Relationship Id="rId8" Type="http://schemas.openxmlformats.org/officeDocument/2006/relationships/hyperlink" Target="mailto:carolina.gonzalez@habitatbogota.gov.co" TargetMode="External"/><Relationship Id="rId3" Type="http://schemas.openxmlformats.org/officeDocument/2006/relationships/hyperlink" Target="mailto:jorge.torres@habitatbogota.gov.co" TargetMode="External"/><Relationship Id="rId12" Type="http://schemas.openxmlformats.org/officeDocument/2006/relationships/hyperlink" Target="mailto:alfredo.uribe@habitatbogota.gov.co" TargetMode="External"/><Relationship Id="rId17" Type="http://schemas.openxmlformats.org/officeDocument/2006/relationships/hyperlink" Target="mailto:mavic.hernandez@habitatbogota.gov.co" TargetMode="External"/><Relationship Id="rId25" Type="http://schemas.openxmlformats.org/officeDocument/2006/relationships/hyperlink" Target="mailto:maria.hernandez@habitatbogota.gov.co" TargetMode="External"/><Relationship Id="rId33" Type="http://schemas.openxmlformats.org/officeDocument/2006/relationships/hyperlink" Target="mailto:gladys.cardenas@habitatbogota.gov.co" TargetMode="External"/><Relationship Id="rId38" Type="http://schemas.openxmlformats.org/officeDocument/2006/relationships/hyperlink" Target="mailto:mavic.hernandez@habitatbogota.gov.co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tulia.santos@habitatbogota.gov.co" TargetMode="External"/><Relationship Id="rId41" Type="http://schemas.openxmlformats.org/officeDocument/2006/relationships/hyperlink" Target="mailto:shirley.zamora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abSelected="1" zoomScaleNormal="100" zoomScaleSheetLayoutView="100" workbookViewId="0">
      <selection activeCell="A3" sqref="A3"/>
    </sheetView>
  </sheetViews>
  <sheetFormatPr baseColWidth="10" defaultColWidth="11.42578125" defaultRowHeight="15.75" x14ac:dyDescent="0.25"/>
  <cols>
    <col min="1" max="1" width="25.28515625" style="3" customWidth="1"/>
    <col min="2" max="2" width="35.28515625" style="3" customWidth="1"/>
    <col min="3" max="4" width="32.140625" style="5" customWidth="1"/>
    <col min="5" max="13" width="12.7109375" style="3" customWidth="1"/>
    <col min="14" max="14" width="13.85546875" style="3" customWidth="1"/>
    <col min="15" max="19" width="12.7109375" style="3" customWidth="1"/>
    <col min="20" max="20" width="13.85546875" style="3" customWidth="1"/>
    <col min="21" max="21" width="10.28515625" style="3" customWidth="1"/>
    <col min="22" max="24" width="16.7109375" style="3" customWidth="1"/>
    <col min="25" max="25" width="18.28515625" style="3" customWidth="1"/>
    <col min="26" max="26" width="18" style="3" customWidth="1"/>
    <col min="27" max="27" width="14.140625" style="3" customWidth="1"/>
    <col min="28" max="28" width="12.5703125" style="3" customWidth="1"/>
    <col min="29" max="29" width="11" style="3" customWidth="1"/>
    <col min="30" max="32" width="13.7109375" style="3" customWidth="1"/>
    <col min="33" max="33" width="14.140625" style="3" customWidth="1"/>
    <col min="34" max="34" width="36.42578125" style="3" customWidth="1"/>
    <col min="35" max="16384" width="11.42578125" style="3"/>
  </cols>
  <sheetData>
    <row r="1" spans="1:34" x14ac:dyDescent="0.25">
      <c r="A1" s="4"/>
      <c r="B1" s="4"/>
      <c r="C1" s="7"/>
      <c r="D1" s="120"/>
    </row>
    <row r="2" spans="1:34" ht="90" customHeight="1" thickBot="1" x14ac:dyDescent="0.3">
      <c r="A2" s="163" t="s">
        <v>195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3" spans="1:34" ht="16.5" thickBot="1" x14ac:dyDescent="0.3">
      <c r="A3" s="4"/>
      <c r="B3" s="4"/>
      <c r="C3" s="7"/>
      <c r="D3" s="120"/>
      <c r="J3" s="8"/>
    </row>
    <row r="4" spans="1:34" ht="31.15" customHeight="1" thickBot="1" x14ac:dyDescent="0.3">
      <c r="A4" s="145" t="s">
        <v>64</v>
      </c>
      <c r="B4" s="145" t="s">
        <v>197</v>
      </c>
      <c r="C4" s="167" t="s">
        <v>2</v>
      </c>
      <c r="D4" s="153" t="s">
        <v>109</v>
      </c>
      <c r="E4" s="160">
        <v>2016</v>
      </c>
      <c r="F4" s="161"/>
      <c r="G4" s="161"/>
      <c r="H4" s="161"/>
      <c r="I4" s="162"/>
      <c r="J4" s="160">
        <v>2017</v>
      </c>
      <c r="K4" s="161"/>
      <c r="L4" s="161"/>
      <c r="M4" s="161"/>
      <c r="N4" s="162"/>
      <c r="O4" s="160">
        <v>2018</v>
      </c>
      <c r="P4" s="161"/>
      <c r="Q4" s="161"/>
      <c r="R4" s="161"/>
      <c r="S4" s="162"/>
      <c r="T4" s="160">
        <v>2019</v>
      </c>
      <c r="U4" s="161"/>
      <c r="V4" s="161"/>
      <c r="W4" s="161"/>
      <c r="X4" s="161"/>
      <c r="Y4" s="153" t="s">
        <v>196</v>
      </c>
      <c r="Z4" s="189"/>
      <c r="AA4" s="189"/>
      <c r="AB4" s="189"/>
      <c r="AC4" s="189"/>
      <c r="AD4" s="190"/>
      <c r="AE4" s="161">
        <v>2020</v>
      </c>
      <c r="AF4" s="162"/>
      <c r="AG4" s="164" t="s">
        <v>121</v>
      </c>
      <c r="AH4" s="148" t="s">
        <v>122</v>
      </c>
    </row>
    <row r="5" spans="1:34" ht="27" customHeight="1" thickBot="1" x14ac:dyDescent="0.3">
      <c r="A5" s="146"/>
      <c r="B5" s="146"/>
      <c r="C5" s="146"/>
      <c r="D5" s="154"/>
      <c r="E5" s="168" t="s">
        <v>181</v>
      </c>
      <c r="F5" s="169"/>
      <c r="G5" s="168" t="s">
        <v>182</v>
      </c>
      <c r="H5" s="170"/>
      <c r="I5" s="171"/>
      <c r="J5" s="168" t="s">
        <v>181</v>
      </c>
      <c r="K5" s="169"/>
      <c r="L5" s="168" t="s">
        <v>182</v>
      </c>
      <c r="M5" s="170"/>
      <c r="N5" s="171"/>
      <c r="O5" s="168" t="s">
        <v>181</v>
      </c>
      <c r="P5" s="169"/>
      <c r="Q5" s="168" t="s">
        <v>182</v>
      </c>
      <c r="R5" s="170"/>
      <c r="S5" s="171"/>
      <c r="T5" s="168" t="s">
        <v>181</v>
      </c>
      <c r="U5" s="169"/>
      <c r="V5" s="172" t="s">
        <v>182</v>
      </c>
      <c r="W5" s="173"/>
      <c r="X5" s="174"/>
      <c r="Y5" s="172" t="s">
        <v>181</v>
      </c>
      <c r="Z5" s="173"/>
      <c r="AA5" s="174"/>
      <c r="AB5" s="172" t="s">
        <v>182</v>
      </c>
      <c r="AC5" s="173"/>
      <c r="AD5" s="174"/>
      <c r="AE5" s="175" t="s">
        <v>181</v>
      </c>
      <c r="AF5" s="151" t="s">
        <v>182</v>
      </c>
      <c r="AG5" s="165"/>
      <c r="AH5" s="149"/>
    </row>
    <row r="6" spans="1:34" s="34" customFormat="1" ht="48" customHeight="1" thickBot="1" x14ac:dyDescent="0.3">
      <c r="A6" s="147"/>
      <c r="B6" s="147"/>
      <c r="C6" s="147"/>
      <c r="D6" s="155"/>
      <c r="E6" s="56" t="s">
        <v>60</v>
      </c>
      <c r="F6" s="57" t="s">
        <v>61</v>
      </c>
      <c r="G6" s="56" t="s">
        <v>60</v>
      </c>
      <c r="H6" s="58" t="s">
        <v>61</v>
      </c>
      <c r="I6" s="58" t="s">
        <v>65</v>
      </c>
      <c r="J6" s="56" t="s">
        <v>60</v>
      </c>
      <c r="K6" s="57" t="s">
        <v>61</v>
      </c>
      <c r="L6" s="56" t="s">
        <v>60</v>
      </c>
      <c r="M6" s="58" t="s">
        <v>61</v>
      </c>
      <c r="N6" s="58" t="s">
        <v>65</v>
      </c>
      <c r="O6" s="56" t="s">
        <v>60</v>
      </c>
      <c r="P6" s="57" t="s">
        <v>61</v>
      </c>
      <c r="Q6" s="56" t="s">
        <v>60</v>
      </c>
      <c r="R6" s="58" t="s">
        <v>61</v>
      </c>
      <c r="S6" s="58" t="s">
        <v>65</v>
      </c>
      <c r="T6" s="56" t="s">
        <v>60</v>
      </c>
      <c r="U6" s="57" t="s">
        <v>61</v>
      </c>
      <c r="V6" s="56" t="s">
        <v>60</v>
      </c>
      <c r="W6" s="58" t="s">
        <v>61</v>
      </c>
      <c r="X6" s="58" t="s">
        <v>65</v>
      </c>
      <c r="Y6" s="121" t="s">
        <v>60</v>
      </c>
      <c r="Z6" s="122" t="s">
        <v>61</v>
      </c>
      <c r="AA6" s="123" t="s">
        <v>65</v>
      </c>
      <c r="AB6" s="121" t="s">
        <v>60</v>
      </c>
      <c r="AC6" s="122" t="s">
        <v>61</v>
      </c>
      <c r="AD6" s="123" t="s">
        <v>65</v>
      </c>
      <c r="AE6" s="176"/>
      <c r="AF6" s="152"/>
      <c r="AG6" s="166"/>
      <c r="AH6" s="150"/>
    </row>
    <row r="7" spans="1:34" s="35" customFormat="1" ht="63" customHeight="1" x14ac:dyDescent="0.25">
      <c r="A7" s="142" t="s">
        <v>170</v>
      </c>
      <c r="B7" s="142" t="s">
        <v>3</v>
      </c>
      <c r="C7" s="97" t="s">
        <v>113</v>
      </c>
      <c r="D7" s="156" t="s">
        <v>155</v>
      </c>
      <c r="E7" s="42">
        <v>46434</v>
      </c>
      <c r="F7" s="49">
        <v>46411</v>
      </c>
      <c r="G7" s="72">
        <v>5.93</v>
      </c>
      <c r="H7" s="73">
        <v>5.93</v>
      </c>
      <c r="I7" s="74">
        <f t="shared" ref="I7:I14" si="0">+H7/G7</f>
        <v>1</v>
      </c>
      <c r="J7" s="42">
        <v>1967</v>
      </c>
      <c r="K7" s="49">
        <v>816</v>
      </c>
      <c r="L7" s="72">
        <v>31.05</v>
      </c>
      <c r="M7" s="73">
        <v>31.05</v>
      </c>
      <c r="N7" s="74">
        <f t="shared" ref="N7:N13" si="1">+M7/L7</f>
        <v>1</v>
      </c>
      <c r="O7" s="68">
        <v>3376</v>
      </c>
      <c r="P7" s="49">
        <v>2985</v>
      </c>
      <c r="Q7" s="72">
        <v>20.56</v>
      </c>
      <c r="R7" s="73">
        <v>20.56</v>
      </c>
      <c r="S7" s="74">
        <f t="shared" ref="S7:S13" si="2">+R7/Q7</f>
        <v>1</v>
      </c>
      <c r="T7" s="92">
        <v>2344811500</v>
      </c>
      <c r="U7" s="95">
        <v>2156879299</v>
      </c>
      <c r="V7" s="72">
        <v>20.78</v>
      </c>
      <c r="W7" s="93">
        <v>11.35</v>
      </c>
      <c r="X7" s="75">
        <f>+W7/V7</f>
        <v>0.54619826756496626</v>
      </c>
      <c r="Y7" s="124">
        <v>2344865353</v>
      </c>
      <c r="Z7" s="124">
        <f t="shared" ref="Z7:Z38" si="3">+F7+K7+P7+U7</f>
        <v>2156929511</v>
      </c>
      <c r="AA7" s="41">
        <f>+Z7/Y7</f>
        <v>0.91985218180670525</v>
      </c>
      <c r="AB7" s="37">
        <v>80</v>
      </c>
      <c r="AC7" s="37">
        <f>+H7+M7+R7+W7</f>
        <v>68.89</v>
      </c>
      <c r="AD7" s="125">
        <f>+AC7/AB7</f>
        <v>0.86112500000000003</v>
      </c>
      <c r="AE7" s="126">
        <v>2076</v>
      </c>
      <c r="AF7" s="40">
        <v>11.11</v>
      </c>
      <c r="AG7" s="118" t="s">
        <v>176</v>
      </c>
      <c r="AH7" s="99" t="s">
        <v>153</v>
      </c>
    </row>
    <row r="8" spans="1:34" s="35" customFormat="1" ht="79.5" customHeight="1" x14ac:dyDescent="0.25">
      <c r="A8" s="138"/>
      <c r="B8" s="138"/>
      <c r="C8" s="12" t="s">
        <v>146</v>
      </c>
      <c r="D8" s="157"/>
      <c r="E8" s="43">
        <v>121</v>
      </c>
      <c r="F8" s="50">
        <v>118</v>
      </c>
      <c r="G8" s="48">
        <v>0</v>
      </c>
      <c r="H8" s="40">
        <v>0</v>
      </c>
      <c r="I8" s="41" t="e">
        <f t="shared" si="0"/>
        <v>#DIV/0!</v>
      </c>
      <c r="J8" s="43">
        <v>2048</v>
      </c>
      <c r="K8" s="50">
        <v>307</v>
      </c>
      <c r="L8" s="48">
        <v>7</v>
      </c>
      <c r="M8" s="40">
        <v>7</v>
      </c>
      <c r="N8" s="41">
        <f t="shared" si="1"/>
        <v>1</v>
      </c>
      <c r="O8" s="44">
        <v>433</v>
      </c>
      <c r="P8" s="50">
        <v>417</v>
      </c>
      <c r="Q8" s="48">
        <v>3</v>
      </c>
      <c r="R8" s="40">
        <v>3</v>
      </c>
      <c r="S8" s="41">
        <f t="shared" si="2"/>
        <v>1</v>
      </c>
      <c r="T8" s="92">
        <v>371645500</v>
      </c>
      <c r="U8" s="95">
        <v>290809340</v>
      </c>
      <c r="V8" s="48">
        <v>3</v>
      </c>
      <c r="W8" s="93">
        <v>3</v>
      </c>
      <c r="X8" s="59">
        <f>+W8/V8</f>
        <v>1</v>
      </c>
      <c r="Y8" s="124">
        <v>371648515</v>
      </c>
      <c r="Z8" s="124">
        <f t="shared" si="3"/>
        <v>290810182</v>
      </c>
      <c r="AA8" s="41">
        <f t="shared" ref="AA8:AA55" si="4">+Z8/Y8</f>
        <v>0.7824871357282297</v>
      </c>
      <c r="AB8" s="37">
        <v>14</v>
      </c>
      <c r="AC8" s="37">
        <f>+H8+M8+R8+W8</f>
        <v>13</v>
      </c>
      <c r="AD8" s="125">
        <f t="shared" ref="AD8:AD13" si="5">+AC8/AB8</f>
        <v>0.9285714285714286</v>
      </c>
      <c r="AE8" s="126">
        <v>413</v>
      </c>
      <c r="AF8" s="40">
        <v>1</v>
      </c>
      <c r="AG8" s="118" t="s">
        <v>176</v>
      </c>
      <c r="AH8" s="99" t="s">
        <v>153</v>
      </c>
    </row>
    <row r="9" spans="1:34" s="35" customFormat="1" ht="63" x14ac:dyDescent="0.25">
      <c r="A9" s="36" t="s">
        <v>169</v>
      </c>
      <c r="B9" s="134" t="s">
        <v>198</v>
      </c>
      <c r="C9" s="12" t="s">
        <v>129</v>
      </c>
      <c r="D9" s="91" t="s">
        <v>156</v>
      </c>
      <c r="E9" s="43">
        <v>980</v>
      </c>
      <c r="F9" s="50">
        <v>978</v>
      </c>
      <c r="G9" s="48">
        <v>44</v>
      </c>
      <c r="H9" s="40">
        <v>44</v>
      </c>
      <c r="I9" s="41">
        <f t="shared" si="0"/>
        <v>1</v>
      </c>
      <c r="J9" s="43">
        <v>710</v>
      </c>
      <c r="K9" s="50">
        <v>450</v>
      </c>
      <c r="L9" s="48">
        <v>80</v>
      </c>
      <c r="M9" s="40">
        <v>82</v>
      </c>
      <c r="N9" s="41">
        <f t="shared" si="1"/>
        <v>1.0249999999999999</v>
      </c>
      <c r="O9" s="44">
        <v>1076</v>
      </c>
      <c r="P9" s="50">
        <v>1076</v>
      </c>
      <c r="Q9" s="48">
        <v>82</v>
      </c>
      <c r="R9" s="40">
        <v>82</v>
      </c>
      <c r="S9" s="41">
        <f t="shared" si="2"/>
        <v>1</v>
      </c>
      <c r="T9" s="94">
        <v>1370807009</v>
      </c>
      <c r="U9" s="94">
        <v>1370682009</v>
      </c>
      <c r="V9" s="48">
        <v>82</v>
      </c>
      <c r="W9" s="40">
        <v>82</v>
      </c>
      <c r="X9" s="59">
        <f>+W9/V9</f>
        <v>1</v>
      </c>
      <c r="Y9" s="124">
        <v>1370810648</v>
      </c>
      <c r="Z9" s="124">
        <f t="shared" si="3"/>
        <v>1370684513</v>
      </c>
      <c r="AA9" s="41">
        <f t="shared" si="4"/>
        <v>0.99990798510342471</v>
      </c>
      <c r="AB9" s="37">
        <v>82</v>
      </c>
      <c r="AC9" s="37">
        <v>82</v>
      </c>
      <c r="AD9" s="125">
        <f t="shared" si="5"/>
        <v>1</v>
      </c>
      <c r="AE9" s="126">
        <v>873</v>
      </c>
      <c r="AF9" s="40">
        <v>82</v>
      </c>
      <c r="AG9" s="118" t="s">
        <v>130</v>
      </c>
      <c r="AH9" s="69" t="s">
        <v>131</v>
      </c>
    </row>
    <row r="10" spans="1:34" s="35" customFormat="1" ht="63" x14ac:dyDescent="0.25">
      <c r="A10" s="177" t="s">
        <v>166</v>
      </c>
      <c r="B10" s="135" t="s">
        <v>114</v>
      </c>
      <c r="C10" s="12" t="s">
        <v>27</v>
      </c>
      <c r="D10" s="158" t="s">
        <v>157</v>
      </c>
      <c r="E10" s="43">
        <v>9314</v>
      </c>
      <c r="F10" s="50">
        <v>9314</v>
      </c>
      <c r="G10" s="48">
        <v>10</v>
      </c>
      <c r="H10" s="40">
        <v>10</v>
      </c>
      <c r="I10" s="41">
        <f t="shared" si="0"/>
        <v>1</v>
      </c>
      <c r="J10" s="43">
        <v>67675</v>
      </c>
      <c r="K10" s="50">
        <v>43506</v>
      </c>
      <c r="L10" s="48">
        <v>17.57</v>
      </c>
      <c r="M10" s="40">
        <v>17.57</v>
      </c>
      <c r="N10" s="41">
        <f t="shared" si="1"/>
        <v>1</v>
      </c>
      <c r="O10" s="44">
        <v>58934</v>
      </c>
      <c r="P10" s="50">
        <v>57979</v>
      </c>
      <c r="Q10" s="48">
        <v>36.03</v>
      </c>
      <c r="R10" s="40">
        <v>36.03</v>
      </c>
      <c r="S10" s="41">
        <f t="shared" si="2"/>
        <v>1</v>
      </c>
      <c r="T10" s="92">
        <v>70304729201</v>
      </c>
      <c r="U10" s="95">
        <v>56059180698</v>
      </c>
      <c r="V10" s="93">
        <v>30</v>
      </c>
      <c r="W10" s="93">
        <v>26.5</v>
      </c>
      <c r="X10" s="59">
        <f>+W10/V10</f>
        <v>0.8833333333333333</v>
      </c>
      <c r="Y10" s="124">
        <v>70870859812</v>
      </c>
      <c r="Z10" s="124">
        <f t="shared" si="3"/>
        <v>56059291497</v>
      </c>
      <c r="AA10" s="41">
        <f t="shared" si="4"/>
        <v>0.79100622802812282</v>
      </c>
      <c r="AB10" s="37">
        <v>100</v>
      </c>
      <c r="AC10" s="37">
        <f>+H10+M10+R10+W10</f>
        <v>90.1</v>
      </c>
      <c r="AD10" s="125">
        <f t="shared" si="5"/>
        <v>0.90099999999999991</v>
      </c>
      <c r="AE10" s="126">
        <v>33752</v>
      </c>
      <c r="AF10" s="40">
        <v>9.9</v>
      </c>
      <c r="AG10" s="118" t="s">
        <v>137</v>
      </c>
      <c r="AH10" s="69" t="s">
        <v>138</v>
      </c>
    </row>
    <row r="11" spans="1:34" s="35" customFormat="1" ht="31.5" x14ac:dyDescent="0.25">
      <c r="A11" s="178"/>
      <c r="B11" s="135"/>
      <c r="C11" s="12" t="s">
        <v>190</v>
      </c>
      <c r="D11" s="159"/>
      <c r="E11" s="43">
        <v>249</v>
      </c>
      <c r="F11" s="50">
        <v>249</v>
      </c>
      <c r="G11" s="48">
        <v>3</v>
      </c>
      <c r="H11" s="40">
        <v>3</v>
      </c>
      <c r="I11" s="41">
        <f t="shared" si="0"/>
        <v>1</v>
      </c>
      <c r="J11" s="43">
        <v>482</v>
      </c>
      <c r="K11" s="50">
        <v>482</v>
      </c>
      <c r="L11" s="48">
        <v>7</v>
      </c>
      <c r="M11" s="40">
        <v>7</v>
      </c>
      <c r="N11" s="41">
        <f t="shared" si="1"/>
        <v>1</v>
      </c>
      <c r="O11" s="44">
        <v>733</v>
      </c>
      <c r="P11" s="50">
        <v>731</v>
      </c>
      <c r="Q11" s="48">
        <v>4</v>
      </c>
      <c r="R11" s="40">
        <v>4</v>
      </c>
      <c r="S11" s="41">
        <f t="shared" si="2"/>
        <v>1</v>
      </c>
      <c r="T11" s="92"/>
      <c r="U11" s="95"/>
      <c r="V11" s="93"/>
      <c r="W11" s="93"/>
      <c r="X11" s="59"/>
      <c r="Y11" s="124">
        <v>1464</v>
      </c>
      <c r="Z11" s="124">
        <f t="shared" si="3"/>
        <v>1462</v>
      </c>
      <c r="AA11" s="41">
        <f t="shared" si="4"/>
        <v>0.99863387978142082</v>
      </c>
      <c r="AB11" s="37">
        <v>14</v>
      </c>
      <c r="AC11" s="37">
        <v>14</v>
      </c>
      <c r="AD11" s="125">
        <f t="shared" si="5"/>
        <v>1</v>
      </c>
      <c r="AE11" s="126"/>
      <c r="AF11" s="40"/>
      <c r="AG11" s="118"/>
      <c r="AH11" s="69"/>
    </row>
    <row r="12" spans="1:34" s="35" customFormat="1" ht="63" x14ac:dyDescent="0.25">
      <c r="A12" s="178"/>
      <c r="B12" s="135"/>
      <c r="C12" s="12" t="s">
        <v>183</v>
      </c>
      <c r="D12" s="159"/>
      <c r="E12" s="43">
        <v>2751</v>
      </c>
      <c r="F12" s="50">
        <v>2751</v>
      </c>
      <c r="G12" s="48">
        <v>6</v>
      </c>
      <c r="H12" s="40">
        <v>6</v>
      </c>
      <c r="I12" s="41">
        <f t="shared" si="0"/>
        <v>1</v>
      </c>
      <c r="J12" s="43">
        <v>551</v>
      </c>
      <c r="K12" s="50">
        <v>551</v>
      </c>
      <c r="L12" s="48">
        <v>2</v>
      </c>
      <c r="M12" s="40">
        <v>2</v>
      </c>
      <c r="N12" s="41">
        <f t="shared" si="1"/>
        <v>1</v>
      </c>
      <c r="O12" s="44">
        <v>1317</v>
      </c>
      <c r="P12" s="50">
        <v>1298</v>
      </c>
      <c r="Q12" s="48">
        <v>50</v>
      </c>
      <c r="R12" s="40">
        <v>50</v>
      </c>
      <c r="S12" s="41">
        <f t="shared" si="2"/>
        <v>1</v>
      </c>
      <c r="T12" s="92">
        <v>525699349</v>
      </c>
      <c r="U12" s="95">
        <v>525699349</v>
      </c>
      <c r="V12" s="93">
        <v>57</v>
      </c>
      <c r="W12" s="93">
        <v>57</v>
      </c>
      <c r="X12" s="59">
        <f>+W12/V12</f>
        <v>1</v>
      </c>
      <c r="Y12" s="124">
        <v>525704292</v>
      </c>
      <c r="Z12" s="124">
        <f t="shared" si="3"/>
        <v>525703949</v>
      </c>
      <c r="AA12" s="41">
        <f t="shared" si="4"/>
        <v>0.99999934754194475</v>
      </c>
      <c r="AB12" s="37">
        <v>124</v>
      </c>
      <c r="AC12" s="37">
        <f t="shared" ref="AC12:AC17" si="6">+H12+M12+R12+W12</f>
        <v>115</v>
      </c>
      <c r="AD12" s="125">
        <f t="shared" si="5"/>
        <v>0.92741935483870963</v>
      </c>
      <c r="AE12" s="126">
        <v>324</v>
      </c>
      <c r="AF12" s="40">
        <v>9</v>
      </c>
      <c r="AG12" s="118" t="s">
        <v>137</v>
      </c>
      <c r="AH12" s="69" t="s">
        <v>138</v>
      </c>
    </row>
    <row r="13" spans="1:34" s="35" customFormat="1" ht="63" x14ac:dyDescent="0.25">
      <c r="A13" s="178"/>
      <c r="B13" s="135"/>
      <c r="C13" s="12" t="s">
        <v>184</v>
      </c>
      <c r="D13" s="157"/>
      <c r="E13" s="43">
        <v>28</v>
      </c>
      <c r="F13" s="50">
        <v>28</v>
      </c>
      <c r="G13" s="48">
        <v>5</v>
      </c>
      <c r="H13" s="40">
        <v>5</v>
      </c>
      <c r="I13" s="41">
        <f t="shared" si="0"/>
        <v>1</v>
      </c>
      <c r="J13" s="43">
        <v>486</v>
      </c>
      <c r="K13" s="50">
        <v>486</v>
      </c>
      <c r="L13" s="48">
        <v>4</v>
      </c>
      <c r="M13" s="40">
        <v>4</v>
      </c>
      <c r="N13" s="41">
        <f t="shared" si="1"/>
        <v>1</v>
      </c>
      <c r="O13" s="44">
        <v>1200</v>
      </c>
      <c r="P13" s="50">
        <v>1196</v>
      </c>
      <c r="Q13" s="48">
        <v>15</v>
      </c>
      <c r="R13" s="40">
        <v>15</v>
      </c>
      <c r="S13" s="41">
        <f t="shared" si="2"/>
        <v>1</v>
      </c>
      <c r="T13" s="92">
        <v>523509065</v>
      </c>
      <c r="U13" s="95">
        <v>505919999</v>
      </c>
      <c r="V13" s="93">
        <v>16</v>
      </c>
      <c r="W13" s="93">
        <v>16</v>
      </c>
      <c r="X13" s="59">
        <f t="shared" ref="X13:X16" si="7">+W13/V13</f>
        <v>1</v>
      </c>
      <c r="Y13" s="124">
        <v>523511342</v>
      </c>
      <c r="Z13" s="124">
        <f t="shared" si="3"/>
        <v>505921709</v>
      </c>
      <c r="AA13" s="41">
        <f t="shared" si="4"/>
        <v>0.96640066491625309</v>
      </c>
      <c r="AB13" s="37">
        <v>55</v>
      </c>
      <c r="AC13" s="37">
        <f t="shared" si="6"/>
        <v>40</v>
      </c>
      <c r="AD13" s="125">
        <f t="shared" si="5"/>
        <v>0.72727272727272729</v>
      </c>
      <c r="AE13" s="126">
        <v>563</v>
      </c>
      <c r="AF13" s="40">
        <v>15</v>
      </c>
      <c r="AG13" s="118" t="s">
        <v>137</v>
      </c>
      <c r="AH13" s="69" t="s">
        <v>138</v>
      </c>
    </row>
    <row r="14" spans="1:34" s="35" customFormat="1" ht="63" x14ac:dyDescent="0.25">
      <c r="A14" s="178"/>
      <c r="B14" s="135"/>
      <c r="C14" s="13" t="s">
        <v>47</v>
      </c>
      <c r="D14" s="91" t="s">
        <v>158</v>
      </c>
      <c r="E14" s="43">
        <v>0</v>
      </c>
      <c r="F14" s="50">
        <v>0</v>
      </c>
      <c r="G14" s="48">
        <v>10</v>
      </c>
      <c r="H14" s="40">
        <v>10</v>
      </c>
      <c r="I14" s="41">
        <f t="shared" si="0"/>
        <v>1</v>
      </c>
      <c r="J14" s="43">
        <v>314</v>
      </c>
      <c r="K14" s="50">
        <v>312</v>
      </c>
      <c r="L14" s="48">
        <v>20</v>
      </c>
      <c r="M14" s="40">
        <v>20</v>
      </c>
      <c r="N14" s="41">
        <f>+M14/L14</f>
        <v>1</v>
      </c>
      <c r="O14" s="44">
        <v>306</v>
      </c>
      <c r="P14" s="50">
        <v>299</v>
      </c>
      <c r="Q14" s="48">
        <v>30</v>
      </c>
      <c r="R14" s="40">
        <v>30</v>
      </c>
      <c r="S14" s="41">
        <f>+R14/Q14</f>
        <v>1</v>
      </c>
      <c r="T14" s="92">
        <v>370877902</v>
      </c>
      <c r="U14" s="95">
        <v>370877902</v>
      </c>
      <c r="V14" s="93">
        <v>20</v>
      </c>
      <c r="W14" s="93">
        <v>20</v>
      </c>
      <c r="X14" s="59">
        <f t="shared" si="7"/>
        <v>1</v>
      </c>
      <c r="Y14" s="124">
        <v>370878911</v>
      </c>
      <c r="Z14" s="124">
        <f t="shared" si="3"/>
        <v>370878513</v>
      </c>
      <c r="AA14" s="41">
        <f t="shared" si="4"/>
        <v>0.99999892687346681</v>
      </c>
      <c r="AB14" s="37">
        <v>100</v>
      </c>
      <c r="AC14" s="37">
        <f t="shared" si="6"/>
        <v>80</v>
      </c>
      <c r="AD14" s="125">
        <f t="shared" ref="AD14:AD15" si="8">+AC14/AB14</f>
        <v>0.8</v>
      </c>
      <c r="AE14" s="126">
        <v>389</v>
      </c>
      <c r="AF14" s="40">
        <v>20</v>
      </c>
      <c r="AG14" s="118" t="s">
        <v>139</v>
      </c>
      <c r="AH14" s="69" t="s">
        <v>140</v>
      </c>
    </row>
    <row r="15" spans="1:34" s="35" customFormat="1" ht="63" x14ac:dyDescent="0.25">
      <c r="A15" s="178"/>
      <c r="B15" s="135"/>
      <c r="C15" s="13" t="s">
        <v>185</v>
      </c>
      <c r="D15" s="158" t="s">
        <v>157</v>
      </c>
      <c r="E15" s="43">
        <v>0</v>
      </c>
      <c r="F15" s="50">
        <v>0</v>
      </c>
      <c r="G15" s="48">
        <v>0</v>
      </c>
      <c r="H15" s="40">
        <v>0</v>
      </c>
      <c r="I15" s="41" t="s">
        <v>107</v>
      </c>
      <c r="J15" s="43">
        <v>0</v>
      </c>
      <c r="K15" s="50">
        <v>0</v>
      </c>
      <c r="L15" s="48">
        <v>0</v>
      </c>
      <c r="M15" s="40">
        <v>0</v>
      </c>
      <c r="N15" s="41" t="s">
        <v>107</v>
      </c>
      <c r="O15" s="44">
        <v>79</v>
      </c>
      <c r="P15" s="50">
        <v>78</v>
      </c>
      <c r="Q15" s="48">
        <v>37</v>
      </c>
      <c r="R15" s="40">
        <v>37</v>
      </c>
      <c r="S15" s="41">
        <f>+R15/Q15</f>
        <v>1</v>
      </c>
      <c r="T15" s="92">
        <v>301176666</v>
      </c>
      <c r="U15" s="95">
        <v>301176666</v>
      </c>
      <c r="V15" s="93">
        <v>57</v>
      </c>
      <c r="W15" s="93">
        <v>57</v>
      </c>
      <c r="X15" s="59">
        <f t="shared" si="7"/>
        <v>1</v>
      </c>
      <c r="Y15" s="124">
        <v>301177144</v>
      </c>
      <c r="Z15" s="124">
        <f t="shared" si="3"/>
        <v>301176744</v>
      </c>
      <c r="AA15" s="41">
        <f t="shared" si="4"/>
        <v>0.99999867187796965</v>
      </c>
      <c r="AB15" s="37">
        <v>115</v>
      </c>
      <c r="AC15" s="37">
        <f t="shared" si="6"/>
        <v>94</v>
      </c>
      <c r="AD15" s="125">
        <f t="shared" si="8"/>
        <v>0.81739130434782614</v>
      </c>
      <c r="AE15" s="126">
        <v>399</v>
      </c>
      <c r="AF15" s="40">
        <v>21</v>
      </c>
      <c r="AG15" s="118" t="s">
        <v>137</v>
      </c>
      <c r="AH15" s="69" t="s">
        <v>138</v>
      </c>
    </row>
    <row r="16" spans="1:34" s="35" customFormat="1" ht="63" x14ac:dyDescent="0.25">
      <c r="A16" s="178"/>
      <c r="B16" s="135"/>
      <c r="C16" s="13" t="s">
        <v>186</v>
      </c>
      <c r="D16" s="159"/>
      <c r="E16" s="43">
        <v>0</v>
      </c>
      <c r="F16" s="50">
        <v>0</v>
      </c>
      <c r="G16" s="48">
        <v>0</v>
      </c>
      <c r="H16" s="40">
        <v>0</v>
      </c>
      <c r="I16" s="41" t="s">
        <v>107</v>
      </c>
      <c r="J16" s="43">
        <v>0</v>
      </c>
      <c r="K16" s="50">
        <v>0</v>
      </c>
      <c r="L16" s="48">
        <v>0</v>
      </c>
      <c r="M16" s="40">
        <v>0</v>
      </c>
      <c r="N16" s="41" t="s">
        <v>107</v>
      </c>
      <c r="O16" s="44">
        <v>34</v>
      </c>
      <c r="P16" s="50">
        <v>33</v>
      </c>
      <c r="Q16" s="48">
        <v>13</v>
      </c>
      <c r="R16" s="40">
        <v>13</v>
      </c>
      <c r="S16" s="41">
        <f>+R16/Q16</f>
        <v>1</v>
      </c>
      <c r="T16" s="92">
        <v>481296665</v>
      </c>
      <c r="U16" s="95">
        <v>481296665</v>
      </c>
      <c r="V16" s="93">
        <v>15</v>
      </c>
      <c r="W16" s="93">
        <v>15</v>
      </c>
      <c r="X16" s="59">
        <f t="shared" si="7"/>
        <v>1</v>
      </c>
      <c r="Y16" s="124">
        <v>481296939</v>
      </c>
      <c r="Z16" s="124">
        <f t="shared" si="3"/>
        <v>481296698</v>
      </c>
      <c r="AA16" s="41">
        <f t="shared" si="4"/>
        <v>0.99999949926961829</v>
      </c>
      <c r="AB16" s="37">
        <v>38</v>
      </c>
      <c r="AC16" s="37">
        <f t="shared" si="6"/>
        <v>28</v>
      </c>
      <c r="AD16" s="125">
        <f t="shared" ref="AD16:AD55" si="9">+AC16/AB16</f>
        <v>0.73684210526315785</v>
      </c>
      <c r="AE16" s="126">
        <v>240</v>
      </c>
      <c r="AF16" s="40">
        <v>10</v>
      </c>
      <c r="AG16" s="118" t="s">
        <v>137</v>
      </c>
      <c r="AH16" s="69" t="s">
        <v>138</v>
      </c>
    </row>
    <row r="17" spans="1:34" ht="63.75" thickBot="1" x14ac:dyDescent="0.3">
      <c r="A17" s="178"/>
      <c r="B17" s="135"/>
      <c r="C17" s="98" t="s">
        <v>112</v>
      </c>
      <c r="D17" s="196"/>
      <c r="E17" s="46">
        <v>0</v>
      </c>
      <c r="F17" s="53">
        <v>0</v>
      </c>
      <c r="G17" s="88">
        <v>0</v>
      </c>
      <c r="H17" s="89">
        <v>0</v>
      </c>
      <c r="I17" s="90" t="s">
        <v>107</v>
      </c>
      <c r="J17" s="46">
        <v>0</v>
      </c>
      <c r="K17" s="53">
        <v>0</v>
      </c>
      <c r="L17" s="88">
        <v>0</v>
      </c>
      <c r="M17" s="89">
        <v>0</v>
      </c>
      <c r="N17" s="90" t="s">
        <v>107</v>
      </c>
      <c r="O17" s="67">
        <v>22783</v>
      </c>
      <c r="P17" s="53">
        <v>22754</v>
      </c>
      <c r="Q17" s="88">
        <v>0</v>
      </c>
      <c r="R17" s="89">
        <v>0</v>
      </c>
      <c r="S17" s="90" t="s">
        <v>107</v>
      </c>
      <c r="T17" s="92">
        <v>20157350216</v>
      </c>
      <c r="U17" s="95">
        <v>19900911748</v>
      </c>
      <c r="V17" s="88">
        <v>15</v>
      </c>
      <c r="W17" s="89">
        <v>15</v>
      </c>
      <c r="X17" s="59">
        <f>+W17/V17</f>
        <v>1</v>
      </c>
      <c r="Y17" s="124">
        <f>+O17+T17</f>
        <v>20157372999</v>
      </c>
      <c r="Z17" s="124">
        <f t="shared" si="3"/>
        <v>19900934502</v>
      </c>
      <c r="AA17" s="41">
        <f t="shared" si="4"/>
        <v>0.98727817870846946</v>
      </c>
      <c r="AB17" s="37">
        <v>15</v>
      </c>
      <c r="AC17" s="37">
        <f t="shared" si="6"/>
        <v>15</v>
      </c>
      <c r="AD17" s="125">
        <f t="shared" ref="AD17:AD18" si="10">+AC17/AB17</f>
        <v>1</v>
      </c>
      <c r="AE17" s="127" t="s">
        <v>107</v>
      </c>
      <c r="AF17" s="40" t="s">
        <v>107</v>
      </c>
      <c r="AG17" s="118" t="s">
        <v>137</v>
      </c>
      <c r="AH17" s="69" t="s">
        <v>138</v>
      </c>
    </row>
    <row r="18" spans="1:34" ht="63" x14ac:dyDescent="0.25">
      <c r="A18" s="179"/>
      <c r="B18" s="135"/>
      <c r="C18" s="108" t="s">
        <v>194</v>
      </c>
      <c r="D18" s="91" t="s">
        <v>158</v>
      </c>
      <c r="E18" s="109">
        <v>49</v>
      </c>
      <c r="F18" s="110">
        <v>49</v>
      </c>
      <c r="G18" s="111">
        <v>1</v>
      </c>
      <c r="H18" s="112">
        <v>1</v>
      </c>
      <c r="I18" s="41">
        <f t="shared" ref="I18:I34" si="11">+H18/G18</f>
        <v>1</v>
      </c>
      <c r="J18" s="109"/>
      <c r="K18" s="110"/>
      <c r="L18" s="111"/>
      <c r="M18" s="112"/>
      <c r="N18" s="113"/>
      <c r="O18" s="114"/>
      <c r="P18" s="110"/>
      <c r="Q18" s="111"/>
      <c r="R18" s="112"/>
      <c r="S18" s="113"/>
      <c r="T18" s="92"/>
      <c r="U18" s="95"/>
      <c r="V18" s="115"/>
      <c r="W18" s="112"/>
      <c r="X18" s="59"/>
      <c r="Y18" s="124">
        <v>49</v>
      </c>
      <c r="Z18" s="124">
        <f t="shared" si="3"/>
        <v>49</v>
      </c>
      <c r="AA18" s="41">
        <f t="shared" si="4"/>
        <v>1</v>
      </c>
      <c r="AB18" s="37">
        <v>1</v>
      </c>
      <c r="AC18" s="37">
        <v>1</v>
      </c>
      <c r="AD18" s="125">
        <f t="shared" si="10"/>
        <v>1</v>
      </c>
      <c r="AE18" s="127" t="s">
        <v>107</v>
      </c>
      <c r="AF18" s="40" t="s">
        <v>107</v>
      </c>
      <c r="AG18" s="118"/>
      <c r="AH18" s="69"/>
    </row>
    <row r="19" spans="1:34" s="35" customFormat="1" ht="47.25" x14ac:dyDescent="0.25">
      <c r="A19" s="136" t="s">
        <v>168</v>
      </c>
      <c r="B19" s="139" t="s">
        <v>199</v>
      </c>
      <c r="C19" s="13" t="s">
        <v>10</v>
      </c>
      <c r="D19" s="158" t="s">
        <v>159</v>
      </c>
      <c r="E19" s="43">
        <v>65</v>
      </c>
      <c r="F19" s="50">
        <v>65</v>
      </c>
      <c r="G19" s="48">
        <v>20</v>
      </c>
      <c r="H19" s="40">
        <v>20</v>
      </c>
      <c r="I19" s="41">
        <f t="shared" si="11"/>
        <v>1</v>
      </c>
      <c r="J19" s="43">
        <v>402</v>
      </c>
      <c r="K19" s="50">
        <v>402</v>
      </c>
      <c r="L19" s="48">
        <v>40</v>
      </c>
      <c r="M19" s="40">
        <v>40</v>
      </c>
      <c r="N19" s="41">
        <f>+M19/L19</f>
        <v>1</v>
      </c>
      <c r="O19" s="44">
        <v>573</v>
      </c>
      <c r="P19" s="50">
        <v>565</v>
      </c>
      <c r="Q19" s="48">
        <v>15</v>
      </c>
      <c r="R19" s="40">
        <v>15</v>
      </c>
      <c r="S19" s="41">
        <f>+R19/Q19</f>
        <v>1</v>
      </c>
      <c r="T19" s="92">
        <v>536757270</v>
      </c>
      <c r="U19" s="95">
        <v>454424167</v>
      </c>
      <c r="V19" s="93">
        <v>15</v>
      </c>
      <c r="W19" s="93">
        <v>15</v>
      </c>
      <c r="X19" s="59">
        <f>+W19/V19</f>
        <v>1</v>
      </c>
      <c r="Y19" s="124">
        <v>536758634</v>
      </c>
      <c r="Z19" s="124">
        <f t="shared" si="3"/>
        <v>454425199</v>
      </c>
      <c r="AA19" s="41">
        <f t="shared" si="4"/>
        <v>0.84660994759145314</v>
      </c>
      <c r="AB19" s="37">
        <v>100</v>
      </c>
      <c r="AC19" s="37">
        <f>+H19+M19+R19+W19</f>
        <v>90</v>
      </c>
      <c r="AD19" s="125">
        <f t="shared" si="9"/>
        <v>0.9</v>
      </c>
      <c r="AE19" s="126">
        <v>324</v>
      </c>
      <c r="AF19" s="40">
        <v>10</v>
      </c>
      <c r="AG19" s="118" t="s">
        <v>152</v>
      </c>
      <c r="AH19" s="69" t="s">
        <v>153</v>
      </c>
    </row>
    <row r="20" spans="1:34" s="35" customFormat="1" ht="47.25" x14ac:dyDescent="0.25">
      <c r="A20" s="137"/>
      <c r="B20" s="140"/>
      <c r="C20" s="13" t="s">
        <v>108</v>
      </c>
      <c r="D20" s="157"/>
      <c r="E20" s="43">
        <v>37</v>
      </c>
      <c r="F20" s="50">
        <v>37</v>
      </c>
      <c r="G20" s="48">
        <v>11.66</v>
      </c>
      <c r="H20" s="40">
        <v>11.66</v>
      </c>
      <c r="I20" s="41">
        <f t="shared" si="11"/>
        <v>1</v>
      </c>
      <c r="J20" s="43">
        <v>121</v>
      </c>
      <c r="K20" s="50">
        <v>121</v>
      </c>
      <c r="L20" s="48">
        <v>30</v>
      </c>
      <c r="M20" s="40">
        <v>30</v>
      </c>
      <c r="N20" s="41">
        <f>+M20/L20</f>
        <v>1</v>
      </c>
      <c r="O20" s="44">
        <v>816</v>
      </c>
      <c r="P20" s="50">
        <v>789</v>
      </c>
      <c r="Q20" s="48">
        <v>34</v>
      </c>
      <c r="R20" s="40">
        <v>34</v>
      </c>
      <c r="S20" s="41">
        <f>+R20/Q20</f>
        <v>1</v>
      </c>
      <c r="T20" s="92">
        <v>401987483</v>
      </c>
      <c r="U20" s="95">
        <v>386264066</v>
      </c>
      <c r="V20" s="48">
        <v>15</v>
      </c>
      <c r="W20" s="93">
        <v>15</v>
      </c>
      <c r="X20" s="59">
        <f t="shared" ref="X20:X21" si="12">+W20/V20</f>
        <v>1</v>
      </c>
      <c r="Y20" s="124">
        <v>401988968</v>
      </c>
      <c r="Z20" s="124">
        <f t="shared" si="3"/>
        <v>386265013</v>
      </c>
      <c r="AA20" s="41">
        <f t="shared" si="4"/>
        <v>0.96088461064433983</v>
      </c>
      <c r="AB20" s="37">
        <v>100</v>
      </c>
      <c r="AC20" s="37">
        <f>+H20+M20+R20+W20</f>
        <v>90.66</v>
      </c>
      <c r="AD20" s="125">
        <f t="shared" si="9"/>
        <v>0.90659999999999996</v>
      </c>
      <c r="AE20" s="126">
        <v>511</v>
      </c>
      <c r="AF20" s="40">
        <v>9.34</v>
      </c>
      <c r="AG20" s="118" t="s">
        <v>152</v>
      </c>
      <c r="AH20" s="69" t="s">
        <v>153</v>
      </c>
    </row>
    <row r="21" spans="1:34" s="35" customFormat="1" ht="78.75" x14ac:dyDescent="0.25">
      <c r="A21" s="137"/>
      <c r="B21" s="140"/>
      <c r="C21" s="13" t="s">
        <v>31</v>
      </c>
      <c r="D21" s="158" t="s">
        <v>158</v>
      </c>
      <c r="E21" s="43">
        <v>0</v>
      </c>
      <c r="F21" s="50">
        <v>0</v>
      </c>
      <c r="G21" s="48">
        <v>10</v>
      </c>
      <c r="H21" s="40">
        <v>10</v>
      </c>
      <c r="I21" s="41">
        <f t="shared" si="11"/>
        <v>1</v>
      </c>
      <c r="J21" s="43">
        <v>1497</v>
      </c>
      <c r="K21" s="50">
        <v>1497</v>
      </c>
      <c r="L21" s="48">
        <v>25</v>
      </c>
      <c r="M21" s="40">
        <v>25</v>
      </c>
      <c r="N21" s="41">
        <f>+M21/L21</f>
        <v>1</v>
      </c>
      <c r="O21" s="44">
        <v>1785</v>
      </c>
      <c r="P21" s="50">
        <v>1749</v>
      </c>
      <c r="Q21" s="48">
        <v>25</v>
      </c>
      <c r="R21" s="40">
        <v>25</v>
      </c>
      <c r="S21" s="41">
        <f t="shared" ref="S21:S31" si="13">+R21/Q21</f>
        <v>1</v>
      </c>
      <c r="T21" s="92">
        <v>2596146247</v>
      </c>
      <c r="U21" s="95">
        <v>2593728492</v>
      </c>
      <c r="V21" s="48">
        <v>25</v>
      </c>
      <c r="W21" s="93">
        <v>25</v>
      </c>
      <c r="X21" s="59">
        <f t="shared" si="12"/>
        <v>1</v>
      </c>
      <c r="Y21" s="124">
        <v>2596150343</v>
      </c>
      <c r="Z21" s="124">
        <f t="shared" si="3"/>
        <v>2593731738</v>
      </c>
      <c r="AA21" s="41">
        <f t="shared" si="4"/>
        <v>0.99906838792810237</v>
      </c>
      <c r="AB21" s="37">
        <v>100</v>
      </c>
      <c r="AC21" s="37">
        <f>+H21+M21+R21+W21</f>
        <v>85</v>
      </c>
      <c r="AD21" s="125">
        <f t="shared" si="9"/>
        <v>0.85</v>
      </c>
      <c r="AE21" s="126">
        <v>814</v>
      </c>
      <c r="AF21" s="40">
        <v>15</v>
      </c>
      <c r="AG21" s="118" t="s">
        <v>139</v>
      </c>
      <c r="AH21" s="69" t="s">
        <v>140</v>
      </c>
    </row>
    <row r="22" spans="1:34" s="35" customFormat="1" ht="63.75" thickBot="1" x14ac:dyDescent="0.3">
      <c r="A22" s="138"/>
      <c r="B22" s="141"/>
      <c r="C22" s="13" t="s">
        <v>193</v>
      </c>
      <c r="D22" s="157"/>
      <c r="E22" s="43">
        <v>30</v>
      </c>
      <c r="F22" s="50">
        <v>30</v>
      </c>
      <c r="G22" s="48">
        <v>1</v>
      </c>
      <c r="H22" s="40">
        <v>1</v>
      </c>
      <c r="I22" s="41">
        <f t="shared" si="11"/>
        <v>1</v>
      </c>
      <c r="J22" s="43"/>
      <c r="K22" s="50"/>
      <c r="L22" s="48"/>
      <c r="M22" s="40"/>
      <c r="N22" s="41"/>
      <c r="O22" s="44"/>
      <c r="P22" s="50"/>
      <c r="Q22" s="48"/>
      <c r="R22" s="40"/>
      <c r="S22" s="41"/>
      <c r="T22" s="92"/>
      <c r="U22" s="95"/>
      <c r="V22" s="107"/>
      <c r="W22" s="93"/>
      <c r="X22" s="59"/>
      <c r="Y22" s="124">
        <v>30</v>
      </c>
      <c r="Z22" s="124">
        <f t="shared" si="3"/>
        <v>30</v>
      </c>
      <c r="AA22" s="41">
        <f t="shared" si="4"/>
        <v>1</v>
      </c>
      <c r="AB22" s="37">
        <v>1</v>
      </c>
      <c r="AC22" s="37"/>
      <c r="AD22" s="125"/>
      <c r="AE22" s="126"/>
      <c r="AF22" s="40"/>
      <c r="AG22" s="118"/>
      <c r="AH22" s="69"/>
    </row>
    <row r="23" spans="1:34" s="35" customFormat="1" ht="69.75" customHeight="1" x14ac:dyDescent="0.25">
      <c r="A23" s="177" t="s">
        <v>87</v>
      </c>
      <c r="B23" s="142" t="s">
        <v>3</v>
      </c>
      <c r="C23" s="13" t="s">
        <v>133</v>
      </c>
      <c r="D23" s="91" t="s">
        <v>160</v>
      </c>
      <c r="E23" s="43">
        <v>199</v>
      </c>
      <c r="F23" s="50">
        <v>199</v>
      </c>
      <c r="G23" s="48">
        <v>0.2</v>
      </c>
      <c r="H23" s="40">
        <v>0.2</v>
      </c>
      <c r="I23" s="41">
        <f t="shared" si="11"/>
        <v>1</v>
      </c>
      <c r="J23" s="43">
        <v>1508</v>
      </c>
      <c r="K23" s="50">
        <v>1505</v>
      </c>
      <c r="L23" s="48">
        <v>0.5</v>
      </c>
      <c r="M23" s="40">
        <v>0.5</v>
      </c>
      <c r="N23" s="41">
        <f>+M23/L23</f>
        <v>1</v>
      </c>
      <c r="O23" s="44">
        <v>1258</v>
      </c>
      <c r="P23" s="50">
        <v>1254</v>
      </c>
      <c r="Q23" s="48">
        <v>0.8</v>
      </c>
      <c r="R23" s="40">
        <v>0.8</v>
      </c>
      <c r="S23" s="41">
        <f t="shared" si="13"/>
        <v>1</v>
      </c>
      <c r="T23" s="92">
        <v>642409332</v>
      </c>
      <c r="U23" s="95">
        <v>642409332</v>
      </c>
      <c r="V23" s="93">
        <v>1</v>
      </c>
      <c r="W23" s="93">
        <v>1</v>
      </c>
      <c r="X23" s="59">
        <f>+W23/V23</f>
        <v>1</v>
      </c>
      <c r="Y23" s="124">
        <v>642413172</v>
      </c>
      <c r="Z23" s="124">
        <f t="shared" si="3"/>
        <v>642412290</v>
      </c>
      <c r="AA23" s="41">
        <f t="shared" si="4"/>
        <v>0.99999862705181264</v>
      </c>
      <c r="AB23" s="76">
        <v>1</v>
      </c>
      <c r="AC23" s="71">
        <f>+X23</f>
        <v>1</v>
      </c>
      <c r="AD23" s="128">
        <f t="shared" si="9"/>
        <v>1</v>
      </c>
      <c r="AE23" s="126">
        <v>875</v>
      </c>
      <c r="AF23" s="40">
        <v>1</v>
      </c>
      <c r="AG23" s="118" t="s">
        <v>127</v>
      </c>
      <c r="AH23" s="69" t="s">
        <v>128</v>
      </c>
    </row>
    <row r="24" spans="1:34" s="35" customFormat="1" ht="69.75" customHeight="1" x14ac:dyDescent="0.25">
      <c r="A24" s="178"/>
      <c r="B24" s="137"/>
      <c r="C24" s="12" t="s">
        <v>134</v>
      </c>
      <c r="D24" s="158" t="s">
        <v>156</v>
      </c>
      <c r="E24" s="43">
        <v>32</v>
      </c>
      <c r="F24" s="50">
        <v>31</v>
      </c>
      <c r="G24" s="48">
        <v>100</v>
      </c>
      <c r="H24" s="40">
        <v>100</v>
      </c>
      <c r="I24" s="41">
        <f t="shared" si="11"/>
        <v>1</v>
      </c>
      <c r="J24" s="43">
        <v>135</v>
      </c>
      <c r="K24" s="50">
        <v>135</v>
      </c>
      <c r="L24" s="48">
        <v>100</v>
      </c>
      <c r="M24" s="40">
        <v>100</v>
      </c>
      <c r="N24" s="41">
        <f t="shared" ref="N24:N38" si="14">+M24/L24</f>
        <v>1</v>
      </c>
      <c r="O24" s="44">
        <v>167</v>
      </c>
      <c r="P24" s="50">
        <v>167</v>
      </c>
      <c r="Q24" s="48">
        <v>100</v>
      </c>
      <c r="R24" s="40">
        <v>100</v>
      </c>
      <c r="S24" s="41">
        <f t="shared" si="13"/>
        <v>1</v>
      </c>
      <c r="T24" s="92">
        <v>102233333</v>
      </c>
      <c r="U24" s="95">
        <v>102233333</v>
      </c>
      <c r="V24" s="93">
        <v>100</v>
      </c>
      <c r="W24" s="93">
        <v>100</v>
      </c>
      <c r="X24" s="59">
        <v>1</v>
      </c>
      <c r="Y24" s="124">
        <v>102233780</v>
      </c>
      <c r="Z24" s="124">
        <f t="shared" si="3"/>
        <v>102233666</v>
      </c>
      <c r="AA24" s="41">
        <f t="shared" si="4"/>
        <v>0.99999888490868671</v>
      </c>
      <c r="AB24" s="37">
        <v>100</v>
      </c>
      <c r="AC24" s="37">
        <v>100</v>
      </c>
      <c r="AD24" s="125" t="s">
        <v>107</v>
      </c>
      <c r="AE24" s="126">
        <v>113</v>
      </c>
      <c r="AF24" s="40">
        <v>100</v>
      </c>
      <c r="AG24" s="118" t="s">
        <v>130</v>
      </c>
      <c r="AH24" s="69" t="s">
        <v>131</v>
      </c>
    </row>
    <row r="25" spans="1:34" s="35" customFormat="1" ht="69.75" customHeight="1" x14ac:dyDescent="0.25">
      <c r="A25" s="178"/>
      <c r="B25" s="138"/>
      <c r="C25" s="12" t="s">
        <v>32</v>
      </c>
      <c r="D25" s="159"/>
      <c r="E25" s="43">
        <v>279</v>
      </c>
      <c r="F25" s="50">
        <v>279</v>
      </c>
      <c r="G25" s="48">
        <v>100</v>
      </c>
      <c r="H25" s="40">
        <v>100</v>
      </c>
      <c r="I25" s="41">
        <f t="shared" si="11"/>
        <v>1</v>
      </c>
      <c r="J25" s="43">
        <v>230</v>
      </c>
      <c r="K25" s="50">
        <v>228</v>
      </c>
      <c r="L25" s="48">
        <v>100</v>
      </c>
      <c r="M25" s="40">
        <v>100</v>
      </c>
      <c r="N25" s="41">
        <f t="shared" si="14"/>
        <v>1</v>
      </c>
      <c r="O25" s="44">
        <v>280</v>
      </c>
      <c r="P25" s="50">
        <v>265</v>
      </c>
      <c r="Q25" s="48">
        <v>100</v>
      </c>
      <c r="R25" s="40">
        <v>100</v>
      </c>
      <c r="S25" s="41">
        <f t="shared" si="13"/>
        <v>1</v>
      </c>
      <c r="T25" s="92">
        <v>855898726</v>
      </c>
      <c r="U25" s="95">
        <v>488445998</v>
      </c>
      <c r="V25" s="93">
        <v>100</v>
      </c>
      <c r="W25" s="93">
        <v>100</v>
      </c>
      <c r="X25" s="59">
        <f>+W25/V25</f>
        <v>1</v>
      </c>
      <c r="Y25" s="124">
        <v>855900033</v>
      </c>
      <c r="Z25" s="124">
        <f t="shared" si="3"/>
        <v>488446770</v>
      </c>
      <c r="AA25" s="41">
        <f t="shared" si="4"/>
        <v>0.5706820319751057</v>
      </c>
      <c r="AB25" s="76">
        <v>100</v>
      </c>
      <c r="AC25" s="76">
        <v>100</v>
      </c>
      <c r="AD25" s="125" t="s">
        <v>107</v>
      </c>
      <c r="AE25" s="126">
        <v>518</v>
      </c>
      <c r="AF25" s="40">
        <v>100</v>
      </c>
      <c r="AG25" s="118" t="s">
        <v>130</v>
      </c>
      <c r="AH25" s="69" t="s">
        <v>131</v>
      </c>
    </row>
    <row r="26" spans="1:34" s="35" customFormat="1" ht="108" customHeight="1" x14ac:dyDescent="0.25">
      <c r="A26" s="178"/>
      <c r="B26" s="12" t="s">
        <v>33</v>
      </c>
      <c r="C26" s="12" t="s">
        <v>33</v>
      </c>
      <c r="D26" s="157"/>
      <c r="E26" s="43">
        <v>29</v>
      </c>
      <c r="F26" s="50">
        <v>29</v>
      </c>
      <c r="G26" s="48">
        <v>100</v>
      </c>
      <c r="H26" s="40">
        <v>100</v>
      </c>
      <c r="I26" s="41">
        <f t="shared" si="11"/>
        <v>1</v>
      </c>
      <c r="J26" s="43">
        <v>68</v>
      </c>
      <c r="K26" s="50">
        <v>68</v>
      </c>
      <c r="L26" s="48">
        <v>100</v>
      </c>
      <c r="M26" s="40">
        <v>100</v>
      </c>
      <c r="N26" s="41">
        <f t="shared" si="14"/>
        <v>1</v>
      </c>
      <c r="O26" s="44">
        <v>88</v>
      </c>
      <c r="P26" s="50">
        <v>88</v>
      </c>
      <c r="Q26" s="48">
        <v>100</v>
      </c>
      <c r="R26" s="40">
        <v>100</v>
      </c>
      <c r="S26" s="41">
        <f t="shared" si="13"/>
        <v>1</v>
      </c>
      <c r="T26" s="92">
        <v>131960933</v>
      </c>
      <c r="U26" s="95">
        <v>104494266</v>
      </c>
      <c r="V26" s="93">
        <v>100</v>
      </c>
      <c r="W26" s="93">
        <v>100</v>
      </c>
      <c r="X26" s="59">
        <f>+W26/V26</f>
        <v>1</v>
      </c>
      <c r="Y26" s="124">
        <v>131961194</v>
      </c>
      <c r="Z26" s="124">
        <f t="shared" si="3"/>
        <v>104494451</v>
      </c>
      <c r="AA26" s="41">
        <f t="shared" si="4"/>
        <v>0.79185742287236349</v>
      </c>
      <c r="AB26" s="37">
        <v>100</v>
      </c>
      <c r="AC26" s="37">
        <v>100</v>
      </c>
      <c r="AD26" s="125" t="s">
        <v>107</v>
      </c>
      <c r="AE26" s="126">
        <v>76</v>
      </c>
      <c r="AF26" s="40">
        <v>100</v>
      </c>
      <c r="AG26" s="118" t="s">
        <v>130</v>
      </c>
      <c r="AH26" s="69" t="s">
        <v>131</v>
      </c>
    </row>
    <row r="27" spans="1:34" s="35" customFormat="1" ht="79.5" customHeight="1" x14ac:dyDescent="0.25">
      <c r="A27" s="178"/>
      <c r="B27" s="136" t="s">
        <v>3</v>
      </c>
      <c r="C27" s="13" t="s">
        <v>34</v>
      </c>
      <c r="D27" s="158" t="s">
        <v>161</v>
      </c>
      <c r="E27" s="43">
        <v>118</v>
      </c>
      <c r="F27" s="50">
        <v>93</v>
      </c>
      <c r="G27" s="48">
        <v>1</v>
      </c>
      <c r="H27" s="40">
        <v>1</v>
      </c>
      <c r="I27" s="41">
        <f t="shared" si="11"/>
        <v>1</v>
      </c>
      <c r="J27" s="43">
        <v>517</v>
      </c>
      <c r="K27" s="50">
        <v>515</v>
      </c>
      <c r="L27" s="48">
        <v>1</v>
      </c>
      <c r="M27" s="40">
        <v>1</v>
      </c>
      <c r="N27" s="41">
        <f t="shared" si="14"/>
        <v>1</v>
      </c>
      <c r="O27" s="44">
        <v>520</v>
      </c>
      <c r="P27" s="50">
        <v>500</v>
      </c>
      <c r="Q27" s="48">
        <v>1</v>
      </c>
      <c r="R27" s="40">
        <v>1</v>
      </c>
      <c r="S27" s="41">
        <f t="shared" si="13"/>
        <v>1</v>
      </c>
      <c r="T27" s="92">
        <v>552115480</v>
      </c>
      <c r="U27" s="95">
        <v>498053230</v>
      </c>
      <c r="V27" s="93">
        <v>1</v>
      </c>
      <c r="W27" s="93">
        <v>1</v>
      </c>
      <c r="X27" s="59">
        <f>+W27/V27</f>
        <v>1</v>
      </c>
      <c r="Y27" s="124">
        <f>+E27+J27+O27+T27+AB27</f>
        <v>552116639</v>
      </c>
      <c r="Z27" s="124">
        <f t="shared" si="3"/>
        <v>498054338</v>
      </c>
      <c r="AA27" s="41">
        <f t="shared" si="4"/>
        <v>0.9020817392898749</v>
      </c>
      <c r="AB27" s="37">
        <v>4</v>
      </c>
      <c r="AC27" s="37">
        <f>+H27+M27+R27+W27</f>
        <v>4</v>
      </c>
      <c r="AD27" s="125">
        <f t="shared" si="9"/>
        <v>1</v>
      </c>
      <c r="AE27" s="127" t="s">
        <v>107</v>
      </c>
      <c r="AF27" s="40" t="s">
        <v>107</v>
      </c>
      <c r="AG27" s="118" t="s">
        <v>135</v>
      </c>
      <c r="AH27" s="69" t="s">
        <v>136</v>
      </c>
    </row>
    <row r="28" spans="1:34" s="35" customFormat="1" ht="84.75" customHeight="1" x14ac:dyDescent="0.25">
      <c r="A28" s="179"/>
      <c r="B28" s="138"/>
      <c r="C28" s="13" t="s">
        <v>12</v>
      </c>
      <c r="D28" s="157"/>
      <c r="E28" s="43">
        <v>71</v>
      </c>
      <c r="F28" s="50">
        <v>70</v>
      </c>
      <c r="G28" s="48">
        <v>3</v>
      </c>
      <c r="H28" s="40">
        <v>3</v>
      </c>
      <c r="I28" s="41">
        <f t="shared" si="11"/>
        <v>1</v>
      </c>
      <c r="J28" s="43">
        <v>268</v>
      </c>
      <c r="K28" s="50">
        <v>268</v>
      </c>
      <c r="L28" s="48">
        <v>8</v>
      </c>
      <c r="M28" s="40">
        <v>8</v>
      </c>
      <c r="N28" s="41">
        <f t="shared" si="14"/>
        <v>1</v>
      </c>
      <c r="O28" s="44">
        <v>229</v>
      </c>
      <c r="P28" s="50">
        <v>229</v>
      </c>
      <c r="Q28" s="48">
        <v>13</v>
      </c>
      <c r="R28" s="40">
        <v>13</v>
      </c>
      <c r="S28" s="41">
        <f t="shared" si="13"/>
        <v>1</v>
      </c>
      <c r="T28" s="92">
        <v>67047022</v>
      </c>
      <c r="U28" s="95">
        <v>57866667</v>
      </c>
      <c r="V28" s="93">
        <v>18</v>
      </c>
      <c r="W28" s="93">
        <v>18</v>
      </c>
      <c r="X28" s="59">
        <f>+W28/V28</f>
        <v>1</v>
      </c>
      <c r="Y28" s="124">
        <v>67048009</v>
      </c>
      <c r="Z28" s="124">
        <f t="shared" si="3"/>
        <v>57867234</v>
      </c>
      <c r="AA28" s="41">
        <f t="shared" si="4"/>
        <v>0.8630716237972107</v>
      </c>
      <c r="AB28" s="76">
        <v>20</v>
      </c>
      <c r="AC28" s="76">
        <f>+W28</f>
        <v>18</v>
      </c>
      <c r="AD28" s="128">
        <f t="shared" si="9"/>
        <v>0.9</v>
      </c>
      <c r="AE28" s="126">
        <v>419</v>
      </c>
      <c r="AF28" s="40">
        <v>20</v>
      </c>
      <c r="AG28" s="118" t="s">
        <v>135</v>
      </c>
      <c r="AH28" s="69" t="s">
        <v>136</v>
      </c>
    </row>
    <row r="29" spans="1:34" s="35" customFormat="1" ht="78.75" customHeight="1" x14ac:dyDescent="0.25">
      <c r="A29" s="136" t="s">
        <v>104</v>
      </c>
      <c r="B29" s="139" t="s">
        <v>200</v>
      </c>
      <c r="C29" s="13" t="s">
        <v>36</v>
      </c>
      <c r="D29" s="158" t="s">
        <v>162</v>
      </c>
      <c r="E29" s="43">
        <v>183</v>
      </c>
      <c r="F29" s="50">
        <v>167</v>
      </c>
      <c r="G29" s="48">
        <v>100</v>
      </c>
      <c r="H29" s="40">
        <v>100</v>
      </c>
      <c r="I29" s="41">
        <f t="shared" si="11"/>
        <v>1</v>
      </c>
      <c r="J29" s="43">
        <v>1807</v>
      </c>
      <c r="K29" s="50">
        <v>1805</v>
      </c>
      <c r="L29" s="48">
        <v>100</v>
      </c>
      <c r="M29" s="40">
        <v>100</v>
      </c>
      <c r="N29" s="41">
        <f t="shared" si="14"/>
        <v>1</v>
      </c>
      <c r="O29" s="44">
        <v>985</v>
      </c>
      <c r="P29" s="50">
        <v>958</v>
      </c>
      <c r="Q29" s="48">
        <v>100</v>
      </c>
      <c r="R29" s="40">
        <v>100</v>
      </c>
      <c r="S29" s="41">
        <f t="shared" si="13"/>
        <v>1</v>
      </c>
      <c r="T29" s="92">
        <v>1017048733</v>
      </c>
      <c r="U29" s="95">
        <v>1017048733</v>
      </c>
      <c r="V29" s="48">
        <v>100</v>
      </c>
      <c r="W29" s="40">
        <v>100</v>
      </c>
      <c r="X29" s="59">
        <f>+W29/V29</f>
        <v>1</v>
      </c>
      <c r="Y29" s="124">
        <v>1017052443</v>
      </c>
      <c r="Z29" s="124">
        <f t="shared" si="3"/>
        <v>1017051663</v>
      </c>
      <c r="AA29" s="41">
        <f t="shared" si="4"/>
        <v>0.99999923307789551</v>
      </c>
      <c r="AB29" s="37">
        <v>100</v>
      </c>
      <c r="AC29" s="37">
        <v>100</v>
      </c>
      <c r="AD29" s="125">
        <f t="shared" si="9"/>
        <v>1</v>
      </c>
      <c r="AE29" s="126">
        <v>735</v>
      </c>
      <c r="AF29" s="40">
        <v>100</v>
      </c>
      <c r="AG29" s="118" t="s">
        <v>141</v>
      </c>
      <c r="AH29" s="69" t="s">
        <v>142</v>
      </c>
    </row>
    <row r="30" spans="1:34" s="35" customFormat="1" ht="94.5" x14ac:dyDescent="0.25">
      <c r="A30" s="137"/>
      <c r="B30" s="140"/>
      <c r="C30" s="13" t="s">
        <v>37</v>
      </c>
      <c r="D30" s="157"/>
      <c r="E30" s="43">
        <v>155</v>
      </c>
      <c r="F30" s="50">
        <v>155</v>
      </c>
      <c r="G30" s="48">
        <v>100</v>
      </c>
      <c r="H30" s="40">
        <v>100</v>
      </c>
      <c r="I30" s="41">
        <f t="shared" si="11"/>
        <v>1</v>
      </c>
      <c r="J30" s="43">
        <v>731</v>
      </c>
      <c r="K30" s="50">
        <v>718</v>
      </c>
      <c r="L30" s="48">
        <v>100</v>
      </c>
      <c r="M30" s="40">
        <v>100</v>
      </c>
      <c r="N30" s="41">
        <f t="shared" si="14"/>
        <v>1</v>
      </c>
      <c r="O30" s="44">
        <v>743</v>
      </c>
      <c r="P30" s="50">
        <v>716</v>
      </c>
      <c r="Q30" s="48">
        <v>100</v>
      </c>
      <c r="R30" s="40">
        <v>100</v>
      </c>
      <c r="S30" s="41">
        <f t="shared" si="13"/>
        <v>1</v>
      </c>
      <c r="T30" s="92">
        <v>708568614</v>
      </c>
      <c r="U30" s="95">
        <v>708549000</v>
      </c>
      <c r="V30" s="48">
        <v>100</v>
      </c>
      <c r="W30" s="40">
        <v>100</v>
      </c>
      <c r="X30" s="59">
        <f t="shared" ref="X30:X31" si="15">+W30/V30</f>
        <v>1</v>
      </c>
      <c r="Y30" s="124">
        <v>708570931</v>
      </c>
      <c r="Z30" s="124">
        <f t="shared" si="3"/>
        <v>708550589</v>
      </c>
      <c r="AA30" s="41">
        <f t="shared" si="4"/>
        <v>0.9999712915120984</v>
      </c>
      <c r="AB30" s="37">
        <v>100</v>
      </c>
      <c r="AC30" s="37">
        <v>100</v>
      </c>
      <c r="AD30" s="125">
        <f t="shared" si="9"/>
        <v>1</v>
      </c>
      <c r="AE30" s="126">
        <v>688</v>
      </c>
      <c r="AF30" s="40">
        <v>100</v>
      </c>
      <c r="AG30" s="118" t="s">
        <v>141</v>
      </c>
      <c r="AH30" s="69" t="s">
        <v>142</v>
      </c>
    </row>
    <row r="31" spans="1:34" s="35" customFormat="1" ht="94.5" x14ac:dyDescent="0.25">
      <c r="A31" s="138"/>
      <c r="B31" s="141"/>
      <c r="C31" s="13" t="s">
        <v>14</v>
      </c>
      <c r="D31" s="91" t="s">
        <v>163</v>
      </c>
      <c r="E31" s="43">
        <v>1301</v>
      </c>
      <c r="F31" s="50">
        <v>1267</v>
      </c>
      <c r="G31" s="48">
        <v>100</v>
      </c>
      <c r="H31" s="40">
        <v>100</v>
      </c>
      <c r="I31" s="41">
        <f t="shared" si="11"/>
        <v>1</v>
      </c>
      <c r="J31" s="43">
        <v>12906</v>
      </c>
      <c r="K31" s="50">
        <v>12803</v>
      </c>
      <c r="L31" s="48">
        <v>100</v>
      </c>
      <c r="M31" s="40">
        <v>100</v>
      </c>
      <c r="N31" s="41">
        <f t="shared" si="14"/>
        <v>1</v>
      </c>
      <c r="O31" s="44">
        <v>4357</v>
      </c>
      <c r="P31" s="50">
        <v>4198</v>
      </c>
      <c r="Q31" s="48">
        <v>100</v>
      </c>
      <c r="R31" s="40">
        <v>100</v>
      </c>
      <c r="S31" s="41">
        <f t="shared" si="13"/>
        <v>1</v>
      </c>
      <c r="T31" s="92">
        <v>4177386653</v>
      </c>
      <c r="U31" s="95">
        <v>4167452862</v>
      </c>
      <c r="V31" s="48">
        <v>100</v>
      </c>
      <c r="W31" s="40">
        <v>99</v>
      </c>
      <c r="X31" s="59">
        <f t="shared" si="15"/>
        <v>0.99</v>
      </c>
      <c r="Y31" s="124">
        <v>4177410337</v>
      </c>
      <c r="Z31" s="124">
        <f t="shared" si="3"/>
        <v>4167471130</v>
      </c>
      <c r="AA31" s="41">
        <f t="shared" si="4"/>
        <v>0.99762072523449108</v>
      </c>
      <c r="AB31" s="37">
        <v>100</v>
      </c>
      <c r="AC31" s="37">
        <v>100</v>
      </c>
      <c r="AD31" s="125">
        <f t="shared" si="9"/>
        <v>1</v>
      </c>
      <c r="AE31" s="126">
        <v>5120</v>
      </c>
      <c r="AF31" s="40">
        <v>100</v>
      </c>
      <c r="AG31" s="118" t="s">
        <v>177</v>
      </c>
      <c r="AH31" s="99" t="s">
        <v>178</v>
      </c>
    </row>
    <row r="32" spans="1:34" s="35" customFormat="1" ht="78.75" x14ac:dyDescent="0.25">
      <c r="A32" s="136" t="s">
        <v>89</v>
      </c>
      <c r="B32" s="139" t="s">
        <v>55</v>
      </c>
      <c r="C32" s="13" t="s">
        <v>119</v>
      </c>
      <c r="D32" s="119" t="s">
        <v>180</v>
      </c>
      <c r="E32" s="43">
        <v>0</v>
      </c>
      <c r="F32" s="50">
        <v>0</v>
      </c>
      <c r="G32" s="48">
        <v>0</v>
      </c>
      <c r="H32" s="40">
        <v>0</v>
      </c>
      <c r="I32" s="41"/>
      <c r="J32" s="43">
        <v>524</v>
      </c>
      <c r="K32" s="50">
        <v>522</v>
      </c>
      <c r="L32" s="77">
        <v>1000</v>
      </c>
      <c r="M32" s="78">
        <v>1145</v>
      </c>
      <c r="N32" s="41">
        <f t="shared" si="14"/>
        <v>1.145</v>
      </c>
      <c r="O32" s="44">
        <v>321</v>
      </c>
      <c r="P32" s="50">
        <v>213</v>
      </c>
      <c r="Q32" s="77">
        <v>1000</v>
      </c>
      <c r="R32" s="78">
        <v>2420</v>
      </c>
      <c r="S32" s="41">
        <f>+R32/Q32</f>
        <v>2.42</v>
      </c>
      <c r="T32" s="92">
        <v>302728000</v>
      </c>
      <c r="U32" s="95">
        <v>258781267</v>
      </c>
      <c r="V32" s="48">
        <v>1435</v>
      </c>
      <c r="W32" s="40">
        <v>1331</v>
      </c>
      <c r="X32" s="59">
        <f>+W32/V32</f>
        <v>0.92752613240418114</v>
      </c>
      <c r="Y32" s="124">
        <f>+J32+O32+T32</f>
        <v>302728845</v>
      </c>
      <c r="Z32" s="124">
        <f t="shared" si="3"/>
        <v>258782002</v>
      </c>
      <c r="AA32" s="41">
        <f t="shared" si="4"/>
        <v>0.85483100231165621</v>
      </c>
      <c r="AB32" s="129">
        <v>5000</v>
      </c>
      <c r="AC32" s="37">
        <f>+H32+M32+R32+W32</f>
        <v>4896</v>
      </c>
      <c r="AD32" s="125">
        <f t="shared" si="9"/>
        <v>0.97919999999999996</v>
      </c>
      <c r="AE32" s="127"/>
      <c r="AF32" s="40">
        <v>104</v>
      </c>
      <c r="AG32" s="118" t="s">
        <v>179</v>
      </c>
      <c r="AH32" s="99" t="s">
        <v>173</v>
      </c>
    </row>
    <row r="33" spans="1:34" s="35" customFormat="1" ht="47.25" x14ac:dyDescent="0.25">
      <c r="A33" s="137"/>
      <c r="B33" s="140"/>
      <c r="C33" s="13" t="s">
        <v>191</v>
      </c>
      <c r="D33" s="119" t="s">
        <v>165</v>
      </c>
      <c r="E33" s="43"/>
      <c r="F33" s="50"/>
      <c r="G33" s="48"/>
      <c r="H33" s="40"/>
      <c r="I33" s="41"/>
      <c r="J33" s="43">
        <v>10716</v>
      </c>
      <c r="K33" s="50">
        <v>10711</v>
      </c>
      <c r="L33" s="77">
        <v>500</v>
      </c>
      <c r="M33" s="78">
        <v>703</v>
      </c>
      <c r="N33" s="41">
        <f t="shared" si="14"/>
        <v>1.4059999999999999</v>
      </c>
      <c r="O33" s="44"/>
      <c r="P33" s="50"/>
      <c r="Q33" s="77"/>
      <c r="R33" s="78"/>
      <c r="S33" s="41"/>
      <c r="T33" s="92"/>
      <c r="U33" s="95"/>
      <c r="V33" s="48"/>
      <c r="W33" s="40"/>
      <c r="X33" s="59"/>
      <c r="Y33" s="124">
        <v>10716</v>
      </c>
      <c r="Z33" s="124">
        <f t="shared" si="3"/>
        <v>10711</v>
      </c>
      <c r="AA33" s="41">
        <f t="shared" si="4"/>
        <v>0.99953340798805523</v>
      </c>
      <c r="AB33" s="129">
        <v>500</v>
      </c>
      <c r="AC33" s="79">
        <v>703</v>
      </c>
      <c r="AD33" s="125">
        <f t="shared" si="9"/>
        <v>1.4059999999999999</v>
      </c>
      <c r="AE33" s="127"/>
      <c r="AF33" s="40"/>
      <c r="AG33" s="118"/>
      <c r="AH33" s="99"/>
    </row>
    <row r="34" spans="1:34" s="35" customFormat="1" ht="63" x14ac:dyDescent="0.25">
      <c r="A34" s="137"/>
      <c r="B34" s="140"/>
      <c r="C34" s="13" t="s">
        <v>192</v>
      </c>
      <c r="D34" s="191" t="s">
        <v>180</v>
      </c>
      <c r="E34" s="43">
        <v>295</v>
      </c>
      <c r="F34" s="50">
        <v>295</v>
      </c>
      <c r="G34" s="48">
        <v>100</v>
      </c>
      <c r="H34" s="40">
        <v>100</v>
      </c>
      <c r="I34" s="41">
        <f t="shared" si="11"/>
        <v>1</v>
      </c>
      <c r="J34" s="43">
        <v>485</v>
      </c>
      <c r="K34" s="50">
        <v>482</v>
      </c>
      <c r="L34" s="77">
        <v>100</v>
      </c>
      <c r="M34" s="78">
        <v>100</v>
      </c>
      <c r="N34" s="41">
        <f t="shared" si="14"/>
        <v>1</v>
      </c>
      <c r="O34" s="44"/>
      <c r="P34" s="50"/>
      <c r="Q34" s="77"/>
      <c r="R34" s="78"/>
      <c r="S34" s="41"/>
      <c r="T34" s="92"/>
      <c r="U34" s="95"/>
      <c r="V34" s="48"/>
      <c r="W34" s="40"/>
      <c r="X34" s="59"/>
      <c r="Y34" s="124">
        <v>780</v>
      </c>
      <c r="Z34" s="124">
        <f t="shared" si="3"/>
        <v>777</v>
      </c>
      <c r="AA34" s="41">
        <f t="shared" si="4"/>
        <v>0.99615384615384617</v>
      </c>
      <c r="AB34" s="129">
        <v>100</v>
      </c>
      <c r="AC34" s="79">
        <v>100</v>
      </c>
      <c r="AD34" s="125">
        <f t="shared" si="9"/>
        <v>1</v>
      </c>
      <c r="AE34" s="127"/>
      <c r="AF34" s="40"/>
      <c r="AG34" s="118"/>
      <c r="AH34" s="99"/>
    </row>
    <row r="35" spans="1:34" s="35" customFormat="1" ht="62.45" customHeight="1" x14ac:dyDescent="0.25">
      <c r="A35" s="137"/>
      <c r="B35" s="140"/>
      <c r="C35" s="13" t="s">
        <v>39</v>
      </c>
      <c r="D35" s="192"/>
      <c r="E35" s="43">
        <v>349</v>
      </c>
      <c r="F35" s="50">
        <v>348</v>
      </c>
      <c r="G35" s="80">
        <v>100</v>
      </c>
      <c r="H35" s="81">
        <v>100</v>
      </c>
      <c r="I35" s="41">
        <f t="shared" ref="I35" si="16">+H35/G35</f>
        <v>1</v>
      </c>
      <c r="J35" s="43">
        <v>1184</v>
      </c>
      <c r="K35" s="50">
        <v>1173</v>
      </c>
      <c r="L35" s="80">
        <v>100</v>
      </c>
      <c r="M35" s="81">
        <v>100</v>
      </c>
      <c r="N35" s="41">
        <f t="shared" si="14"/>
        <v>1</v>
      </c>
      <c r="O35" s="44">
        <v>2693</v>
      </c>
      <c r="P35" s="50">
        <v>2285</v>
      </c>
      <c r="Q35" s="80">
        <v>100</v>
      </c>
      <c r="R35" s="81">
        <v>100</v>
      </c>
      <c r="S35" s="41">
        <f>+R35/Q35</f>
        <v>1</v>
      </c>
      <c r="T35" s="92">
        <v>11429198000</v>
      </c>
      <c r="U35" s="95">
        <v>2974506115</v>
      </c>
      <c r="V35" s="80">
        <v>100</v>
      </c>
      <c r="W35" s="82">
        <v>100</v>
      </c>
      <c r="X35" s="59">
        <f t="shared" ref="X35:X43" si="17">+W35/V35</f>
        <v>1</v>
      </c>
      <c r="Y35" s="124">
        <v>11429212321</v>
      </c>
      <c r="Z35" s="124">
        <f t="shared" si="3"/>
        <v>2974509921</v>
      </c>
      <c r="AA35" s="41">
        <f t="shared" si="4"/>
        <v>0.26025502348352075</v>
      </c>
      <c r="AB35" s="37">
        <v>100</v>
      </c>
      <c r="AC35" s="83">
        <v>100</v>
      </c>
      <c r="AD35" s="130">
        <f t="shared" si="9"/>
        <v>1</v>
      </c>
      <c r="AE35" s="126">
        <v>10095</v>
      </c>
      <c r="AF35" s="81">
        <v>100</v>
      </c>
      <c r="AG35" s="118" t="s">
        <v>179</v>
      </c>
      <c r="AH35" s="99" t="s">
        <v>173</v>
      </c>
    </row>
    <row r="36" spans="1:34" s="35" customFormat="1" ht="63.75" thickBot="1" x14ac:dyDescent="0.3">
      <c r="A36" s="138"/>
      <c r="B36" s="141"/>
      <c r="C36" s="13" t="s">
        <v>40</v>
      </c>
      <c r="D36" s="119" t="s">
        <v>165</v>
      </c>
      <c r="E36" s="43">
        <v>0</v>
      </c>
      <c r="F36" s="50">
        <v>0</v>
      </c>
      <c r="G36" s="48">
        <v>0</v>
      </c>
      <c r="H36" s="40">
        <v>0</v>
      </c>
      <c r="I36" s="41">
        <v>0</v>
      </c>
      <c r="J36" s="43">
        <v>21396</v>
      </c>
      <c r="K36" s="50">
        <v>21395</v>
      </c>
      <c r="L36" s="48">
        <v>63.24</v>
      </c>
      <c r="M36" s="40">
        <v>63.24</v>
      </c>
      <c r="N36" s="41">
        <f t="shared" si="14"/>
        <v>1</v>
      </c>
      <c r="O36" s="44">
        <v>20324</v>
      </c>
      <c r="P36" s="50">
        <v>20276</v>
      </c>
      <c r="Q36" s="48">
        <v>5</v>
      </c>
      <c r="R36" s="40">
        <v>4.0999999999999996</v>
      </c>
      <c r="S36" s="41">
        <f>+R36/Q36</f>
        <v>0.82</v>
      </c>
      <c r="T36" s="92">
        <v>20000000000</v>
      </c>
      <c r="U36" s="95">
        <v>19992663702</v>
      </c>
      <c r="V36" s="48">
        <v>5</v>
      </c>
      <c r="W36" s="40">
        <v>4.25</v>
      </c>
      <c r="X36" s="59">
        <f t="shared" si="17"/>
        <v>0.85</v>
      </c>
      <c r="Y36" s="124">
        <v>20000052632</v>
      </c>
      <c r="Z36" s="124">
        <f t="shared" si="3"/>
        <v>19992705373</v>
      </c>
      <c r="AA36" s="41">
        <f t="shared" si="4"/>
        <v>0.99963263801674984</v>
      </c>
      <c r="AB36" s="37">
        <v>80</v>
      </c>
      <c r="AC36" s="37">
        <f>+H36+M36+R36+W36</f>
        <v>71.59</v>
      </c>
      <c r="AD36" s="125">
        <f t="shared" si="9"/>
        <v>0.89487500000000009</v>
      </c>
      <c r="AE36" s="126">
        <v>10912</v>
      </c>
      <c r="AF36" s="40">
        <v>8.41</v>
      </c>
      <c r="AG36" s="118" t="s">
        <v>120</v>
      </c>
      <c r="AH36" s="69" t="s">
        <v>123</v>
      </c>
    </row>
    <row r="37" spans="1:34" s="35" customFormat="1" ht="67.5" customHeight="1" x14ac:dyDescent="0.25">
      <c r="A37" s="180" t="s">
        <v>125</v>
      </c>
      <c r="B37" s="143" t="s">
        <v>201</v>
      </c>
      <c r="C37" s="13" t="s">
        <v>57</v>
      </c>
      <c r="D37" s="193" t="s">
        <v>154</v>
      </c>
      <c r="E37" s="43">
        <v>795</v>
      </c>
      <c r="F37" s="50">
        <v>176</v>
      </c>
      <c r="G37" s="48">
        <v>100</v>
      </c>
      <c r="H37" s="40">
        <v>100</v>
      </c>
      <c r="I37" s="41">
        <f t="shared" ref="I37" si="18">+H37/G37</f>
        <v>1</v>
      </c>
      <c r="J37" s="43">
        <v>1027</v>
      </c>
      <c r="K37" s="50">
        <v>1025</v>
      </c>
      <c r="L37" s="48">
        <v>100</v>
      </c>
      <c r="M37" s="40">
        <v>100</v>
      </c>
      <c r="N37" s="41">
        <f t="shared" si="14"/>
        <v>1</v>
      </c>
      <c r="O37" s="44">
        <v>620</v>
      </c>
      <c r="P37" s="50">
        <v>586</v>
      </c>
      <c r="Q37" s="48">
        <v>100</v>
      </c>
      <c r="R37" s="40">
        <v>100</v>
      </c>
      <c r="S37" s="41">
        <f t="shared" ref="S37" si="19">+R37/Q37</f>
        <v>1</v>
      </c>
      <c r="T37" s="92">
        <v>577133333</v>
      </c>
      <c r="U37" s="95">
        <v>576883333</v>
      </c>
      <c r="V37" s="48">
        <v>100</v>
      </c>
      <c r="W37" s="93">
        <v>100</v>
      </c>
      <c r="X37" s="59">
        <f t="shared" si="17"/>
        <v>1</v>
      </c>
      <c r="Y37" s="124">
        <v>577136329</v>
      </c>
      <c r="Z37" s="124">
        <f t="shared" si="3"/>
        <v>576885120</v>
      </c>
      <c r="AA37" s="41">
        <f t="shared" si="4"/>
        <v>0.99956473195781093</v>
      </c>
      <c r="AB37" s="37">
        <v>100</v>
      </c>
      <c r="AC37" s="37">
        <v>100</v>
      </c>
      <c r="AD37" s="125">
        <f t="shared" si="9"/>
        <v>1</v>
      </c>
      <c r="AE37" s="126">
        <v>554</v>
      </c>
      <c r="AF37" s="40">
        <v>100</v>
      </c>
      <c r="AG37" s="118" t="s">
        <v>171</v>
      </c>
      <c r="AH37" s="96" t="s">
        <v>172</v>
      </c>
    </row>
    <row r="38" spans="1:34" s="35" customFormat="1" ht="54.75" customHeight="1" x14ac:dyDescent="0.25">
      <c r="A38" s="181"/>
      <c r="B38" s="144"/>
      <c r="C38" s="12" t="s">
        <v>17</v>
      </c>
      <c r="D38" s="194"/>
      <c r="E38" s="43">
        <v>55</v>
      </c>
      <c r="F38" s="50">
        <v>55</v>
      </c>
      <c r="G38" s="48">
        <v>0.25</v>
      </c>
      <c r="H38" s="40">
        <v>0.25</v>
      </c>
      <c r="I38" s="41">
        <f>+H38/G38</f>
        <v>1</v>
      </c>
      <c r="J38" s="43">
        <v>81</v>
      </c>
      <c r="K38" s="50">
        <v>75</v>
      </c>
      <c r="L38" s="48">
        <v>0.5</v>
      </c>
      <c r="M38" s="40">
        <v>0.47</v>
      </c>
      <c r="N38" s="41">
        <f t="shared" si="14"/>
        <v>0.94</v>
      </c>
      <c r="O38" s="44">
        <v>203</v>
      </c>
      <c r="P38" s="50">
        <v>197</v>
      </c>
      <c r="Q38" s="48">
        <v>0.75</v>
      </c>
      <c r="R38" s="40">
        <v>0.72</v>
      </c>
      <c r="S38" s="41">
        <f>+R38/Q38</f>
        <v>0.96</v>
      </c>
      <c r="T38" s="92">
        <v>457660356</v>
      </c>
      <c r="U38" s="95">
        <v>457660356</v>
      </c>
      <c r="V38" s="48">
        <v>1</v>
      </c>
      <c r="W38" s="40">
        <v>1</v>
      </c>
      <c r="X38" s="59">
        <f t="shared" si="17"/>
        <v>1</v>
      </c>
      <c r="Y38" s="124">
        <v>457661057</v>
      </c>
      <c r="Z38" s="124">
        <f t="shared" si="3"/>
        <v>457660683</v>
      </c>
      <c r="AA38" s="41">
        <f t="shared" si="4"/>
        <v>0.99999918280134548</v>
      </c>
      <c r="AB38" s="37">
        <v>1</v>
      </c>
      <c r="AC38" s="84">
        <f>+W38</f>
        <v>1</v>
      </c>
      <c r="AD38" s="125">
        <f>+AC38/AB38</f>
        <v>1</v>
      </c>
      <c r="AE38" s="126">
        <v>362</v>
      </c>
      <c r="AF38" s="40">
        <v>1</v>
      </c>
      <c r="AG38" s="118" t="s">
        <v>171</v>
      </c>
      <c r="AH38" s="96" t="s">
        <v>172</v>
      </c>
    </row>
    <row r="39" spans="1:34" s="35" customFormat="1" ht="62.25" customHeight="1" x14ac:dyDescent="0.25">
      <c r="A39" s="181"/>
      <c r="B39" s="13" t="s">
        <v>126</v>
      </c>
      <c r="C39" s="13" t="s">
        <v>126</v>
      </c>
      <c r="D39" s="194"/>
      <c r="E39" s="43">
        <v>88</v>
      </c>
      <c r="F39" s="50">
        <v>88</v>
      </c>
      <c r="G39" s="48"/>
      <c r="H39" s="40"/>
      <c r="I39" s="41"/>
      <c r="J39" s="43">
        <v>394</v>
      </c>
      <c r="K39" s="50">
        <v>362</v>
      </c>
      <c r="L39" s="48"/>
      <c r="M39" s="40"/>
      <c r="N39" s="41"/>
      <c r="O39" s="44">
        <v>379</v>
      </c>
      <c r="P39" s="50">
        <v>367</v>
      </c>
      <c r="Q39" s="48"/>
      <c r="R39" s="40"/>
      <c r="S39" s="41"/>
      <c r="T39" s="92">
        <v>646298814</v>
      </c>
      <c r="U39" s="95">
        <v>644466386</v>
      </c>
      <c r="V39" s="48">
        <v>100</v>
      </c>
      <c r="W39" s="40">
        <v>100</v>
      </c>
      <c r="X39" s="59">
        <f t="shared" si="17"/>
        <v>1</v>
      </c>
      <c r="Y39" s="124">
        <v>646300337</v>
      </c>
      <c r="Z39" s="124">
        <f t="shared" ref="Z39:Z55" si="20">+F39+K39+P39+U39</f>
        <v>644467203</v>
      </c>
      <c r="AA39" s="41">
        <f t="shared" si="4"/>
        <v>0.99716364993942441</v>
      </c>
      <c r="AB39" s="37">
        <v>100</v>
      </c>
      <c r="AC39" s="37">
        <f>+W39</f>
        <v>100</v>
      </c>
      <c r="AD39" s="125">
        <f t="shared" si="9"/>
        <v>1</v>
      </c>
      <c r="AE39" s="126">
        <v>662</v>
      </c>
      <c r="AF39" s="40">
        <v>100</v>
      </c>
      <c r="AG39" s="118" t="s">
        <v>171</v>
      </c>
      <c r="AH39" s="96" t="s">
        <v>172</v>
      </c>
    </row>
    <row r="40" spans="1:34" s="35" customFormat="1" ht="156.75" customHeight="1" x14ac:dyDescent="0.25">
      <c r="A40" s="181"/>
      <c r="B40" s="117" t="s">
        <v>201</v>
      </c>
      <c r="C40" s="12" t="s">
        <v>106</v>
      </c>
      <c r="D40" s="195"/>
      <c r="E40" s="47"/>
      <c r="F40" s="38"/>
      <c r="G40" s="40"/>
      <c r="H40" s="41"/>
      <c r="I40" s="48"/>
      <c r="J40" s="39"/>
      <c r="K40" s="47"/>
      <c r="L40" s="40"/>
      <c r="M40" s="59"/>
      <c r="N40" s="60"/>
      <c r="O40" s="38">
        <v>120</v>
      </c>
      <c r="P40" s="116">
        <v>112</v>
      </c>
      <c r="Q40" s="37">
        <v>5</v>
      </c>
      <c r="R40" s="61">
        <v>7.1999999999999995E-2</v>
      </c>
      <c r="S40" s="85">
        <f>+(R40/Q40)*100</f>
        <v>1.44</v>
      </c>
      <c r="T40" s="92">
        <v>118500000</v>
      </c>
      <c r="U40" s="95">
        <v>118500000</v>
      </c>
      <c r="V40" s="48">
        <v>10</v>
      </c>
      <c r="W40" s="40">
        <v>10.4</v>
      </c>
      <c r="X40" s="59">
        <f t="shared" si="17"/>
        <v>1.04</v>
      </c>
      <c r="Y40" s="124">
        <f>+O40+T40</f>
        <v>118500120</v>
      </c>
      <c r="Z40" s="124">
        <f t="shared" si="20"/>
        <v>118500112</v>
      </c>
      <c r="AA40" s="41">
        <f t="shared" si="4"/>
        <v>0.99999993248951979</v>
      </c>
      <c r="AB40" s="37">
        <v>10</v>
      </c>
      <c r="AC40" s="37">
        <v>7.2</v>
      </c>
      <c r="AD40" s="125">
        <f>+AC40/AB40</f>
        <v>0.72</v>
      </c>
      <c r="AE40" s="41" t="s">
        <v>107</v>
      </c>
      <c r="AF40" s="40" t="s">
        <v>107</v>
      </c>
      <c r="AG40" s="118" t="s">
        <v>171</v>
      </c>
      <c r="AH40" s="96" t="s">
        <v>172</v>
      </c>
    </row>
    <row r="41" spans="1:34" s="35" customFormat="1" ht="62.25" customHeight="1" x14ac:dyDescent="0.25">
      <c r="A41" s="181"/>
      <c r="B41" s="135" t="s">
        <v>202</v>
      </c>
      <c r="C41" s="13" t="s">
        <v>18</v>
      </c>
      <c r="D41" s="158" t="s">
        <v>160</v>
      </c>
      <c r="E41" s="43">
        <v>0</v>
      </c>
      <c r="F41" s="50">
        <v>0</v>
      </c>
      <c r="G41" s="48">
        <v>25</v>
      </c>
      <c r="H41" s="40">
        <v>23.13</v>
      </c>
      <c r="I41" s="41">
        <f>+H41/G41</f>
        <v>0.92519999999999991</v>
      </c>
      <c r="J41" s="43">
        <v>70</v>
      </c>
      <c r="K41" s="50">
        <v>70</v>
      </c>
      <c r="L41" s="48">
        <v>50</v>
      </c>
      <c r="M41" s="40">
        <v>50</v>
      </c>
      <c r="N41" s="41">
        <f t="shared" ref="N41:N55" si="21">+M41/L41</f>
        <v>1</v>
      </c>
      <c r="O41" s="44">
        <v>91</v>
      </c>
      <c r="P41" s="50">
        <v>91</v>
      </c>
      <c r="Q41" s="48">
        <v>75</v>
      </c>
      <c r="R41" s="40">
        <v>75</v>
      </c>
      <c r="S41" s="85">
        <f t="shared" ref="S41:S55" si="22">+R41/Q41</f>
        <v>1</v>
      </c>
      <c r="T41" s="92">
        <v>108963333</v>
      </c>
      <c r="U41" s="95">
        <v>108963333</v>
      </c>
      <c r="V41" s="48">
        <v>100</v>
      </c>
      <c r="W41" s="40">
        <v>100</v>
      </c>
      <c r="X41" s="59">
        <f t="shared" si="17"/>
        <v>1</v>
      </c>
      <c r="Y41" s="124">
        <v>108963765</v>
      </c>
      <c r="Z41" s="124">
        <f t="shared" si="20"/>
        <v>108963494</v>
      </c>
      <c r="AA41" s="41">
        <f t="shared" si="4"/>
        <v>0.99999751293468975</v>
      </c>
      <c r="AB41" s="76">
        <v>100</v>
      </c>
      <c r="AC41" s="76">
        <f>+W41</f>
        <v>100</v>
      </c>
      <c r="AD41" s="128">
        <f t="shared" si="9"/>
        <v>1</v>
      </c>
      <c r="AE41" s="126">
        <v>271</v>
      </c>
      <c r="AF41" s="40">
        <v>100</v>
      </c>
      <c r="AG41" s="118" t="s">
        <v>127</v>
      </c>
      <c r="AH41" s="69" t="s">
        <v>128</v>
      </c>
    </row>
    <row r="42" spans="1:34" s="35" customFormat="1" ht="47.25" customHeight="1" x14ac:dyDescent="0.25">
      <c r="A42" s="181"/>
      <c r="B42" s="135"/>
      <c r="C42" s="13" t="s">
        <v>19</v>
      </c>
      <c r="D42" s="159"/>
      <c r="E42" s="43">
        <v>24</v>
      </c>
      <c r="F42" s="50">
        <v>24</v>
      </c>
      <c r="G42" s="48">
        <v>25</v>
      </c>
      <c r="H42" s="40">
        <v>25</v>
      </c>
      <c r="I42" s="41">
        <f>+H42/G42</f>
        <v>1</v>
      </c>
      <c r="J42" s="43">
        <v>52</v>
      </c>
      <c r="K42" s="50">
        <v>52</v>
      </c>
      <c r="L42" s="48">
        <v>50</v>
      </c>
      <c r="M42" s="40">
        <v>50</v>
      </c>
      <c r="N42" s="41">
        <f t="shared" si="21"/>
        <v>1</v>
      </c>
      <c r="O42" s="44">
        <v>98</v>
      </c>
      <c r="P42" s="50">
        <v>98</v>
      </c>
      <c r="Q42" s="48">
        <v>75</v>
      </c>
      <c r="R42" s="40">
        <v>75</v>
      </c>
      <c r="S42" s="41">
        <f t="shared" si="22"/>
        <v>1</v>
      </c>
      <c r="T42" s="92">
        <v>367160831</v>
      </c>
      <c r="U42" s="95">
        <v>367160831</v>
      </c>
      <c r="V42" s="48">
        <v>100</v>
      </c>
      <c r="W42" s="40">
        <v>100</v>
      </c>
      <c r="X42" s="59">
        <f t="shared" si="17"/>
        <v>1</v>
      </c>
      <c r="Y42" s="124">
        <v>367161256</v>
      </c>
      <c r="Z42" s="124">
        <f t="shared" si="20"/>
        <v>367161005</v>
      </c>
      <c r="AA42" s="41">
        <f t="shared" si="4"/>
        <v>0.99999931637667128</v>
      </c>
      <c r="AB42" s="37">
        <v>100</v>
      </c>
      <c r="AC42" s="37">
        <f>+W42</f>
        <v>100</v>
      </c>
      <c r="AD42" s="125">
        <f t="shared" si="9"/>
        <v>1</v>
      </c>
      <c r="AE42" s="126">
        <v>251</v>
      </c>
      <c r="AF42" s="40">
        <v>100</v>
      </c>
      <c r="AG42" s="118" t="s">
        <v>127</v>
      </c>
      <c r="AH42" s="69" t="s">
        <v>128</v>
      </c>
    </row>
    <row r="43" spans="1:34" s="35" customFormat="1" ht="50.25" customHeight="1" x14ac:dyDescent="0.25">
      <c r="A43" s="182"/>
      <c r="B43" s="135"/>
      <c r="C43" s="12" t="s">
        <v>38</v>
      </c>
      <c r="D43" s="157"/>
      <c r="E43" s="43">
        <v>121</v>
      </c>
      <c r="F43" s="50">
        <v>116</v>
      </c>
      <c r="G43" s="48">
        <v>25</v>
      </c>
      <c r="H43" s="40">
        <v>25</v>
      </c>
      <c r="I43" s="41">
        <f>+H43/G43</f>
        <v>1</v>
      </c>
      <c r="J43" s="43">
        <v>127</v>
      </c>
      <c r="K43" s="50">
        <v>127</v>
      </c>
      <c r="L43" s="48">
        <v>50</v>
      </c>
      <c r="M43" s="40">
        <v>50</v>
      </c>
      <c r="N43" s="41">
        <f t="shared" si="21"/>
        <v>1</v>
      </c>
      <c r="O43" s="44">
        <v>154</v>
      </c>
      <c r="P43" s="50">
        <v>149</v>
      </c>
      <c r="Q43" s="48">
        <v>75</v>
      </c>
      <c r="R43" s="40">
        <v>75</v>
      </c>
      <c r="S43" s="41">
        <f t="shared" si="22"/>
        <v>1</v>
      </c>
      <c r="T43" s="92">
        <v>78633333</v>
      </c>
      <c r="U43" s="95">
        <v>78633333</v>
      </c>
      <c r="V43" s="48">
        <v>100</v>
      </c>
      <c r="W43" s="40">
        <v>100</v>
      </c>
      <c r="X43" s="59">
        <f t="shared" si="17"/>
        <v>1</v>
      </c>
      <c r="Y43" s="124">
        <v>78633876</v>
      </c>
      <c r="Z43" s="124">
        <f t="shared" si="20"/>
        <v>78633725</v>
      </c>
      <c r="AA43" s="41">
        <f t="shared" si="4"/>
        <v>0.99999807970803833</v>
      </c>
      <c r="AB43" s="37">
        <v>100</v>
      </c>
      <c r="AC43" s="37">
        <f>+W43</f>
        <v>100</v>
      </c>
      <c r="AD43" s="125">
        <f t="shared" si="9"/>
        <v>1</v>
      </c>
      <c r="AE43" s="126">
        <v>141</v>
      </c>
      <c r="AF43" s="40">
        <v>100</v>
      </c>
      <c r="AG43" s="118" t="s">
        <v>127</v>
      </c>
      <c r="AH43" s="69" t="s">
        <v>128</v>
      </c>
    </row>
    <row r="44" spans="1:34" s="35" customFormat="1" ht="66.75" customHeight="1" x14ac:dyDescent="0.25">
      <c r="A44" s="136" t="s">
        <v>102</v>
      </c>
      <c r="B44" s="136" t="s">
        <v>201</v>
      </c>
      <c r="C44" s="13" t="s">
        <v>20</v>
      </c>
      <c r="D44" s="158" t="s">
        <v>110</v>
      </c>
      <c r="E44" s="43">
        <v>52</v>
      </c>
      <c r="F44" s="50">
        <v>52</v>
      </c>
      <c r="G44" s="48">
        <v>100</v>
      </c>
      <c r="H44" s="40">
        <v>100</v>
      </c>
      <c r="I44" s="41">
        <f t="shared" ref="I44:I52" si="23">+H44/G44</f>
        <v>1</v>
      </c>
      <c r="J44" s="43">
        <v>537</v>
      </c>
      <c r="K44" s="50">
        <v>530</v>
      </c>
      <c r="L44" s="48">
        <v>200</v>
      </c>
      <c r="M44" s="40">
        <v>200</v>
      </c>
      <c r="N44" s="41">
        <f t="shared" si="21"/>
        <v>1</v>
      </c>
      <c r="O44" s="44">
        <v>1051</v>
      </c>
      <c r="P44" s="50">
        <v>1051</v>
      </c>
      <c r="Q44" s="48">
        <v>234</v>
      </c>
      <c r="R44" s="40">
        <v>234</v>
      </c>
      <c r="S44" s="41">
        <f t="shared" si="22"/>
        <v>1</v>
      </c>
      <c r="T44" s="92">
        <v>2198084335</v>
      </c>
      <c r="U44" s="95">
        <v>2198084335</v>
      </c>
      <c r="V44" s="48">
        <v>200</v>
      </c>
      <c r="W44" s="93">
        <v>200</v>
      </c>
      <c r="X44" s="59">
        <f>+W44/V44</f>
        <v>1</v>
      </c>
      <c r="Y44" s="124">
        <v>2198087799</v>
      </c>
      <c r="Z44" s="124">
        <f t="shared" si="20"/>
        <v>2198085968</v>
      </c>
      <c r="AA44" s="41">
        <f t="shared" si="4"/>
        <v>0.99999916700324676</v>
      </c>
      <c r="AB44" s="37">
        <v>800</v>
      </c>
      <c r="AC44" s="37">
        <f>+H44+M44+R44+W44</f>
        <v>734</v>
      </c>
      <c r="AD44" s="125">
        <f t="shared" si="9"/>
        <v>0.91749999999999998</v>
      </c>
      <c r="AE44" s="126">
        <v>1824</v>
      </c>
      <c r="AF44" s="40">
        <v>66</v>
      </c>
      <c r="AG44" s="118" t="s">
        <v>147</v>
      </c>
      <c r="AH44" s="70" t="s">
        <v>148</v>
      </c>
    </row>
    <row r="45" spans="1:34" s="35" customFormat="1" ht="66.75" customHeight="1" x14ac:dyDescent="0.25">
      <c r="A45" s="137"/>
      <c r="B45" s="137"/>
      <c r="C45" s="13" t="s">
        <v>21</v>
      </c>
      <c r="D45" s="159"/>
      <c r="E45" s="43">
        <v>141</v>
      </c>
      <c r="F45" s="50">
        <v>141</v>
      </c>
      <c r="G45" s="48">
        <v>6</v>
      </c>
      <c r="H45" s="40">
        <v>6</v>
      </c>
      <c r="I45" s="41">
        <f t="shared" si="23"/>
        <v>1</v>
      </c>
      <c r="J45" s="43">
        <v>176</v>
      </c>
      <c r="K45" s="50">
        <v>175</v>
      </c>
      <c r="L45" s="48">
        <v>12</v>
      </c>
      <c r="M45" s="40">
        <v>12</v>
      </c>
      <c r="N45" s="41">
        <f t="shared" si="21"/>
        <v>1</v>
      </c>
      <c r="O45" s="44">
        <v>161</v>
      </c>
      <c r="P45" s="50">
        <v>161</v>
      </c>
      <c r="Q45" s="48">
        <v>12</v>
      </c>
      <c r="R45" s="40">
        <v>12</v>
      </c>
      <c r="S45" s="41">
        <f t="shared" si="22"/>
        <v>1</v>
      </c>
      <c r="T45" s="92">
        <v>186540402</v>
      </c>
      <c r="U45" s="95">
        <v>186540402</v>
      </c>
      <c r="V45" s="48">
        <v>12</v>
      </c>
      <c r="W45" s="93">
        <v>12</v>
      </c>
      <c r="X45" s="59">
        <f t="shared" ref="X45:X47" si="24">+W45/V45</f>
        <v>1</v>
      </c>
      <c r="Y45" s="124">
        <v>186541029</v>
      </c>
      <c r="Z45" s="124">
        <f t="shared" si="20"/>
        <v>186540879</v>
      </c>
      <c r="AA45" s="41">
        <f t="shared" si="4"/>
        <v>0.9999991958873562</v>
      </c>
      <c r="AB45" s="37">
        <v>48</v>
      </c>
      <c r="AC45" s="37">
        <f t="shared" ref="AC45:AC50" si="25">+H45+M45+R45+W45</f>
        <v>42</v>
      </c>
      <c r="AD45" s="125">
        <f t="shared" si="9"/>
        <v>0.875</v>
      </c>
      <c r="AE45" s="126">
        <v>149</v>
      </c>
      <c r="AF45" s="40">
        <v>6</v>
      </c>
      <c r="AG45" s="118" t="s">
        <v>147</v>
      </c>
      <c r="AH45" s="70" t="s">
        <v>148</v>
      </c>
    </row>
    <row r="46" spans="1:34" s="35" customFormat="1" ht="66.75" customHeight="1" x14ac:dyDescent="0.25">
      <c r="A46" s="137"/>
      <c r="B46" s="137"/>
      <c r="C46" s="13" t="s">
        <v>22</v>
      </c>
      <c r="D46" s="159"/>
      <c r="E46" s="43">
        <v>25</v>
      </c>
      <c r="F46" s="50">
        <v>25</v>
      </c>
      <c r="G46" s="48">
        <v>6</v>
      </c>
      <c r="H46" s="40">
        <v>6</v>
      </c>
      <c r="I46" s="41">
        <f t="shared" si="23"/>
        <v>1</v>
      </c>
      <c r="J46" s="43">
        <v>310</v>
      </c>
      <c r="K46" s="50">
        <v>302</v>
      </c>
      <c r="L46" s="48">
        <v>12</v>
      </c>
      <c r="M46" s="40">
        <v>12</v>
      </c>
      <c r="N46" s="41">
        <f t="shared" si="21"/>
        <v>1</v>
      </c>
      <c r="O46" s="44">
        <v>210</v>
      </c>
      <c r="P46" s="50">
        <v>193</v>
      </c>
      <c r="Q46" s="48">
        <v>12</v>
      </c>
      <c r="R46" s="40">
        <v>12</v>
      </c>
      <c r="S46" s="41">
        <f t="shared" si="22"/>
        <v>1</v>
      </c>
      <c r="T46" s="92">
        <v>120850000</v>
      </c>
      <c r="U46" s="95">
        <v>120850000</v>
      </c>
      <c r="V46" s="48">
        <v>12</v>
      </c>
      <c r="W46" s="93">
        <v>12</v>
      </c>
      <c r="X46" s="59">
        <f t="shared" si="24"/>
        <v>1</v>
      </c>
      <c r="Y46" s="124">
        <v>120850596</v>
      </c>
      <c r="Z46" s="124">
        <f t="shared" si="20"/>
        <v>120850520</v>
      </c>
      <c r="AA46" s="41">
        <f t="shared" si="4"/>
        <v>0.99999937112432613</v>
      </c>
      <c r="AB46" s="37">
        <v>48</v>
      </c>
      <c r="AC46" s="37">
        <f t="shared" si="25"/>
        <v>42</v>
      </c>
      <c r="AD46" s="125">
        <f t="shared" si="9"/>
        <v>0.875</v>
      </c>
      <c r="AE46" s="126">
        <v>51</v>
      </c>
      <c r="AF46" s="40">
        <v>6</v>
      </c>
      <c r="AG46" s="118" t="s">
        <v>147</v>
      </c>
      <c r="AH46" s="70" t="s">
        <v>148</v>
      </c>
    </row>
    <row r="47" spans="1:34" s="35" customFormat="1" ht="66.75" customHeight="1" x14ac:dyDescent="0.25">
      <c r="A47" s="138"/>
      <c r="B47" s="138"/>
      <c r="C47" s="13" t="s">
        <v>23</v>
      </c>
      <c r="D47" s="157"/>
      <c r="E47" s="43">
        <v>6</v>
      </c>
      <c r="F47" s="50">
        <v>6</v>
      </c>
      <c r="G47" s="48">
        <v>4</v>
      </c>
      <c r="H47" s="40">
        <v>4</v>
      </c>
      <c r="I47" s="41">
        <f t="shared" si="23"/>
        <v>1</v>
      </c>
      <c r="J47" s="43">
        <v>162</v>
      </c>
      <c r="K47" s="50">
        <v>162</v>
      </c>
      <c r="L47" s="48">
        <v>8</v>
      </c>
      <c r="M47" s="40">
        <v>8</v>
      </c>
      <c r="N47" s="41">
        <f t="shared" si="21"/>
        <v>1</v>
      </c>
      <c r="O47" s="44">
        <v>297</v>
      </c>
      <c r="P47" s="50">
        <v>297</v>
      </c>
      <c r="Q47" s="48">
        <v>8</v>
      </c>
      <c r="R47" s="40">
        <v>8</v>
      </c>
      <c r="S47" s="41">
        <f t="shared" si="22"/>
        <v>1</v>
      </c>
      <c r="T47" s="92">
        <v>235106640</v>
      </c>
      <c r="U47" s="95">
        <v>235106640</v>
      </c>
      <c r="V47" s="48">
        <v>8</v>
      </c>
      <c r="W47" s="93">
        <v>8</v>
      </c>
      <c r="X47" s="59">
        <f t="shared" si="24"/>
        <v>1</v>
      </c>
      <c r="Y47" s="124">
        <v>235107259</v>
      </c>
      <c r="Z47" s="124">
        <f t="shared" si="20"/>
        <v>235107105</v>
      </c>
      <c r="AA47" s="41">
        <f t="shared" si="4"/>
        <v>0.99999934497981624</v>
      </c>
      <c r="AB47" s="37">
        <v>32</v>
      </c>
      <c r="AC47" s="37">
        <f t="shared" si="25"/>
        <v>28</v>
      </c>
      <c r="AD47" s="125">
        <f t="shared" si="9"/>
        <v>0.875</v>
      </c>
      <c r="AE47" s="126">
        <v>154</v>
      </c>
      <c r="AF47" s="40">
        <v>4</v>
      </c>
      <c r="AG47" s="118" t="s">
        <v>147</v>
      </c>
      <c r="AH47" s="70" t="s">
        <v>148</v>
      </c>
    </row>
    <row r="48" spans="1:34" s="35" customFormat="1" ht="54" customHeight="1" x14ac:dyDescent="0.25">
      <c r="A48" s="136" t="s">
        <v>101</v>
      </c>
      <c r="B48" s="139" t="s">
        <v>203</v>
      </c>
      <c r="C48" s="13" t="s">
        <v>52</v>
      </c>
      <c r="D48" s="158" t="s">
        <v>164</v>
      </c>
      <c r="E48" s="43">
        <v>2446</v>
      </c>
      <c r="F48" s="50">
        <v>2443</v>
      </c>
      <c r="G48" s="48">
        <v>100</v>
      </c>
      <c r="H48" s="40">
        <v>98.13</v>
      </c>
      <c r="I48" s="41">
        <f t="shared" si="23"/>
        <v>0.98129999999999995</v>
      </c>
      <c r="J48" s="43">
        <v>5896</v>
      </c>
      <c r="K48" s="50">
        <v>5529</v>
      </c>
      <c r="L48" s="48">
        <v>100</v>
      </c>
      <c r="M48" s="40">
        <v>99.29</v>
      </c>
      <c r="N48" s="41">
        <f t="shared" si="21"/>
        <v>0.99290000000000012</v>
      </c>
      <c r="O48" s="44">
        <v>4558</v>
      </c>
      <c r="P48" s="50">
        <v>3771</v>
      </c>
      <c r="Q48" s="48">
        <v>100</v>
      </c>
      <c r="R48" s="40">
        <v>99.84</v>
      </c>
      <c r="S48" s="41">
        <f t="shared" si="22"/>
        <v>0.99840000000000007</v>
      </c>
      <c r="T48" s="92">
        <v>6000878415</v>
      </c>
      <c r="U48" s="95">
        <v>5907325037</v>
      </c>
      <c r="V48" s="48">
        <v>100</v>
      </c>
      <c r="W48" s="93">
        <v>98.44</v>
      </c>
      <c r="X48" s="59">
        <f>+W48/V48</f>
        <v>0.98439999999999994</v>
      </c>
      <c r="Y48" s="124">
        <v>6004259793</v>
      </c>
      <c r="Z48" s="124">
        <f t="shared" si="20"/>
        <v>5907336780</v>
      </c>
      <c r="AA48" s="41">
        <f t="shared" si="4"/>
        <v>0.98385762502931728</v>
      </c>
      <c r="AB48" s="37">
        <v>100</v>
      </c>
      <c r="AC48" s="37">
        <v>100</v>
      </c>
      <c r="AD48" s="125">
        <f t="shared" si="9"/>
        <v>1</v>
      </c>
      <c r="AE48" s="126">
        <v>7173</v>
      </c>
      <c r="AF48" s="40">
        <v>100</v>
      </c>
      <c r="AG48" s="118" t="s">
        <v>144</v>
      </c>
      <c r="AH48" s="69" t="s">
        <v>145</v>
      </c>
    </row>
    <row r="49" spans="1:34" ht="62.25" customHeight="1" x14ac:dyDescent="0.25">
      <c r="A49" s="137"/>
      <c r="B49" s="140"/>
      <c r="C49" s="13" t="s">
        <v>25</v>
      </c>
      <c r="D49" s="159"/>
      <c r="E49" s="44">
        <v>426</v>
      </c>
      <c r="F49" s="51">
        <v>426</v>
      </c>
      <c r="G49" s="48">
        <v>6.14</v>
      </c>
      <c r="H49" s="40">
        <v>6.14</v>
      </c>
      <c r="I49" s="41">
        <f t="shared" si="23"/>
        <v>1</v>
      </c>
      <c r="J49" s="44">
        <v>493</v>
      </c>
      <c r="K49" s="51">
        <v>484</v>
      </c>
      <c r="L49" s="48">
        <v>22.22</v>
      </c>
      <c r="M49" s="40">
        <v>22.22</v>
      </c>
      <c r="N49" s="41">
        <f t="shared" si="21"/>
        <v>1</v>
      </c>
      <c r="O49" s="44">
        <v>781</v>
      </c>
      <c r="P49" s="51">
        <v>757</v>
      </c>
      <c r="Q49" s="48">
        <v>18.14</v>
      </c>
      <c r="R49" s="40">
        <v>18.14</v>
      </c>
      <c r="S49" s="41">
        <f t="shared" si="22"/>
        <v>1</v>
      </c>
      <c r="T49" s="92">
        <v>2237303631</v>
      </c>
      <c r="U49" s="95">
        <v>2198526577</v>
      </c>
      <c r="V49" s="48">
        <v>30</v>
      </c>
      <c r="W49" s="93">
        <v>33.07</v>
      </c>
      <c r="X49" s="59">
        <f t="shared" ref="X49:X52" si="26">+W49/V49</f>
        <v>1.1023333333333334</v>
      </c>
      <c r="Y49" s="124">
        <v>2237306967</v>
      </c>
      <c r="Z49" s="124">
        <f t="shared" si="20"/>
        <v>2198528244</v>
      </c>
      <c r="AA49" s="41">
        <f t="shared" si="4"/>
        <v>0.98266723182290971</v>
      </c>
      <c r="AB49" s="40">
        <v>100</v>
      </c>
      <c r="AC49" s="37">
        <f t="shared" si="25"/>
        <v>79.569999999999993</v>
      </c>
      <c r="AD49" s="131">
        <f t="shared" si="9"/>
        <v>0.79569999999999996</v>
      </c>
      <c r="AE49" s="132">
        <v>1636</v>
      </c>
      <c r="AF49" s="40">
        <v>20.399999999999999</v>
      </c>
      <c r="AG49" s="118" t="s">
        <v>144</v>
      </c>
      <c r="AH49" s="69" t="s">
        <v>145</v>
      </c>
    </row>
    <row r="50" spans="1:34" ht="67.5" customHeight="1" x14ac:dyDescent="0.25">
      <c r="A50" s="137"/>
      <c r="B50" s="140"/>
      <c r="C50" s="13" t="s">
        <v>53</v>
      </c>
      <c r="D50" s="159"/>
      <c r="E50" s="44">
        <v>60</v>
      </c>
      <c r="F50" s="51">
        <v>36</v>
      </c>
      <c r="G50" s="48">
        <v>23.51</v>
      </c>
      <c r="H50" s="40">
        <v>23.51</v>
      </c>
      <c r="I50" s="41">
        <f t="shared" si="23"/>
        <v>1</v>
      </c>
      <c r="J50" s="44">
        <v>175</v>
      </c>
      <c r="K50" s="51">
        <v>158</v>
      </c>
      <c r="L50" s="48">
        <v>9.86</v>
      </c>
      <c r="M50" s="40">
        <v>9.86</v>
      </c>
      <c r="N50" s="41">
        <f t="shared" si="21"/>
        <v>1</v>
      </c>
      <c r="O50" s="44">
        <v>214</v>
      </c>
      <c r="P50" s="51">
        <v>214</v>
      </c>
      <c r="Q50" s="48">
        <v>10</v>
      </c>
      <c r="R50" s="40">
        <v>10</v>
      </c>
      <c r="S50" s="41">
        <f t="shared" si="22"/>
        <v>1</v>
      </c>
      <c r="T50" s="92">
        <v>466723999</v>
      </c>
      <c r="U50" s="95">
        <v>465519199</v>
      </c>
      <c r="V50" s="48">
        <v>36</v>
      </c>
      <c r="W50" s="93">
        <v>36</v>
      </c>
      <c r="X50" s="59">
        <f t="shared" si="26"/>
        <v>1</v>
      </c>
      <c r="Y50" s="124">
        <v>466725337</v>
      </c>
      <c r="Z50" s="124">
        <f t="shared" si="20"/>
        <v>465519607</v>
      </c>
      <c r="AA50" s="41">
        <f t="shared" si="4"/>
        <v>0.99741661764550826</v>
      </c>
      <c r="AB50" s="40">
        <v>100</v>
      </c>
      <c r="AC50" s="37">
        <f t="shared" si="25"/>
        <v>79.37</v>
      </c>
      <c r="AD50" s="131">
        <f t="shared" si="9"/>
        <v>0.79370000000000007</v>
      </c>
      <c r="AE50" s="132">
        <v>889</v>
      </c>
      <c r="AF50" s="40">
        <v>20.63</v>
      </c>
      <c r="AG50" s="118" t="s">
        <v>144</v>
      </c>
      <c r="AH50" s="69" t="s">
        <v>145</v>
      </c>
    </row>
    <row r="51" spans="1:34" ht="62.25" customHeight="1" x14ac:dyDescent="0.25">
      <c r="A51" s="137"/>
      <c r="B51" s="140"/>
      <c r="C51" s="13" t="s">
        <v>24</v>
      </c>
      <c r="D51" s="159"/>
      <c r="E51" s="44">
        <v>21</v>
      </c>
      <c r="F51" s="51">
        <v>21</v>
      </c>
      <c r="G51" s="48">
        <v>100</v>
      </c>
      <c r="H51" s="40">
        <v>100</v>
      </c>
      <c r="I51" s="41">
        <f t="shared" si="23"/>
        <v>1</v>
      </c>
      <c r="J51" s="44">
        <v>620</v>
      </c>
      <c r="K51" s="51">
        <v>571</v>
      </c>
      <c r="L51" s="48">
        <v>100</v>
      </c>
      <c r="M51" s="40">
        <v>100</v>
      </c>
      <c r="N51" s="41">
        <f t="shared" si="21"/>
        <v>1</v>
      </c>
      <c r="O51" s="44">
        <v>164</v>
      </c>
      <c r="P51" s="51">
        <v>158</v>
      </c>
      <c r="Q51" s="48">
        <v>100</v>
      </c>
      <c r="R51" s="40">
        <v>100</v>
      </c>
      <c r="S51" s="41">
        <f t="shared" si="22"/>
        <v>1</v>
      </c>
      <c r="T51" s="92">
        <v>246018430</v>
      </c>
      <c r="U51" s="95">
        <v>244463963</v>
      </c>
      <c r="V51" s="48">
        <v>100</v>
      </c>
      <c r="W51" s="93">
        <v>100</v>
      </c>
      <c r="X51" s="59">
        <f t="shared" si="26"/>
        <v>1</v>
      </c>
      <c r="Y51" s="124">
        <v>246019820</v>
      </c>
      <c r="Z51" s="124">
        <f t="shared" si="20"/>
        <v>244464713</v>
      </c>
      <c r="AA51" s="41">
        <f t="shared" si="4"/>
        <v>0.99367893611173275</v>
      </c>
      <c r="AB51" s="40">
        <v>100</v>
      </c>
      <c r="AC51" s="40">
        <v>100</v>
      </c>
      <c r="AD51" s="131">
        <f t="shared" si="9"/>
        <v>1</v>
      </c>
      <c r="AE51" s="132">
        <v>585</v>
      </c>
      <c r="AF51" s="40">
        <v>100</v>
      </c>
      <c r="AG51" s="118" t="s">
        <v>144</v>
      </c>
      <c r="AH51" s="69" t="s">
        <v>145</v>
      </c>
    </row>
    <row r="52" spans="1:34" ht="79.5" customHeight="1" x14ac:dyDescent="0.25">
      <c r="A52" s="138"/>
      <c r="B52" s="141"/>
      <c r="C52" s="13" t="s">
        <v>54</v>
      </c>
      <c r="D52" s="157"/>
      <c r="E52" s="44">
        <v>7</v>
      </c>
      <c r="F52" s="51">
        <v>7</v>
      </c>
      <c r="G52" s="48">
        <v>95</v>
      </c>
      <c r="H52" s="40">
        <v>95.4</v>
      </c>
      <c r="I52" s="41">
        <f t="shared" si="23"/>
        <v>1.0042105263157894</v>
      </c>
      <c r="J52" s="44">
        <v>556</v>
      </c>
      <c r="K52" s="51">
        <v>327</v>
      </c>
      <c r="L52" s="48">
        <v>95</v>
      </c>
      <c r="M52" s="40">
        <v>97.6</v>
      </c>
      <c r="N52" s="41">
        <f t="shared" si="21"/>
        <v>1.0273684210526315</v>
      </c>
      <c r="O52" s="44">
        <v>711</v>
      </c>
      <c r="P52" s="51">
        <v>678</v>
      </c>
      <c r="Q52" s="48">
        <v>95</v>
      </c>
      <c r="R52" s="40">
        <v>99.1</v>
      </c>
      <c r="S52" s="41">
        <f t="shared" si="22"/>
        <v>1.0431578947368421</v>
      </c>
      <c r="T52" s="92">
        <v>762014220</v>
      </c>
      <c r="U52" s="95">
        <v>758810555</v>
      </c>
      <c r="V52" s="48">
        <v>95</v>
      </c>
      <c r="W52" s="93">
        <v>98.73</v>
      </c>
      <c r="X52" s="59">
        <f t="shared" si="26"/>
        <v>1.0392631578947369</v>
      </c>
      <c r="Y52" s="124">
        <v>762016322</v>
      </c>
      <c r="Z52" s="124">
        <f t="shared" si="20"/>
        <v>758811567</v>
      </c>
      <c r="AA52" s="41">
        <f t="shared" si="4"/>
        <v>0.99579437486117262</v>
      </c>
      <c r="AB52" s="40">
        <v>95</v>
      </c>
      <c r="AC52" s="40">
        <f>+W52</f>
        <v>98.73</v>
      </c>
      <c r="AD52" s="131">
        <f t="shared" si="9"/>
        <v>1.0392631578947369</v>
      </c>
      <c r="AE52" s="132">
        <v>828</v>
      </c>
      <c r="AF52" s="40">
        <v>95</v>
      </c>
      <c r="AG52" s="118" t="s">
        <v>144</v>
      </c>
      <c r="AH52" s="69" t="s">
        <v>145</v>
      </c>
    </row>
    <row r="53" spans="1:34" ht="65.25" customHeight="1" x14ac:dyDescent="0.25">
      <c r="A53" s="183" t="s">
        <v>167</v>
      </c>
      <c r="B53" s="139" t="s">
        <v>203</v>
      </c>
      <c r="C53" s="12" t="s">
        <v>189</v>
      </c>
      <c r="D53" s="186" t="s">
        <v>111</v>
      </c>
      <c r="E53" s="44">
        <v>0</v>
      </c>
      <c r="F53" s="51">
        <v>0</v>
      </c>
      <c r="G53" s="80">
        <v>0</v>
      </c>
      <c r="H53" s="81">
        <v>0</v>
      </c>
      <c r="I53" s="41"/>
      <c r="J53" s="44">
        <v>105</v>
      </c>
      <c r="K53" s="51">
        <v>105</v>
      </c>
      <c r="L53" s="80">
        <v>100</v>
      </c>
      <c r="M53" s="81">
        <v>100</v>
      </c>
      <c r="N53" s="41">
        <f t="shared" si="21"/>
        <v>1</v>
      </c>
      <c r="O53" s="44">
        <v>216</v>
      </c>
      <c r="P53" s="51">
        <v>216</v>
      </c>
      <c r="Q53" s="80">
        <v>100</v>
      </c>
      <c r="R53" s="81">
        <v>100</v>
      </c>
      <c r="S53" s="41">
        <f t="shared" si="22"/>
        <v>1</v>
      </c>
      <c r="T53" s="95">
        <v>324533333</v>
      </c>
      <c r="U53" s="95">
        <v>324533333</v>
      </c>
      <c r="V53" s="80">
        <v>100</v>
      </c>
      <c r="W53" s="81">
        <v>100</v>
      </c>
      <c r="X53" s="59">
        <f>+W53/V53</f>
        <v>1</v>
      </c>
      <c r="Y53" s="124">
        <v>324534175</v>
      </c>
      <c r="Z53" s="124">
        <f t="shared" si="20"/>
        <v>324533654</v>
      </c>
      <c r="AA53" s="41">
        <f t="shared" si="4"/>
        <v>0.9999983946220764</v>
      </c>
      <c r="AB53" s="40">
        <v>100</v>
      </c>
      <c r="AC53" s="40">
        <v>100</v>
      </c>
      <c r="AD53" s="131">
        <f t="shared" si="9"/>
        <v>1</v>
      </c>
      <c r="AE53" s="132">
        <v>521</v>
      </c>
      <c r="AF53" s="81">
        <v>100</v>
      </c>
      <c r="AG53" s="118" t="s">
        <v>149</v>
      </c>
      <c r="AH53" s="69" t="s">
        <v>150</v>
      </c>
    </row>
    <row r="54" spans="1:34" ht="92.25" customHeight="1" x14ac:dyDescent="0.25">
      <c r="A54" s="184"/>
      <c r="B54" s="140"/>
      <c r="C54" s="12" t="s">
        <v>188</v>
      </c>
      <c r="D54" s="187"/>
      <c r="E54" s="45">
        <v>0</v>
      </c>
      <c r="F54" s="52">
        <v>0</v>
      </c>
      <c r="G54" s="86">
        <v>0</v>
      </c>
      <c r="H54" s="87">
        <v>0</v>
      </c>
      <c r="I54" s="40"/>
      <c r="J54" s="54">
        <v>633</v>
      </c>
      <c r="K54" s="55">
        <v>628</v>
      </c>
      <c r="L54" s="86">
        <v>100</v>
      </c>
      <c r="M54" s="87">
        <v>100</v>
      </c>
      <c r="N54" s="41">
        <f t="shared" si="21"/>
        <v>1</v>
      </c>
      <c r="O54" s="54">
        <v>482</v>
      </c>
      <c r="P54" s="55">
        <v>470</v>
      </c>
      <c r="Q54" s="86">
        <v>100</v>
      </c>
      <c r="R54" s="87">
        <v>100</v>
      </c>
      <c r="S54" s="41">
        <f t="shared" si="22"/>
        <v>1</v>
      </c>
      <c r="T54" s="95">
        <v>809311000</v>
      </c>
      <c r="U54" s="95">
        <v>760060664</v>
      </c>
      <c r="V54" s="86">
        <v>100</v>
      </c>
      <c r="W54" s="87">
        <v>100</v>
      </c>
      <c r="X54" s="59">
        <f t="shared" ref="X54:X55" si="27">+W54/V54</f>
        <v>1</v>
      </c>
      <c r="Y54" s="124">
        <v>809312954</v>
      </c>
      <c r="Z54" s="124">
        <f t="shared" si="20"/>
        <v>760061762</v>
      </c>
      <c r="AA54" s="41">
        <f t="shared" si="4"/>
        <v>0.93914444127382646</v>
      </c>
      <c r="AB54" s="40">
        <v>100</v>
      </c>
      <c r="AC54" s="40">
        <v>100</v>
      </c>
      <c r="AD54" s="131">
        <f t="shared" si="9"/>
        <v>1</v>
      </c>
      <c r="AE54" s="133">
        <v>839</v>
      </c>
      <c r="AF54" s="87">
        <v>100</v>
      </c>
      <c r="AG54" s="118" t="s">
        <v>149</v>
      </c>
      <c r="AH54" s="69" t="s">
        <v>150</v>
      </c>
    </row>
    <row r="55" spans="1:34" ht="78.75" x14ac:dyDescent="0.25">
      <c r="A55" s="185"/>
      <c r="B55" s="141"/>
      <c r="C55" s="12" t="s">
        <v>187</v>
      </c>
      <c r="D55" s="188"/>
      <c r="E55" s="45">
        <v>0</v>
      </c>
      <c r="F55" s="52">
        <v>0</v>
      </c>
      <c r="G55" s="86">
        <v>0</v>
      </c>
      <c r="H55" s="87">
        <v>0</v>
      </c>
      <c r="I55" s="40"/>
      <c r="J55" s="54">
        <v>397</v>
      </c>
      <c r="K55" s="55">
        <v>394</v>
      </c>
      <c r="L55" s="86">
        <v>100</v>
      </c>
      <c r="M55" s="87">
        <v>100</v>
      </c>
      <c r="N55" s="41">
        <f t="shared" si="21"/>
        <v>1</v>
      </c>
      <c r="O55" s="54">
        <v>583</v>
      </c>
      <c r="P55" s="55">
        <v>547</v>
      </c>
      <c r="Q55" s="86">
        <v>100</v>
      </c>
      <c r="R55" s="87">
        <v>100</v>
      </c>
      <c r="S55" s="41">
        <f t="shared" si="22"/>
        <v>1</v>
      </c>
      <c r="T55" s="95">
        <v>315155667</v>
      </c>
      <c r="U55" s="95">
        <v>313751400</v>
      </c>
      <c r="V55" s="86">
        <v>100</v>
      </c>
      <c r="W55" s="87">
        <v>100</v>
      </c>
      <c r="X55" s="59">
        <f t="shared" si="27"/>
        <v>1</v>
      </c>
      <c r="Y55" s="124">
        <v>315156999</v>
      </c>
      <c r="Z55" s="124">
        <f t="shared" si="20"/>
        <v>313752341</v>
      </c>
      <c r="AA55" s="41">
        <f t="shared" si="4"/>
        <v>0.99554298967036425</v>
      </c>
      <c r="AB55" s="40">
        <v>100</v>
      </c>
      <c r="AC55" s="40">
        <v>100</v>
      </c>
      <c r="AD55" s="131">
        <f t="shared" si="9"/>
        <v>1</v>
      </c>
      <c r="AE55" s="133">
        <v>352</v>
      </c>
      <c r="AF55" s="87">
        <v>100</v>
      </c>
      <c r="AG55" s="118" t="s">
        <v>149</v>
      </c>
      <c r="AH55" s="69" t="s">
        <v>150</v>
      </c>
    </row>
    <row r="57" spans="1:34" x14ac:dyDescent="0.25">
      <c r="E57" s="8"/>
      <c r="F57" s="8"/>
      <c r="G57" s="8"/>
      <c r="H57" s="8"/>
      <c r="I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34" x14ac:dyDescent="0.25">
      <c r="O58" s="8"/>
      <c r="P58" s="8"/>
      <c r="Q58" s="8"/>
      <c r="R58" s="8"/>
      <c r="S58" s="8"/>
    </row>
  </sheetData>
  <autoFilter ref="A6:AF57" xr:uid="{CE7B694C-C1F2-49FA-B9CD-568595BB4793}"/>
  <mergeCells count="61">
    <mergeCell ref="D48:D52"/>
    <mergeCell ref="D53:D55"/>
    <mergeCell ref="Y4:AD4"/>
    <mergeCell ref="Y5:AA5"/>
    <mergeCell ref="AB5:AD5"/>
    <mergeCell ref="D29:D30"/>
    <mergeCell ref="D34:D35"/>
    <mergeCell ref="D37:D40"/>
    <mergeCell ref="D41:D43"/>
    <mergeCell ref="D44:D47"/>
    <mergeCell ref="D15:D17"/>
    <mergeCell ref="D19:D20"/>
    <mergeCell ref="D21:D22"/>
    <mergeCell ref="D24:D26"/>
    <mergeCell ref="D27:D28"/>
    <mergeCell ref="A32:A36"/>
    <mergeCell ref="A37:A43"/>
    <mergeCell ref="A44:A47"/>
    <mergeCell ref="A48:A52"/>
    <mergeCell ref="A53:A55"/>
    <mergeCell ref="A7:A8"/>
    <mergeCell ref="A10:A18"/>
    <mergeCell ref="A19:A22"/>
    <mergeCell ref="A23:A28"/>
    <mergeCell ref="A29:A31"/>
    <mergeCell ref="A2:AH2"/>
    <mergeCell ref="AG4:AG6"/>
    <mergeCell ref="A4:A6"/>
    <mergeCell ref="C4:C6"/>
    <mergeCell ref="E5:F5"/>
    <mergeCell ref="J5:K5"/>
    <mergeCell ref="O5:P5"/>
    <mergeCell ref="T5:U5"/>
    <mergeCell ref="G5:I5"/>
    <mergeCell ref="L5:N5"/>
    <mergeCell ref="Q5:S5"/>
    <mergeCell ref="V5:X5"/>
    <mergeCell ref="AE4:AF4"/>
    <mergeCell ref="E4:I4"/>
    <mergeCell ref="J4:N4"/>
    <mergeCell ref="AE5:AE6"/>
    <mergeCell ref="B4:B6"/>
    <mergeCell ref="B7:B8"/>
    <mergeCell ref="B10:B18"/>
    <mergeCell ref="B19:B22"/>
    <mergeCell ref="AH4:AH6"/>
    <mergeCell ref="AF5:AF6"/>
    <mergeCell ref="D4:D6"/>
    <mergeCell ref="D7:D8"/>
    <mergeCell ref="D10:D13"/>
    <mergeCell ref="O4:S4"/>
    <mergeCell ref="T4:X4"/>
    <mergeCell ref="B41:B43"/>
    <mergeCell ref="B44:B47"/>
    <mergeCell ref="B48:B52"/>
    <mergeCell ref="B53:B55"/>
    <mergeCell ref="B23:B25"/>
    <mergeCell ref="B27:B28"/>
    <mergeCell ref="B29:B31"/>
    <mergeCell ref="B32:B36"/>
    <mergeCell ref="B37:B38"/>
  </mergeCells>
  <hyperlinks>
    <hyperlink ref="AH32" r:id="rId1" xr:uid="{5D39A6C6-CC64-408E-93D1-B919FFB825B4}"/>
    <hyperlink ref="AH41" r:id="rId2" xr:uid="{00FC2348-74EF-422D-A996-A7695295C95A}"/>
    <hyperlink ref="AH42" r:id="rId3" xr:uid="{FF5D7F31-F1B2-4766-B567-75E59870DD5B}"/>
    <hyperlink ref="AH43" r:id="rId4" xr:uid="{89388F30-1877-4E72-A394-7EB84C5CD15B}"/>
    <hyperlink ref="AH37" r:id="rId5" xr:uid="{1A00940C-C4DB-44C4-8D9D-35B07905093A}"/>
    <hyperlink ref="AH9" r:id="rId6" xr:uid="{30E1C9AA-9A76-4B2D-B005-88360AF66D78}"/>
    <hyperlink ref="AH23" r:id="rId7" xr:uid="{50AD4C0C-E306-4B40-8394-3531B22C39EB}"/>
    <hyperlink ref="AH24" r:id="rId8" xr:uid="{3F28A4EA-5201-417D-9A7C-FDD50CF5D603}"/>
    <hyperlink ref="AH25" r:id="rId9" xr:uid="{2D08CC08-2759-4C3B-BDF9-E908D675625C}"/>
    <hyperlink ref="AH26" r:id="rId10" xr:uid="{C0F9F697-ED83-4B77-88F7-3A2D4E1BD839}"/>
    <hyperlink ref="AH27" r:id="rId11" xr:uid="{C5D5C70D-A041-4044-AB2D-044E3C9EF91F}"/>
    <hyperlink ref="AH28" r:id="rId12" xr:uid="{A5E5C321-A94E-4621-BF70-278203F6F7D1}"/>
    <hyperlink ref="AH10" r:id="rId13" xr:uid="{45422481-6914-4688-A9C4-D5A9D55F78F6}"/>
    <hyperlink ref="AH12" r:id="rId14" xr:uid="{EE76ACDF-E806-4CA7-9187-92A9D06399EC}"/>
    <hyperlink ref="AH13" r:id="rId15" xr:uid="{B002B8B1-53D6-4906-AF0B-79D4A1A5360A}"/>
    <hyperlink ref="AH15" r:id="rId16" xr:uid="{8764ED4B-BC29-48BC-B68B-A7C0B0016AF4}"/>
    <hyperlink ref="AH16" r:id="rId17" xr:uid="{388B2DDA-AE9D-4E8A-BB33-849F096A564B}"/>
    <hyperlink ref="AH14" r:id="rId18" xr:uid="{6AA5F4FC-66A6-4FFC-9C66-D761F0FB0729}"/>
    <hyperlink ref="AH31" r:id="rId19" xr:uid="{56D5910A-8C35-49C7-ACCB-7C4138FDA1F3}"/>
    <hyperlink ref="AH30" r:id="rId20" xr:uid="{AAD403ED-FA0D-414E-B027-BB16817A8787}"/>
    <hyperlink ref="AH29" r:id="rId21" xr:uid="{01BF326C-CAE4-40E9-B0E0-C8A5EA47FB99}"/>
    <hyperlink ref="AH48" r:id="rId22" xr:uid="{CF91E469-32E6-4603-8A03-9741B95F152C}"/>
    <hyperlink ref="AH49" r:id="rId23" xr:uid="{FCCD31FB-9B9D-4F51-9561-92AFB4029DA0}"/>
    <hyperlink ref="AH50" r:id="rId24" xr:uid="{709EE792-204E-48CF-979F-A0BE400BCE53}"/>
    <hyperlink ref="AH51" r:id="rId25" xr:uid="{60074CE1-945B-4953-8E3E-04B25EA7962B}"/>
    <hyperlink ref="AH52" r:id="rId26" xr:uid="{733B93D4-35BD-465F-B3AD-A75ABEC61FC4}"/>
    <hyperlink ref="AH44" r:id="rId27" xr:uid="{C24AD35D-EC9D-4EC8-AC65-274EE951B1D7}"/>
    <hyperlink ref="AH45" r:id="rId28" xr:uid="{0B645903-0B1B-461E-8FB4-E0B595F403D8}"/>
    <hyperlink ref="AH46" r:id="rId29" xr:uid="{DA729257-2E50-49F2-AB90-0FCB18CF7B78}"/>
    <hyperlink ref="AH47" r:id="rId30" xr:uid="{9CAC0AFB-1C5A-44ED-B958-21C436EB57F3}"/>
    <hyperlink ref="AH53" r:id="rId31" xr:uid="{38BD2281-5DB0-4C5E-83EA-0A0DE2998440}"/>
    <hyperlink ref="AH54" r:id="rId32" xr:uid="{84007CB0-C7A1-4E53-A70E-4B7CDEDD3D95}"/>
    <hyperlink ref="AH55" r:id="rId33" xr:uid="{63F82AB0-6C57-4BEE-9EBA-3E4FCC4D4E57}"/>
    <hyperlink ref="AH19" r:id="rId34" xr:uid="{CA173DA2-FC63-448D-83EB-E4A9E45F7027}"/>
    <hyperlink ref="AH20" r:id="rId35" xr:uid="{2FBF60A8-FF29-4B4C-81FC-357430710703}"/>
    <hyperlink ref="AH21" r:id="rId36" xr:uid="{FA420AB2-A062-4043-AEF5-951873CD87E6}"/>
    <hyperlink ref="AH36" r:id="rId37" xr:uid="{BAB54DEE-31EB-420B-AB64-0D3EEF0A0F63}"/>
    <hyperlink ref="AH17" r:id="rId38" xr:uid="{4FABDD54-330D-4063-9B9C-C8B5615A0C45}"/>
    <hyperlink ref="AH38" r:id="rId39" xr:uid="{363BA5A4-774E-4EB0-B874-9F72F0A61CF0}"/>
    <hyperlink ref="AH39" r:id="rId40" xr:uid="{DD98DC2B-5388-493D-90E3-2DDCC878CCD9}"/>
    <hyperlink ref="AH40" r:id="rId41" xr:uid="{18A7C496-7514-40A2-8970-7DE4B1166260}"/>
    <hyperlink ref="AH8" r:id="rId42" xr:uid="{5C74AA18-914C-4EA9-BCDB-1BFAEBD0B304}"/>
    <hyperlink ref="AH35" r:id="rId43" xr:uid="{595D150D-78A8-4E8D-9B22-99F7D58F9942}"/>
    <hyperlink ref="AH7" r:id="rId44" xr:uid="{51261C47-C1B2-4171-A70E-D379A060FD51}"/>
  </hyperlinks>
  <pageMargins left="0.70866141732283472" right="0.70866141732283472" top="0.74803149606299213" bottom="0.74803149606299213" header="0.31496062992125984" footer="0.31496062992125984"/>
  <pageSetup scale="80" orientation="landscape" r:id="rId45"/>
  <headerFooter>
    <oddFooter>&amp;L&amp;"times,Normal"&amp;14PG01-FO465-V1&amp;C&amp;G&amp;R&amp;"times,Normal"&amp;14Página  &amp;P de &amp;N</oddFooter>
  </headerFooter>
  <drawing r:id="rId46"/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7414-9B1B-4B8D-96EA-DD390F7EEF64}">
  <dimension ref="A1:E15"/>
  <sheetViews>
    <sheetView zoomScale="85" zoomScaleNormal="85" zoomScaleSheetLayoutView="100" workbookViewId="0">
      <selection activeCell="I7" sqref="I7"/>
    </sheetView>
  </sheetViews>
  <sheetFormatPr baseColWidth="10" defaultColWidth="11.42578125" defaultRowHeight="15.75" x14ac:dyDescent="0.25"/>
  <cols>
    <col min="1" max="1" width="21.5703125" style="3" customWidth="1"/>
    <col min="2" max="2" width="23" style="3" customWidth="1"/>
    <col min="3" max="3" width="24.42578125" style="3" customWidth="1"/>
    <col min="4" max="4" width="54.28515625" style="20" customWidth="1"/>
    <col min="5" max="5" width="36.7109375" style="3" customWidth="1"/>
    <col min="6" max="16384" width="11.42578125" style="3"/>
  </cols>
  <sheetData>
    <row r="1" spans="1:5" x14ac:dyDescent="0.25">
      <c r="A1" s="62"/>
      <c r="B1" s="4"/>
      <c r="C1" s="4"/>
      <c r="D1" s="19"/>
      <c r="E1" s="4"/>
    </row>
    <row r="2" spans="1:5" ht="81.75" customHeight="1" thickBot="1" x14ac:dyDescent="0.3">
      <c r="A2" s="197" t="s">
        <v>66</v>
      </c>
      <c r="B2" s="198"/>
      <c r="C2" s="198"/>
      <c r="D2" s="198"/>
      <c r="E2" s="198"/>
    </row>
    <row r="3" spans="1:5" x14ac:dyDescent="0.25">
      <c r="A3" s="66"/>
      <c r="B3" s="65"/>
      <c r="C3" s="64"/>
      <c r="D3" s="63"/>
      <c r="E3" s="4"/>
    </row>
    <row r="4" spans="1:5" s="101" customFormat="1" ht="31.5" customHeight="1" x14ac:dyDescent="0.25">
      <c r="A4" s="100" t="s">
        <v>0</v>
      </c>
      <c r="B4" s="100" t="s">
        <v>42</v>
      </c>
      <c r="C4" s="100" t="s">
        <v>175</v>
      </c>
      <c r="D4" s="100" t="s">
        <v>1</v>
      </c>
      <c r="E4" s="100" t="s">
        <v>64</v>
      </c>
    </row>
    <row r="5" spans="1:5" s="104" customFormat="1" ht="45" x14ac:dyDescent="0.25">
      <c r="A5" s="102" t="s">
        <v>43</v>
      </c>
      <c r="B5" s="102" t="s">
        <v>45</v>
      </c>
      <c r="C5" s="102" t="s">
        <v>70</v>
      </c>
      <c r="D5" s="102" t="s">
        <v>3</v>
      </c>
      <c r="E5" s="103" t="s">
        <v>170</v>
      </c>
    </row>
    <row r="6" spans="1:5" s="104" customFormat="1" ht="30" x14ac:dyDescent="0.25">
      <c r="A6" s="102" t="s">
        <v>43</v>
      </c>
      <c r="B6" s="102" t="s">
        <v>45</v>
      </c>
      <c r="C6" s="102" t="s">
        <v>70</v>
      </c>
      <c r="D6" s="102" t="s">
        <v>5</v>
      </c>
      <c r="E6" s="102" t="s">
        <v>169</v>
      </c>
    </row>
    <row r="7" spans="1:5" s="104" customFormat="1" ht="30" x14ac:dyDescent="0.25">
      <c r="A7" s="102" t="s">
        <v>43</v>
      </c>
      <c r="B7" s="102" t="s">
        <v>45</v>
      </c>
      <c r="C7" s="102" t="s">
        <v>73</v>
      </c>
      <c r="D7" s="103" t="s">
        <v>114</v>
      </c>
      <c r="E7" s="102" t="s">
        <v>166</v>
      </c>
    </row>
    <row r="8" spans="1:5" s="104" customFormat="1" ht="30" x14ac:dyDescent="0.25">
      <c r="A8" s="102" t="s">
        <v>43</v>
      </c>
      <c r="B8" s="102" t="s">
        <v>45</v>
      </c>
      <c r="C8" s="102" t="s">
        <v>70</v>
      </c>
      <c r="D8" s="102" t="s">
        <v>151</v>
      </c>
      <c r="E8" s="103" t="s">
        <v>168</v>
      </c>
    </row>
    <row r="9" spans="1:5" s="104" customFormat="1" ht="30" x14ac:dyDescent="0.25">
      <c r="A9" s="102" t="s">
        <v>43</v>
      </c>
      <c r="B9" s="102" t="s">
        <v>45</v>
      </c>
      <c r="C9" s="102" t="s">
        <v>70</v>
      </c>
      <c r="D9" s="102" t="s">
        <v>132</v>
      </c>
      <c r="E9" s="102" t="s">
        <v>87</v>
      </c>
    </row>
    <row r="10" spans="1:5" s="104" customFormat="1" ht="60" x14ac:dyDescent="0.25">
      <c r="A10" s="102" t="s">
        <v>43</v>
      </c>
      <c r="B10" s="103" t="s">
        <v>49</v>
      </c>
      <c r="C10" s="103" t="s">
        <v>105</v>
      </c>
      <c r="D10" s="103" t="s">
        <v>115</v>
      </c>
      <c r="E10" s="103" t="s">
        <v>104</v>
      </c>
    </row>
    <row r="11" spans="1:5" s="104" customFormat="1" ht="45" x14ac:dyDescent="0.25">
      <c r="A11" s="103" t="s">
        <v>118</v>
      </c>
      <c r="B11" s="103" t="s">
        <v>46</v>
      </c>
      <c r="C11" s="102" t="s">
        <v>174</v>
      </c>
      <c r="D11" s="103" t="s">
        <v>55</v>
      </c>
      <c r="E11" s="103" t="s">
        <v>89</v>
      </c>
    </row>
    <row r="12" spans="1:5" s="104" customFormat="1" ht="99" customHeight="1" x14ac:dyDescent="0.25">
      <c r="A12" s="105" t="s">
        <v>124</v>
      </c>
      <c r="B12" s="105" t="s">
        <v>96</v>
      </c>
      <c r="C12" s="105" t="s">
        <v>95</v>
      </c>
      <c r="D12" s="105" t="s">
        <v>116</v>
      </c>
      <c r="E12" s="106" t="s">
        <v>125</v>
      </c>
    </row>
    <row r="13" spans="1:5" s="104" customFormat="1" ht="97.5" customHeight="1" x14ac:dyDescent="0.25">
      <c r="A13" s="105" t="s">
        <v>124</v>
      </c>
      <c r="B13" s="103" t="s">
        <v>51</v>
      </c>
      <c r="C13" s="103" t="s">
        <v>95</v>
      </c>
      <c r="D13" s="103" t="s">
        <v>116</v>
      </c>
      <c r="E13" s="103" t="s">
        <v>102</v>
      </c>
    </row>
    <row r="14" spans="1:5" s="104" customFormat="1" ht="67.5" customHeight="1" x14ac:dyDescent="0.25">
      <c r="A14" s="105" t="s">
        <v>124</v>
      </c>
      <c r="B14" s="103" t="s">
        <v>99</v>
      </c>
      <c r="C14" s="103" t="s">
        <v>98</v>
      </c>
      <c r="D14" s="105" t="s">
        <v>143</v>
      </c>
      <c r="E14" s="103" t="s">
        <v>101</v>
      </c>
    </row>
    <row r="15" spans="1:5" s="101" customFormat="1" ht="65.25" customHeight="1" x14ac:dyDescent="0.25">
      <c r="A15" s="105" t="s">
        <v>124</v>
      </c>
      <c r="B15" s="105" t="s">
        <v>103</v>
      </c>
      <c r="C15" s="105" t="s">
        <v>98</v>
      </c>
      <c r="D15" s="105" t="s">
        <v>117</v>
      </c>
      <c r="E15" s="105" t="s">
        <v>167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&amp;L&amp;"times,Normal"&amp;14PG01-FO465-V1&amp;C&amp;G&amp;R&amp;"times,Normal"&amp;14Página  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ColWidth="11.42578125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207" t="s">
        <v>66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209" t="s">
        <v>67</v>
      </c>
      <c r="B4" s="210"/>
      <c r="C4" s="211"/>
      <c r="D4" s="212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213" t="s">
        <v>62</v>
      </c>
      <c r="I5" s="213"/>
      <c r="J5" s="213"/>
      <c r="K5" s="213"/>
      <c r="L5" s="213"/>
      <c r="M5" s="213"/>
      <c r="N5" s="213"/>
      <c r="O5" s="213"/>
      <c r="P5" s="213"/>
      <c r="Q5" s="213"/>
      <c r="R5" s="213" t="s">
        <v>63</v>
      </c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</row>
    <row r="6" spans="1:35" ht="27" customHeight="1" x14ac:dyDescent="0.25">
      <c r="A6" s="204" t="s">
        <v>0</v>
      </c>
      <c r="B6" s="204" t="s">
        <v>42</v>
      </c>
      <c r="C6" s="204" t="s">
        <v>58</v>
      </c>
      <c r="D6" s="204" t="s">
        <v>1</v>
      </c>
      <c r="E6" s="204" t="s">
        <v>64</v>
      </c>
      <c r="F6" s="204" t="s">
        <v>2</v>
      </c>
      <c r="G6" s="205" t="s">
        <v>59</v>
      </c>
      <c r="H6" s="201">
        <v>2016</v>
      </c>
      <c r="I6" s="203"/>
      <c r="J6" s="201">
        <v>2017</v>
      </c>
      <c r="K6" s="203"/>
      <c r="L6" s="201">
        <v>2018</v>
      </c>
      <c r="M6" s="203"/>
      <c r="N6" s="201">
        <v>2019</v>
      </c>
      <c r="O6" s="203"/>
      <c r="P6" s="201">
        <v>2020</v>
      </c>
      <c r="Q6" s="203"/>
      <c r="R6" s="201">
        <v>2016</v>
      </c>
      <c r="S6" s="202"/>
      <c r="T6" s="203"/>
      <c r="U6" s="201">
        <v>2017</v>
      </c>
      <c r="V6" s="202"/>
      <c r="W6" s="203"/>
      <c r="X6" s="201">
        <v>2018</v>
      </c>
      <c r="Y6" s="202"/>
      <c r="Z6" s="203"/>
      <c r="AA6" s="201">
        <v>2019</v>
      </c>
      <c r="AB6" s="202"/>
      <c r="AC6" s="203"/>
      <c r="AD6" s="201">
        <v>2020</v>
      </c>
      <c r="AE6" s="202"/>
      <c r="AF6" s="203"/>
      <c r="AG6" s="201" t="s">
        <v>69</v>
      </c>
      <c r="AH6" s="202"/>
      <c r="AI6" s="203"/>
    </row>
    <row r="7" spans="1:35" ht="13.5" customHeight="1" x14ac:dyDescent="0.25">
      <c r="A7" s="204"/>
      <c r="B7" s="204"/>
      <c r="C7" s="204"/>
      <c r="D7" s="204"/>
      <c r="E7" s="204"/>
      <c r="F7" s="204"/>
      <c r="G7" s="206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200" t="s">
        <v>43</v>
      </c>
      <c r="B21" s="200" t="s">
        <v>45</v>
      </c>
      <c r="C21" s="12" t="s">
        <v>70</v>
      </c>
      <c r="D21" s="10" t="s">
        <v>83</v>
      </c>
      <c r="E21" s="200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200"/>
      <c r="B22" s="200"/>
      <c r="C22" s="12" t="s">
        <v>70</v>
      </c>
      <c r="D22" s="10" t="s">
        <v>83</v>
      </c>
      <c r="E22" s="200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200"/>
      <c r="B23" s="200"/>
      <c r="C23" s="12" t="s">
        <v>70</v>
      </c>
      <c r="D23" s="10" t="s">
        <v>83</v>
      </c>
      <c r="E23" s="200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200"/>
      <c r="B24" s="200"/>
      <c r="C24" s="12" t="s">
        <v>70</v>
      </c>
      <c r="D24" s="10" t="s">
        <v>84</v>
      </c>
      <c r="E24" s="200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200"/>
      <c r="B25" s="200"/>
      <c r="C25" s="12" t="s">
        <v>70</v>
      </c>
      <c r="D25" s="10" t="s">
        <v>83</v>
      </c>
      <c r="E25" s="200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200"/>
      <c r="B26" s="200"/>
      <c r="C26" s="12" t="s">
        <v>70</v>
      </c>
      <c r="D26" s="10" t="s">
        <v>83</v>
      </c>
      <c r="E26" s="200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200"/>
      <c r="B27" s="200"/>
      <c r="C27" s="12"/>
      <c r="D27" s="10"/>
      <c r="E27" s="200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200" t="s">
        <v>43</v>
      </c>
      <c r="B28" s="199" t="s">
        <v>49</v>
      </c>
      <c r="C28" s="12" t="s">
        <v>88</v>
      </c>
      <c r="D28" s="199" t="s">
        <v>56</v>
      </c>
      <c r="E28" s="199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200"/>
      <c r="B29" s="199"/>
      <c r="C29" s="12" t="s">
        <v>88</v>
      </c>
      <c r="D29" s="199"/>
      <c r="E29" s="199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200"/>
      <c r="B30" s="199"/>
      <c r="C30" s="12" t="s">
        <v>88</v>
      </c>
      <c r="D30" s="199"/>
      <c r="E30" s="199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200"/>
      <c r="B31" s="199"/>
      <c r="C31" s="16"/>
      <c r="D31" s="199"/>
      <c r="E31" s="199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199" t="s">
        <v>44</v>
      </c>
      <c r="B32" s="199" t="s">
        <v>46</v>
      </c>
      <c r="C32" s="12" t="s">
        <v>92</v>
      </c>
      <c r="D32" s="199" t="s">
        <v>55</v>
      </c>
      <c r="E32" s="199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199"/>
      <c r="B33" s="199"/>
      <c r="C33" s="12" t="s">
        <v>92</v>
      </c>
      <c r="D33" s="199"/>
      <c r="E33" s="199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199"/>
      <c r="B34" s="199"/>
      <c r="C34" s="12" t="s">
        <v>92</v>
      </c>
      <c r="D34" s="199"/>
      <c r="E34" s="199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199"/>
      <c r="B35" s="199"/>
      <c r="C35" s="12" t="s">
        <v>92</v>
      </c>
      <c r="D35" s="199"/>
      <c r="E35" s="199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199"/>
      <c r="B36" s="199"/>
      <c r="C36" s="16"/>
      <c r="D36" s="199"/>
      <c r="E36" s="199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199" t="s">
        <v>94</v>
      </c>
      <c r="B37" s="199" t="s">
        <v>96</v>
      </c>
      <c r="C37" s="16" t="s">
        <v>95</v>
      </c>
      <c r="D37" s="199" t="s">
        <v>97</v>
      </c>
      <c r="E37" s="200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199"/>
      <c r="B38" s="199"/>
      <c r="C38" s="16" t="s">
        <v>95</v>
      </c>
      <c r="D38" s="199"/>
      <c r="E38" s="200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199"/>
      <c r="B39" s="199"/>
      <c r="C39" s="16" t="s">
        <v>95</v>
      </c>
      <c r="D39" s="199"/>
      <c r="E39" s="200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199"/>
      <c r="B40" s="199"/>
      <c r="C40" s="16" t="s">
        <v>95</v>
      </c>
      <c r="D40" s="199"/>
      <c r="E40" s="200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199"/>
      <c r="B41" s="199"/>
      <c r="C41" s="16" t="s">
        <v>95</v>
      </c>
      <c r="D41" s="199"/>
      <c r="E41" s="200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199"/>
      <c r="B42" s="199"/>
      <c r="C42" s="16" t="s">
        <v>95</v>
      </c>
      <c r="D42" s="199"/>
      <c r="E42" s="200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199"/>
      <c r="B43" s="199"/>
      <c r="C43" s="16"/>
      <c r="D43" s="199"/>
      <c r="E43" s="200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199" t="s">
        <v>50</v>
      </c>
      <c r="B44" s="199" t="s">
        <v>51</v>
      </c>
      <c r="C44" s="16" t="s">
        <v>95</v>
      </c>
      <c r="D44" s="199" t="s">
        <v>16</v>
      </c>
      <c r="E44" s="199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199"/>
      <c r="B45" s="199"/>
      <c r="C45" s="16" t="s">
        <v>95</v>
      </c>
      <c r="D45" s="199"/>
      <c r="E45" s="199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199"/>
      <c r="B46" s="199"/>
      <c r="C46" s="16" t="s">
        <v>95</v>
      </c>
      <c r="D46" s="199"/>
      <c r="E46" s="199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199"/>
      <c r="B47" s="199"/>
      <c r="C47" s="16" t="s">
        <v>95</v>
      </c>
      <c r="D47" s="199"/>
      <c r="E47" s="199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199"/>
      <c r="B48" s="199"/>
      <c r="C48" s="16"/>
      <c r="D48" s="199"/>
      <c r="E48" s="199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199" t="s">
        <v>50</v>
      </c>
      <c r="B49" s="199" t="s">
        <v>99</v>
      </c>
      <c r="C49" s="16" t="s">
        <v>98</v>
      </c>
      <c r="D49" s="199" t="s">
        <v>100</v>
      </c>
      <c r="E49" s="199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199"/>
      <c r="B50" s="199"/>
      <c r="C50" s="16" t="s">
        <v>98</v>
      </c>
      <c r="D50" s="199"/>
      <c r="E50" s="199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199"/>
      <c r="B51" s="199"/>
      <c r="C51" s="16" t="s">
        <v>98</v>
      </c>
      <c r="D51" s="199"/>
      <c r="E51" s="199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199"/>
      <c r="B52" s="199"/>
      <c r="C52" s="16" t="s">
        <v>98</v>
      </c>
      <c r="D52" s="199"/>
      <c r="E52" s="199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199"/>
      <c r="B53" s="199"/>
      <c r="C53" s="16" t="s">
        <v>98</v>
      </c>
      <c r="D53" s="199"/>
      <c r="E53" s="199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199"/>
      <c r="B54" s="199"/>
      <c r="C54" s="16"/>
      <c r="D54" s="199"/>
      <c r="E54" s="199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3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PS</vt:lpstr>
      <vt:lpstr>PS (3)</vt:lpstr>
      <vt:lpstr>PS (2)</vt:lpstr>
      <vt:lpstr>PS!Área_de_impresión</vt:lpstr>
      <vt:lpstr>'PS (2)'!Área_de_impresión</vt:lpstr>
      <vt:lpstr>'PS (3)'!Área_de_impresión</vt:lpstr>
      <vt:lpstr>PS!Títulos_a_imprimir</vt:lpstr>
      <vt:lpstr>'PS (2)'!Títulos_a_imprimir</vt:lpstr>
      <vt:lpstr>'PS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2019-06-20T14:50:38Z</cp:lastPrinted>
  <dcterms:created xsi:type="dcterms:W3CDTF">2016-06-11T18:49:54Z</dcterms:created>
  <dcterms:modified xsi:type="dcterms:W3CDTF">2020-02-17T23:00:41Z</dcterms:modified>
</cp:coreProperties>
</file>