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1\Proyectos\SDPP\Proyectos\Matriz de proyectos\"/>
    </mc:Choice>
  </mc:AlternateContent>
  <xr:revisionPtr revIDLastSave="0" documentId="13_ncr:1_{07215D10-9194-4A1D-BCC2-5FE5D2872CBF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PS" sheetId="1" r:id="rId1"/>
    <sheet name="PS (2)" sheetId="2" state="hidden" r:id="rId2"/>
  </sheets>
  <definedNames>
    <definedName name="_xlnm._FilterDatabase" localSheetId="0" hidden="1">PS!$A$6:$AJ$51</definedName>
    <definedName name="_xlnm._FilterDatabase" localSheetId="1" hidden="1">'PS (2)'!$A$6:$I$56</definedName>
    <definedName name="_xlnm.Print_Area" localSheetId="0">PS!$A$1:$AL$53</definedName>
    <definedName name="_xlnm.Print_Area" localSheetId="1">'PS (2)'!$A$1:$AI$56</definedName>
    <definedName name="_xlnm.Print_Titles" localSheetId="0">PS!$2:$6</definedName>
    <definedName name="_xlnm.Print_Titles" localSheetId="1">'PS (2)'!$2:$7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7" i="1" l="1"/>
  <c r="AC18" i="1"/>
  <c r="AC16" i="1"/>
  <c r="AC48" i="1"/>
  <c r="AC49" i="1"/>
  <c r="AC47" i="1"/>
  <c r="W49" i="1"/>
  <c r="W48" i="1"/>
  <c r="AG8" i="1"/>
  <c r="AH46" i="1"/>
  <c r="AC43" i="1"/>
  <c r="AC44" i="1"/>
  <c r="AC45" i="1"/>
  <c r="AC46" i="1"/>
  <c r="AH42" i="1"/>
  <c r="AC42" i="1"/>
  <c r="AH26" i="1"/>
  <c r="AH27" i="1"/>
  <c r="AH25" i="1"/>
  <c r="AC26" i="1"/>
  <c r="AC27" i="1"/>
  <c r="AC25" i="1"/>
  <c r="AH12" i="1"/>
  <c r="AC50" i="1"/>
  <c r="AC15" i="1"/>
  <c r="AC14" i="1"/>
  <c r="AC13" i="1"/>
  <c r="AC12" i="1"/>
  <c r="AC11" i="1"/>
  <c r="AC10" i="1"/>
  <c r="AH24" i="1"/>
  <c r="AC23" i="1"/>
  <c r="AC22" i="1"/>
  <c r="AC24" i="1"/>
  <c r="AH23" i="1"/>
  <c r="AH21" i="1"/>
  <c r="AC21" i="1"/>
  <c r="AH19" i="1"/>
  <c r="AC19" i="1"/>
  <c r="AH34" i="1"/>
  <c r="AG34" i="1"/>
  <c r="AC34" i="1"/>
  <c r="Z34" i="1"/>
  <c r="Z32" i="1"/>
  <c r="AH37" i="1"/>
  <c r="AH36" i="1"/>
  <c r="AI36" i="1" s="1"/>
  <c r="AC37" i="1"/>
  <c r="AC36" i="1"/>
  <c r="AH35" i="1"/>
  <c r="AC35" i="1"/>
  <c r="AH33" i="1"/>
  <c r="AC33" i="1"/>
  <c r="AC32" i="1"/>
  <c r="AH32" i="1" s="1"/>
  <c r="AC31" i="1"/>
  <c r="AC29" i="1"/>
  <c r="AC30" i="1"/>
  <c r="AC28" i="1"/>
  <c r="AI34" i="1" l="1"/>
  <c r="AH43" i="1"/>
  <c r="AG17" i="1" l="1"/>
  <c r="AH7" i="1"/>
  <c r="AG7" i="1"/>
  <c r="M51" i="1"/>
  <c r="L51" i="1"/>
  <c r="AI7" i="1" l="1"/>
  <c r="Z7" i="1"/>
  <c r="AH50" i="1" l="1"/>
  <c r="AF50" i="1"/>
  <c r="Z50" i="1"/>
  <c r="AI50" i="1" l="1"/>
  <c r="O51" i="1"/>
  <c r="P51" i="1"/>
  <c r="N51" i="1"/>
  <c r="W23" i="1" l="1"/>
  <c r="W24" i="1"/>
  <c r="W25" i="1"/>
  <c r="W26" i="1"/>
  <c r="W27" i="1"/>
  <c r="W28" i="1"/>
  <c r="W29" i="1"/>
  <c r="W30" i="1"/>
  <c r="W31" i="1"/>
  <c r="W32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19" i="1"/>
  <c r="W18" i="1"/>
  <c r="W20" i="1"/>
  <c r="W21" i="1"/>
  <c r="W22" i="1"/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AH14" i="1"/>
  <c r="AG14" i="1"/>
  <c r="AF14" i="1"/>
  <c r="AH13" i="1"/>
  <c r="AG13" i="1"/>
  <c r="AF13" i="1"/>
  <c r="W13" i="1"/>
  <c r="T13" i="1"/>
  <c r="AH20" i="1"/>
  <c r="AH9" i="1"/>
  <c r="AH31" i="1"/>
  <c r="AH29" i="1"/>
  <c r="AH45" i="1"/>
  <c r="AI13" i="1" l="1"/>
  <c r="AI14" i="1"/>
  <c r="AH44" i="1" l="1"/>
  <c r="AI47" i="1"/>
  <c r="AI48" i="1"/>
  <c r="AI49" i="1"/>
  <c r="AH22" i="1"/>
  <c r="AH15" i="1"/>
  <c r="AH11" i="1"/>
  <c r="AH10" i="1"/>
  <c r="AH54" i="2" l="1"/>
  <c r="AG54" i="2"/>
  <c r="AH53" i="2"/>
  <c r="AG53" i="2"/>
  <c r="T53" i="2"/>
  <c r="AH52" i="2"/>
  <c r="AG52" i="2"/>
  <c r="T52" i="2"/>
  <c r="AH51" i="2"/>
  <c r="AG51" i="2"/>
  <c r="T51" i="2"/>
  <c r="AH50" i="2"/>
  <c r="AG50" i="2"/>
  <c r="T50" i="2"/>
  <c r="AH49" i="2"/>
  <c r="AG49" i="2"/>
  <c r="T49" i="2"/>
  <c r="AH48" i="2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G42" i="2"/>
  <c r="T42" i="2"/>
  <c r="AH41" i="2"/>
  <c r="AG41" i="2"/>
  <c r="T41" i="2"/>
  <c r="AH40" i="2"/>
  <c r="AG40" i="2"/>
  <c r="T40" i="2"/>
  <c r="AH39" i="2"/>
  <c r="AG39" i="2"/>
  <c r="T39" i="2"/>
  <c r="AH38" i="2"/>
  <c r="AG38" i="2"/>
  <c r="T38" i="2"/>
  <c r="AH37" i="2"/>
  <c r="AG37" i="2"/>
  <c r="T37" i="2"/>
  <c r="AH36" i="2"/>
  <c r="AG36" i="2"/>
  <c r="AH35" i="2"/>
  <c r="AG35" i="2"/>
  <c r="T35" i="2"/>
  <c r="AH34" i="2"/>
  <c r="AG34" i="2"/>
  <c r="T34" i="2"/>
  <c r="AH33" i="2"/>
  <c r="AG33" i="2"/>
  <c r="T33" i="2"/>
  <c r="AH32" i="2"/>
  <c r="AG32" i="2"/>
  <c r="T32" i="2"/>
  <c r="AH31" i="2"/>
  <c r="AG31" i="2"/>
  <c r="AH30" i="2"/>
  <c r="AG30" i="2"/>
  <c r="T30" i="2"/>
  <c r="AH29" i="2"/>
  <c r="AG29" i="2"/>
  <c r="T29" i="2"/>
  <c r="AH28" i="2"/>
  <c r="AG28" i="2"/>
  <c r="T28" i="2"/>
  <c r="AH27" i="2"/>
  <c r="AG27" i="2"/>
  <c r="AH26" i="2"/>
  <c r="AG26" i="2"/>
  <c r="T26" i="2"/>
  <c r="AH25" i="2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G17" i="2"/>
  <c r="W17" i="2"/>
  <c r="T17" i="2"/>
  <c r="AH16" i="2"/>
  <c r="AG16" i="2"/>
  <c r="AF16" i="2"/>
  <c r="AC16" i="2"/>
  <c r="Z16" i="2"/>
  <c r="W16" i="2"/>
  <c r="T16" i="2"/>
  <c r="AH15" i="2"/>
  <c r="AG15" i="2"/>
  <c r="T15" i="2"/>
  <c r="AH14" i="2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G8" i="2"/>
  <c r="AF8" i="2"/>
  <c r="AC8" i="2"/>
  <c r="Z8" i="2"/>
  <c r="W8" i="2"/>
  <c r="T8" i="2"/>
  <c r="T46" i="1"/>
  <c r="T45" i="1"/>
  <c r="T44" i="1"/>
  <c r="T43" i="1"/>
  <c r="T42" i="1"/>
  <c r="T38" i="1"/>
  <c r="T39" i="1"/>
  <c r="T40" i="1"/>
  <c r="T41" i="1"/>
  <c r="T37" i="1"/>
  <c r="T36" i="1"/>
  <c r="T35" i="1"/>
  <c r="T31" i="1"/>
  <c r="T32" i="1"/>
  <c r="AI25" i="2" l="1"/>
  <c r="AI28" i="2"/>
  <c r="AI31" i="2"/>
  <c r="AI52" i="2"/>
  <c r="AI49" i="2"/>
  <c r="AI53" i="2"/>
  <c r="AI15" i="2"/>
  <c r="AI14" i="2"/>
  <c r="AI27" i="2"/>
  <c r="AI51" i="2"/>
  <c r="AI54" i="2"/>
  <c r="AI30" i="2"/>
  <c r="AI50" i="2"/>
  <c r="AI8" i="2"/>
  <c r="AI16" i="2"/>
  <c r="AI17" i="2"/>
  <c r="AI29" i="2"/>
  <c r="AI35" i="2"/>
  <c r="AI38" i="2"/>
  <c r="AI42" i="2"/>
  <c r="AI48" i="2"/>
  <c r="AI34" i="2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  <c r="AH16" i="1"/>
  <c r="AH17" i="1"/>
  <c r="AH18" i="1"/>
  <c r="AH28" i="1"/>
  <c r="AH30" i="1"/>
  <c r="AH38" i="1"/>
  <c r="AH39" i="1"/>
  <c r="AH40" i="1"/>
  <c r="AH41" i="1"/>
  <c r="AG30" i="1"/>
  <c r="AG38" i="1"/>
  <c r="AG39" i="1"/>
  <c r="AG40" i="1"/>
  <c r="AG41" i="1"/>
  <c r="AG43" i="1"/>
  <c r="AG44" i="1"/>
  <c r="AG18" i="1"/>
  <c r="T29" i="1"/>
  <c r="T27" i="1"/>
  <c r="T26" i="1"/>
  <c r="T25" i="1"/>
  <c r="T24" i="1"/>
  <c r="T23" i="1"/>
  <c r="T22" i="1"/>
  <c r="T20" i="1"/>
  <c r="T21" i="1"/>
  <c r="T19" i="1"/>
  <c r="T18" i="1"/>
  <c r="T17" i="1"/>
  <c r="W17" i="1"/>
  <c r="AG16" i="1"/>
  <c r="W16" i="1"/>
  <c r="T16" i="1"/>
  <c r="AI25" i="1" l="1"/>
  <c r="AI18" i="1"/>
  <c r="AI32" i="1"/>
  <c r="AI31" i="1"/>
  <c r="AI45" i="1"/>
  <c r="AI38" i="1"/>
  <c r="AI35" i="1"/>
  <c r="AI44" i="1"/>
  <c r="AI41" i="1"/>
  <c r="AI33" i="1"/>
  <c r="AI30" i="1"/>
  <c r="AI43" i="1"/>
  <c r="AI40" i="1"/>
  <c r="AI37" i="1"/>
  <c r="AI29" i="1"/>
  <c r="AI27" i="1"/>
  <c r="AI24" i="1"/>
  <c r="AI17" i="1"/>
  <c r="AI46" i="1"/>
  <c r="AI42" i="1"/>
  <c r="AI39" i="1"/>
  <c r="AI26" i="1"/>
  <c r="AI23" i="1"/>
  <c r="AI19" i="1"/>
  <c r="AI16" i="1"/>
  <c r="AI28" i="1"/>
  <c r="AF15" i="1"/>
  <c r="W12" i="1"/>
  <c r="T12" i="1"/>
  <c r="AG12" i="1"/>
  <c r="AG11" i="1"/>
  <c r="AG10" i="1"/>
  <c r="W11" i="1"/>
  <c r="T11" i="1"/>
  <c r="W10" i="1"/>
  <c r="T10" i="1"/>
  <c r="AH8" i="1"/>
  <c r="AF9" i="1"/>
  <c r="AC9" i="1"/>
  <c r="W9" i="1"/>
  <c r="T9" i="1"/>
  <c r="AF8" i="1"/>
  <c r="AC8" i="1"/>
  <c r="W8" i="1"/>
  <c r="T8" i="1"/>
  <c r="AF7" i="1"/>
  <c r="AC7" i="1"/>
  <c r="W7" i="1"/>
  <c r="T7" i="1"/>
  <c r="AI15" i="1" l="1"/>
  <c r="AI11" i="1"/>
  <c r="AI9" i="1"/>
  <c r="AI12" i="1"/>
  <c r="AI10" i="1"/>
  <c r="AI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Diego Delgadillo Paez</author>
  </authors>
  <commentList>
    <comment ref="H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Diego Delgadillo Paez</author>
  </authors>
  <commentList>
    <comment ref="H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<sst xmlns="http://schemas.openxmlformats.org/spreadsheetml/2006/main" count="705" uniqueCount="220">
  <si>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</si>
  <si>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</si>
  <si>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</si>
  <si>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</si>
  <si>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</si>
  <si>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</si>
  <si>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</si>
  <si>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</si>
  <si>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</si>
  <si>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</si>
  <si>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</si>
  <si>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</si>
  <si>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</si>
  <si>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</si>
  <si>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</si>
  <si>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</si>
  <si>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</si>
  <si>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</si>
  <si>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</si>
  <si>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</si>
  <si>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</si>
  <si>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</si>
  <si>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</si>
  <si>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</si>
  <si>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</si>
  <si>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</si>
  <si>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</si>
  <si>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</si>
  <si>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</si>
  <si>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</si>
  <si>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</si>
  <si>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</si>
  <si>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</si>
  <si>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</si>
  <si>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</si>
  <si>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</si>
  <si>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</si>
  <si>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</si>
  <si>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</si>
  <si>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</si>
  <si>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</si>
  <si>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</si>
  <si>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</si>
  <si>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</si>
  <si>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</si>
  <si>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</si>
  <si>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</si>
  <si>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</si>
  <si>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</si>
  <si>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</si>
  <si>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</si>
  <si>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</si>
  <si>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</si>
  <si>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</si>
  <si>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</si>
  <si>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</si>
  <si>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</si>
  <si>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</si>
  <si>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</si>
  <si>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</si>
  <si>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</si>
  <si>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</si>
  <si>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</si>
  <si>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</si>
  <si>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</si>
  <si>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</si>
  <si>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</si>
  <si>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</si>
  <si>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</si>
  <si>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</si>
  <si>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</si>
  <si>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</si>
  <si>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</si>
  <si>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</si>
  <si>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</si>
  <si>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</si>
  <si>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</si>
  <si>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</si>
  <si>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</si>
  <si>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</si>
  <si>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</si>
  <si>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</si>
  <si>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</si>
  <si>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</si>
  <si>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</si>
  <si>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</si>
  <si>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</si>
  <si>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</si>
  <si>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</si>
  <si>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</si>
  <si>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</si>
  <si>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</si>
  <si>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</si>
  <si>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</si>
  <si>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</si>
  <si>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</si>
  <si>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</si>
  <si>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</si>
  <si>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</si>
  <si>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</si>
  <si>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</si>
  <si>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</si>
  <si>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</si>
  <si>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43. Modernización institucional</t>
  </si>
  <si>
    <t>7505 - Fortalecimiento Jurídico Institucional</t>
  </si>
  <si>
    <t>Conceptualizar 100 % La viabilidad jurídica de la normatividad en materia de
hábitat</t>
  </si>
  <si>
    <t>Porcentaje de incremento de los proyectos inscritos en la mesa de soluciones.</t>
  </si>
  <si>
    <t>Porcentaje de avance en la implementación de la estrategia de participación.</t>
  </si>
  <si>
    <t>Porcentaje de cuentas de cobro y aportes solidarios al Fondo de Solidaridad y Redistribución de Ingresos -FSRI radicadas en la SDHT</t>
  </si>
  <si>
    <t>Número de documentos de formulación de las Operaciones Integrales del Hábitat priorizadas.</t>
  </si>
  <si>
    <t>Porcentaje de avance del Plan de Acción de la Política Pública de Eco urbanismo y Construcción Sostenible, que competen a la Secretaría
del Hábitat</t>
  </si>
  <si>
    <t>417. Control a los procesos de enajenación y arriendo de vivienda</t>
  </si>
  <si>
    <t>Porcentaje de polígonos de monitoreo visitados</t>
  </si>
  <si>
    <t>Porcentaje de investigaciones atendidas por incumplimiento a las normas que regulan la enajenación y arrendamiento de inmuebles
destinados a vivienda en los términos de ley</t>
  </si>
  <si>
    <t>Número de hogares víctimas del conflicto acompañados en la presentación a programas o esquemas financieros de acceso a vivienda.</t>
  </si>
  <si>
    <t>Porcentaje de avance en el seguimiento a la gestión de instrumentos de financiación</t>
  </si>
  <si>
    <t>Número de hectáreas útiles apoyadas en la gestión mediante aplicación instrumentos de financiación del desarrollo territorial</t>
  </si>
  <si>
    <t>Porcentaje de avance en el proceso de planeación y seguimiento a los proyectos de inversión de la SDHT y del sector Hábitat</t>
  </si>
  <si>
    <t>Porcentaje de avance en la implementación del Plan de Gestión Ética en la Entidad</t>
  </si>
  <si>
    <t>Porcentaje de avance en la implementación de la estrategia de datos abiertos de la SDHT, articulada con la normatividad GEL.</t>
  </si>
  <si>
    <t>Porcentaje de avance en la implementación de la estrategia de gestión de la información en la SDHT</t>
  </si>
  <si>
    <t>Porcentaje de avance en la consolidación de la información estadística y geográfica de la Entidad.</t>
  </si>
  <si>
    <t>Número de piezas informativas sobre la gestión de la SDHT para comunicación externa elaboradas por la SDHT</t>
  </si>
  <si>
    <t>Número de campañas para redes sociales realizadas por la SDHT</t>
  </si>
  <si>
    <t>Número de campañas de difusión interna realizadas por la SDHT</t>
  </si>
  <si>
    <t>Número de acciones pedagógicas con la comunidad realizadas por la SDHT</t>
  </si>
  <si>
    <t>Porcentaje de la infraestructura operativa y tecnológica de la entidad garantizada</t>
  </si>
  <si>
    <t>Porcentaje del subsistema interno de gestión documental y archivo fortalecido</t>
  </si>
  <si>
    <t>Porcentaje del sistema de seguridad y salud en el trabajo implementado.</t>
  </si>
  <si>
    <t>Porcentaje de la infraestructura física de la entidad garantizada</t>
  </si>
  <si>
    <t>Nivel de satisfacción de los usuarios frente a los servicios que brinda la SDHT</t>
  </si>
  <si>
    <t>Porcentaje de actos administrativos emitidos en ejecución de las políticas en materia de hábitat.</t>
  </si>
  <si>
    <t>Porcentaje de solicitudes realizadas referente a conceptos juridicos de la normatividad en materia de hábitat.</t>
  </si>
  <si>
    <t>Porcentaje de procesos judiciales registrados y actualizados en SIPROJWEB</t>
  </si>
  <si>
    <t>136- Recuperación, incorporación, vida urbana y control de la ilegalidad</t>
  </si>
  <si>
    <t>Incrementar en 10 puntos los resultados del índice de Transparencia en la SDHT.</t>
  </si>
  <si>
    <t>Ajustar 63 expedientes urbanos, devueltos por la SDP, para la legalización de asentamientos de origen informal.</t>
  </si>
  <si>
    <t>Ajustar 21 expedientes urbanos, devueltos por la SDP,  para regularización de desarrollos legalizados.</t>
  </si>
  <si>
    <t>Número de expedientes urbanos ajustados,  devueltos por la SDP, para regularización de desarrollos legalizados</t>
  </si>
  <si>
    <t>Número de expedientes urbanos de legalización, devueltos por la SDP, ajustados y radicados ante la SDP.</t>
  </si>
  <si>
    <t>NA</t>
  </si>
  <si>
    <t>Porcentaje de avance en la actualización, rediseño y mantenimiento de la ventanilla única de la construcción</t>
  </si>
  <si>
    <t>Incrementar 100% la inscripción y gestión de los proyectos ante el esquema Mesa de Soluciones.</t>
  </si>
  <si>
    <t>Responsable</t>
  </si>
  <si>
    <t>Jefe de oficina asesora de comunicaciones</t>
  </si>
  <si>
    <t>Subsecretaria juridica</t>
  </si>
  <si>
    <t>Transformar 15 territorios para la apropiación del espacio público</t>
  </si>
  <si>
    <t>Número de territorios trasformados a traves de la apropiación del espacio Público</t>
  </si>
  <si>
    <t>Promover 80 hectáreas de suelo para el desarrollo y la construcción de vivienda y usos complementarios</t>
  </si>
  <si>
    <t>Gestionar 10 intervenciones integrales de mejoramiento en los territorios priorizados</t>
  </si>
  <si>
    <t>100% de polígonos identificados de control y prevención, monitoreados en áreas susceptibles de ocupación ilegal</t>
  </si>
  <si>
    <t>Llevar a un 100% la implementación de las leyes 1712 de 2014 (Ley de Transparencia y del Derecho de Acceso a la Información Pública) y 1474 de 2011 (Por la cual se dictan normas orientadas a fortalecer los
mecanismos de prevención, investigación y sanción de actos de corrupción y la efectividad del control de la gestión pública)</t>
  </si>
  <si>
    <t>Desarrollar el 100% de actividades de intervención para el mejoramiento de la infraestructura física, dotacional y administrativa</t>
  </si>
  <si>
    <t>Representar 100 % Judicial y extrajudicialmente a a la Entidad en los procesos jurídicos que cursen ante las distintas jurisdicciones en los que sea parte o se haya vinculado.</t>
  </si>
  <si>
    <t>Elaborar 100 % Los actos administrativos que se emitan en ejecución de las políticas en materia de habitat</t>
  </si>
  <si>
    <t>Porcentaje de solicitudes de matrículas de arrendadores y radicación de documentos para la enajenación de inmuebles destinados a vivienda en los términos previstos en la ley</t>
  </si>
  <si>
    <t>Porcentaje de hogares comunitarios, FAMIS y sustitutos del ICBF , debidamente certificados por el Instituto Colombiano de Bienestar Familiar –ICBF- Regional Bogotá, con tarifas diferenciales de servicios públicos</t>
  </si>
  <si>
    <t>Porcentaje de avance en la promoción y coordinación de las acciones y políticas para garantizar el acceso, calidad y cobertura de los servicios públicos domiciliarios</t>
  </si>
  <si>
    <t>487 - Gestión de suelo para la construcción de vivienda y usos complementarios</t>
  </si>
  <si>
    <t>Fecha de Corte: Marzo 31 de 2019</t>
  </si>
  <si>
    <t>04. Nuevo Ordenamiento Territorial.</t>
  </si>
  <si>
    <t xml:space="preserve">Acompañar 5000 hogares víctimas del conflicto residentes en Bogotá en la presentación a programas o esquemas financieros de acceso a vivienda </t>
  </si>
  <si>
    <t>Osiris Viña Manrique</t>
  </si>
  <si>
    <t xml:space="preserve">Nombre </t>
  </si>
  <si>
    <t>Email</t>
  </si>
  <si>
    <t>osiris.vina@habitatbogota.gov.co</t>
  </si>
  <si>
    <t>Fredy Alexander Cortéz</t>
  </si>
  <si>
    <t>freddy.cortes@habitatbogota.gov.co</t>
  </si>
  <si>
    <t>07. Eje transversal gobierno legítimo, fortalecimiento local y eficiencia</t>
  </si>
  <si>
    <t>1102. Desarrollo abierto y transparente de la gestión de la SDHT</t>
  </si>
  <si>
    <t>Gestionar el 100% del Plan de Adecuación y Sostenibilidad del SIG - MIPG</t>
  </si>
  <si>
    <t>Porcentaje de avance en la implementación del Plan de Adecuación y Sostenibilidad del SIG - MIPG</t>
  </si>
  <si>
    <t xml:space="preserve">Ejecutar plan de innovación tecnológica al 100%
</t>
  </si>
  <si>
    <t>Índice de Transparencia incrementado en la SDHT</t>
  </si>
  <si>
    <t>Sandra Milena Jimenez Castaño</t>
  </si>
  <si>
    <t>sandra.jimenez@habitatbogota.gov.co</t>
  </si>
  <si>
    <t>Jorge Alberto Torres Vallejo</t>
  </si>
  <si>
    <t>jorge.torres@habitatbogota.gov.co</t>
  </si>
  <si>
    <t xml:space="preserve">Brindar asistencia técnica a 82 prestadores de los servicios públicos de acueducto pririzados
</t>
  </si>
  <si>
    <t xml:space="preserve">Carolina Gonzalez Barreto </t>
  </si>
  <si>
    <t>carolina.gonzalez@habitatbogota.gov.co</t>
  </si>
  <si>
    <t xml:space="preserve">Iniciar 150.000 viviendas en Bogotá
</t>
  </si>
  <si>
    <t>Formular 1 Política de Gestión Integral del Hábitat con horizonte a 2030</t>
  </si>
  <si>
    <t>Porcentaje de avance en la formulación e implementación de la política de gestión integral del hábitat con horizonte a 2030</t>
  </si>
  <si>
    <t>Revisar 100% las cuentas de cobro y aportes solidarios al Fondo de Solidaridad y Redistribución de Ingresos -FSRI radicadas en la SDHT</t>
  </si>
  <si>
    <t>Alfredo Uribe Duque</t>
  </si>
  <si>
    <t>alfredo.uribe@habitatbogota.gov.co</t>
  </si>
  <si>
    <t>Mavic Xiomara Hernández ( e )</t>
  </si>
  <si>
    <t>mavic.hernandez@habitatbogota.gov.co</t>
  </si>
  <si>
    <t>Diana Carolina Torres Rojas</t>
  </si>
  <si>
    <t>diana.torres@habitatbogota.gov.co</t>
  </si>
  <si>
    <t>Tulia Andrea Santos Cubillos</t>
  </si>
  <si>
    <t>tulia.santos@habitatbogota.gov.co</t>
  </si>
  <si>
    <t>Jorge Anibal Alvarez Chavez</t>
  </si>
  <si>
    <t>jorge.alvarez@habitatbogota.gov.co</t>
  </si>
  <si>
    <t>Desarrollar el 100% de actividades de intervención para el mejoramiento de la infraestructura física y dotación de sedes administrativas</t>
  </si>
  <si>
    <t>Maria Angelica Hernández Gacha</t>
  </si>
  <si>
    <t>maria.hernandez@habitatbogota.gov.co</t>
  </si>
  <si>
    <t>Promover 14 proyectos de vivienda asociados al sector Hábitat que permitan la habilitación de suelo para vivienda y usos complementarios</t>
  </si>
  <si>
    <t>constanza.hernandez@habitatbogota.gov.co</t>
  </si>
  <si>
    <t>María Andrea Moreno Flórez</t>
  </si>
  <si>
    <t>maria.moreno@habitatbogota.gov.co</t>
  </si>
  <si>
    <t>Gladys Alexandra Lucero Cardenas Rivera</t>
  </si>
  <si>
    <t>gladys.cardenas@habitatbogota.gov.co</t>
  </si>
  <si>
    <t xml:space="preserve">
Iniciar 60.000 viviendas VIS en Bogotá</t>
  </si>
  <si>
    <t>Sergio Andres Martinez Bilbao</t>
  </si>
  <si>
    <t>sergio.martinez@habitatbogota.gov.co</t>
  </si>
  <si>
    <t>Constanza Catalina Hernández</t>
  </si>
  <si>
    <t>Subdirección de Programas y Proyectos</t>
  </si>
  <si>
    <t>Subdirección de gestion del suelo</t>
  </si>
  <si>
    <t>Subdirección de servicios publicos</t>
  </si>
  <si>
    <t>Subdirección de barrios</t>
  </si>
  <si>
    <t>Subdirección de participacion y relaciones con la comunidad</t>
  </si>
  <si>
    <t>Subdirección de apoyo a la construccion</t>
  </si>
  <si>
    <t>Subdirección de informacion sectorial</t>
  </si>
  <si>
    <t>Subdirección de operaciones</t>
  </si>
  <si>
    <t>Subdirección de prevencion y seguimiento</t>
  </si>
  <si>
    <t>Subdirección de investigaciones y control de vivienda</t>
  </si>
  <si>
    <t>Subdirección de recursos privados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</si>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</sst>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  <font>
      <b/>
      <sz val="48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72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5" fontId="2" fillId="0" borderId="0" xfId="0" applyNumberFormat="1" applyFont="1" applyFill="1"/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5" fontId="4" fillId="0" borderId="3" xfId="1" applyNumberFormat="1" applyFont="1" applyFill="1" applyBorder="1" applyAlignment="1"/>
    <xf numFmtId="165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0" xfId="0" applyFont="1" applyFill="1" applyBorder="1"/>
    <xf numFmtId="0" fontId="2" fillId="0" borderId="0" xfId="0" applyFont="1" applyFill="1" applyAlignment="1">
      <alignment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9" fontId="2" fillId="0" borderId="3" xfId="2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/>
    </xf>
    <xf numFmtId="165" fontId="4" fillId="2" borderId="23" xfId="1" applyNumberFormat="1" applyFont="1" applyFill="1" applyBorder="1" applyAlignment="1">
      <alignment vertical="center"/>
    </xf>
    <xf numFmtId="165" fontId="4" fillId="2" borderId="25" xfId="1" applyNumberFormat="1" applyFont="1" applyFill="1" applyBorder="1" applyAlignment="1">
      <alignment vertical="center"/>
    </xf>
    <xf numFmtId="165" fontId="4" fillId="0" borderId="25" xfId="1" applyNumberFormat="1" applyFont="1" applyFill="1" applyBorder="1" applyAlignment="1">
      <alignment vertical="center"/>
    </xf>
    <xf numFmtId="165" fontId="6" fillId="0" borderId="25" xfId="1" applyNumberFormat="1" applyFont="1" applyFill="1" applyBorder="1" applyAlignment="1">
      <alignment vertical="center"/>
    </xf>
    <xf numFmtId="165" fontId="4" fillId="2" borderId="27" xfId="1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165" fontId="4" fillId="2" borderId="24" xfId="1" applyNumberFormat="1" applyFont="1" applyFill="1" applyBorder="1" applyAlignment="1">
      <alignment vertical="center"/>
    </xf>
    <xf numFmtId="165" fontId="4" fillId="2" borderId="26" xfId="1" applyNumberFormat="1" applyFont="1" applyFill="1" applyBorder="1" applyAlignment="1">
      <alignment vertical="center"/>
    </xf>
    <xf numFmtId="165" fontId="4" fillId="0" borderId="26" xfId="1" applyNumberFormat="1" applyFont="1" applyFill="1" applyBorder="1" applyAlignment="1">
      <alignment vertical="center"/>
    </xf>
    <xf numFmtId="165" fontId="6" fillId="0" borderId="26" xfId="1" applyNumberFormat="1" applyFont="1" applyFill="1" applyBorder="1" applyAlignment="1">
      <alignment vertical="center"/>
    </xf>
    <xf numFmtId="165" fontId="4" fillId="2" borderId="29" xfId="1" applyNumberFormat="1" applyFont="1" applyFill="1" applyBorder="1" applyAlignment="1">
      <alignment vertical="center"/>
    </xf>
    <xf numFmtId="165" fontId="2" fillId="0" borderId="25" xfId="1" applyNumberFormat="1" applyFont="1" applyFill="1" applyBorder="1" applyAlignment="1">
      <alignment vertical="center"/>
    </xf>
    <xf numFmtId="165" fontId="2" fillId="0" borderId="26" xfId="1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center" vertical="center" wrapText="1"/>
    </xf>
    <xf numFmtId="9" fontId="2" fillId="0" borderId="6" xfId="2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66" fontId="2" fillId="2" borderId="6" xfId="2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wrapText="1"/>
    </xf>
    <xf numFmtId="0" fontId="2" fillId="0" borderId="44" xfId="0" applyFont="1" applyFill="1" applyBorder="1" applyAlignment="1">
      <alignment wrapText="1"/>
    </xf>
    <xf numFmtId="0" fontId="3" fillId="0" borderId="43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 wrapText="1"/>
    </xf>
    <xf numFmtId="165" fontId="4" fillId="0" borderId="27" xfId="1" applyNumberFormat="1" applyFont="1" applyFill="1" applyBorder="1" applyAlignment="1">
      <alignment vertical="center"/>
    </xf>
    <xf numFmtId="165" fontId="4" fillId="0" borderId="23" xfId="1" applyNumberFormat="1" applyFont="1" applyFill="1" applyBorder="1" applyAlignment="1">
      <alignment vertical="center"/>
    </xf>
    <xf numFmtId="0" fontId="13" fillId="0" borderId="3" xfId="4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13" fillId="0" borderId="3" xfId="4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166" fontId="4" fillId="2" borderId="6" xfId="2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9" fontId="2" fillId="0" borderId="5" xfId="2" applyFont="1" applyFill="1" applyBorder="1" applyAlignment="1">
      <alignment horizontal="center" vertical="center"/>
    </xf>
    <xf numFmtId="9" fontId="2" fillId="0" borderId="14" xfId="2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6" fontId="2" fillId="2" borderId="1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1" fontId="2" fillId="0" borderId="25" xfId="3" applyFont="1" applyFill="1" applyBorder="1" applyAlignment="1">
      <alignment horizontal="center" vertical="center"/>
    </xf>
    <xf numFmtId="41" fontId="2" fillId="0" borderId="3" xfId="3" applyFont="1" applyFill="1" applyBorder="1" applyAlignment="1">
      <alignment horizontal="center" vertical="center"/>
    </xf>
    <xf numFmtId="41" fontId="2" fillId="2" borderId="25" xfId="0" applyNumberFormat="1" applyFont="1" applyFill="1" applyBorder="1" applyAlignment="1">
      <alignment horizontal="center" vertical="center"/>
    </xf>
    <xf numFmtId="41" fontId="2" fillId="2" borderId="3" xfId="3" applyFont="1" applyFill="1" applyBorder="1" applyAlignment="1">
      <alignment horizontal="center" vertical="center"/>
    </xf>
    <xf numFmtId="165" fontId="4" fillId="0" borderId="25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9" fontId="2" fillId="2" borderId="6" xfId="2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9" fontId="2" fillId="0" borderId="3" xfId="2" applyNumberFormat="1" applyFont="1" applyFill="1" applyBorder="1" applyAlignment="1">
      <alignment horizontal="center" vertical="center"/>
    </xf>
    <xf numFmtId="166" fontId="2" fillId="0" borderId="6" xfId="2" applyNumberFormat="1" applyFont="1" applyFill="1" applyBorder="1" applyAlignment="1">
      <alignment horizontal="center" vertical="center"/>
    </xf>
    <xf numFmtId="165" fontId="2" fillId="0" borderId="25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  <xf numFmtId="165" fontId="6" fillId="0" borderId="3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9" fontId="2" fillId="0" borderId="28" xfId="2" applyFont="1" applyFill="1" applyBorder="1" applyAlignment="1">
      <alignment horizontal="center" vertical="center"/>
    </xf>
    <xf numFmtId="9" fontId="2" fillId="0" borderId="30" xfId="2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66" fontId="2" fillId="2" borderId="30" xfId="2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</cellXfs>
  <cellStyles count="5">
    <cellStyle name="Hipervínculo" xfId="4" builtinId="8"/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</xdr:row>
      <xdr:rowOff>57150</xdr:rowOff>
    </xdr:from>
    <xdr:to>
      <xdr:col>1</xdr:col>
      <xdr:colOff>142875</xdr:colOff>
      <xdr:row>1</xdr:row>
      <xdr:rowOff>993775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66700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arolina.gonzalez@habitatbogota.gov.co" TargetMode="External"/><Relationship Id="rId18" Type="http://schemas.openxmlformats.org/officeDocument/2006/relationships/hyperlink" Target="mailto:mavic.hernandez@habitatbogota.gov.co" TargetMode="External"/><Relationship Id="rId26" Type="http://schemas.openxmlformats.org/officeDocument/2006/relationships/hyperlink" Target="mailto:tulia.santos@habitatbogota.gov.co" TargetMode="External"/><Relationship Id="rId39" Type="http://schemas.openxmlformats.org/officeDocument/2006/relationships/hyperlink" Target="mailto:gladys.cardenas@habitatbogota.gov.co" TargetMode="External"/><Relationship Id="rId21" Type="http://schemas.openxmlformats.org/officeDocument/2006/relationships/hyperlink" Target="mailto:mavic.hernandez@habitatbogota.gov.co" TargetMode="External"/><Relationship Id="rId34" Type="http://schemas.openxmlformats.org/officeDocument/2006/relationships/hyperlink" Target="mailto:maria.moreno@habitatbogota.gov.co" TargetMode="External"/><Relationship Id="rId42" Type="http://schemas.openxmlformats.org/officeDocument/2006/relationships/hyperlink" Target="mailto:sergio.martinez@habitatbogota.gov.co" TargetMode="External"/><Relationship Id="rId47" Type="http://schemas.openxmlformats.org/officeDocument/2006/relationships/vmlDrawing" Target="../drawings/vmlDrawing2.vml"/><Relationship Id="rId7" Type="http://schemas.openxmlformats.org/officeDocument/2006/relationships/hyperlink" Target="mailto:sandra.jimenez@habitatbogota.gov.co" TargetMode="External"/><Relationship Id="rId2" Type="http://schemas.openxmlformats.org/officeDocument/2006/relationships/hyperlink" Target="mailto:osiris.vina@habitatbogota.gov.co" TargetMode="External"/><Relationship Id="rId16" Type="http://schemas.openxmlformats.org/officeDocument/2006/relationships/hyperlink" Target="mailto:alfredo.uribe@habitatbogota.gov.co" TargetMode="External"/><Relationship Id="rId29" Type="http://schemas.openxmlformats.org/officeDocument/2006/relationships/hyperlink" Target="mailto:maria.hernandez@habitatbogota.gov.co" TargetMode="External"/><Relationship Id="rId1" Type="http://schemas.openxmlformats.org/officeDocument/2006/relationships/hyperlink" Target="mailto:osiris.vina@habitatbogota.gov.co" TargetMode="External"/><Relationship Id="rId6" Type="http://schemas.openxmlformats.org/officeDocument/2006/relationships/hyperlink" Target="mailto:jorge.torres@habitatbogota.gov.co" TargetMode="External"/><Relationship Id="rId11" Type="http://schemas.openxmlformats.org/officeDocument/2006/relationships/hyperlink" Target="mailto:jorge.torres@habitatbogota.gov.co" TargetMode="External"/><Relationship Id="rId24" Type="http://schemas.openxmlformats.org/officeDocument/2006/relationships/hyperlink" Target="mailto:jorge.alvarez@habitatbogota.gov.co" TargetMode="External"/><Relationship Id="rId32" Type="http://schemas.openxmlformats.org/officeDocument/2006/relationships/hyperlink" Target="mailto:constanza.hernandez@habitatbogota.gov.co" TargetMode="External"/><Relationship Id="rId37" Type="http://schemas.openxmlformats.org/officeDocument/2006/relationships/hyperlink" Target="mailto:maria.moreno@habitatbogota.gov.co" TargetMode="External"/><Relationship Id="rId40" Type="http://schemas.openxmlformats.org/officeDocument/2006/relationships/hyperlink" Target="mailto:gladys.cardenas@habitatbogota.gov.co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jorge.torres@habitatbogota.gov.co" TargetMode="External"/><Relationship Id="rId15" Type="http://schemas.openxmlformats.org/officeDocument/2006/relationships/hyperlink" Target="mailto:alfredo.uribe@habitatbogota.gov.co" TargetMode="External"/><Relationship Id="rId23" Type="http://schemas.openxmlformats.org/officeDocument/2006/relationships/hyperlink" Target="mailto:diana.torres@habitatbogota.gov.co" TargetMode="External"/><Relationship Id="rId28" Type="http://schemas.openxmlformats.org/officeDocument/2006/relationships/hyperlink" Target="mailto:maria.hernandez@habitatbogota.gov.co" TargetMode="External"/><Relationship Id="rId36" Type="http://schemas.openxmlformats.org/officeDocument/2006/relationships/hyperlink" Target="mailto:maria.moreno@habitatbogota.gov.co" TargetMode="External"/><Relationship Id="rId10" Type="http://schemas.openxmlformats.org/officeDocument/2006/relationships/hyperlink" Target="mailto:carolina.gonzalez@habitatbogota.gov.co" TargetMode="External"/><Relationship Id="rId19" Type="http://schemas.openxmlformats.org/officeDocument/2006/relationships/hyperlink" Target="mailto:mavic.hernandez@habitatbogota.gov.co" TargetMode="External"/><Relationship Id="rId31" Type="http://schemas.openxmlformats.org/officeDocument/2006/relationships/hyperlink" Target="mailto:maria.hernandez@habitatbogota.gov.co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sandra.jimenez@habitatbogota.gov.co" TargetMode="External"/><Relationship Id="rId9" Type="http://schemas.openxmlformats.org/officeDocument/2006/relationships/hyperlink" Target="mailto:sandra.jimenez@habitatbogota.gov.co" TargetMode="External"/><Relationship Id="rId14" Type="http://schemas.openxmlformats.org/officeDocument/2006/relationships/hyperlink" Target="mailto:carolina.gonzalez@habitatbogota.gov.co" TargetMode="External"/><Relationship Id="rId22" Type="http://schemas.openxmlformats.org/officeDocument/2006/relationships/hyperlink" Target="mailto:mavic.hernandez@habitatbogota.gov.co" TargetMode="External"/><Relationship Id="rId27" Type="http://schemas.openxmlformats.org/officeDocument/2006/relationships/hyperlink" Target="mailto:maria.hernandez@habitatbogota.gov.co" TargetMode="External"/><Relationship Id="rId30" Type="http://schemas.openxmlformats.org/officeDocument/2006/relationships/hyperlink" Target="mailto:maria.hernandez@habitatbogota.gov.co" TargetMode="External"/><Relationship Id="rId35" Type="http://schemas.openxmlformats.org/officeDocument/2006/relationships/hyperlink" Target="mailto:maria.moreno@habitatbogota.gov.co" TargetMode="External"/><Relationship Id="rId43" Type="http://schemas.openxmlformats.org/officeDocument/2006/relationships/hyperlink" Target="mailto:diana.torres@habitatbogota.gov.co" TargetMode="External"/><Relationship Id="rId48" Type="http://schemas.openxmlformats.org/officeDocument/2006/relationships/comments" Target="../comments1.xml"/><Relationship Id="rId8" Type="http://schemas.openxmlformats.org/officeDocument/2006/relationships/hyperlink" Target="mailto:sandra.jimenez@habitatbogota.gov.co" TargetMode="External"/><Relationship Id="rId3" Type="http://schemas.openxmlformats.org/officeDocument/2006/relationships/hyperlink" Target="mailto:jorge.torres@habitatbogota.gov.co" TargetMode="External"/><Relationship Id="rId12" Type="http://schemas.openxmlformats.org/officeDocument/2006/relationships/hyperlink" Target="mailto:carolina.gonzalez@habitatbogota.gov.co" TargetMode="External"/><Relationship Id="rId17" Type="http://schemas.openxmlformats.org/officeDocument/2006/relationships/hyperlink" Target="mailto:mavic.hernandez@habitatbogota.gov.co" TargetMode="External"/><Relationship Id="rId25" Type="http://schemas.openxmlformats.org/officeDocument/2006/relationships/hyperlink" Target="mailto:tulia.santos@habitatbogota.gov.co" TargetMode="External"/><Relationship Id="rId33" Type="http://schemas.openxmlformats.org/officeDocument/2006/relationships/hyperlink" Target="mailto:constanza.hernandez@habitatbogota.gov.co" TargetMode="External"/><Relationship Id="rId38" Type="http://schemas.openxmlformats.org/officeDocument/2006/relationships/hyperlink" Target="mailto:gladys.cardenas@habitatbogota.gov.co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mailto:mavic.hernandez@habitatbogota.gov.co" TargetMode="External"/><Relationship Id="rId41" Type="http://schemas.openxmlformats.org/officeDocument/2006/relationships/hyperlink" Target="mailto:sergio.martinez@habitatbogota.gov.c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2"/>
  <sheetViews>
    <sheetView tabSelected="1" view="pageBreakPreview" topLeftCell="X1" zoomScaleNormal="100" zoomScaleSheetLayoutView="100" workbookViewId="0">
      <selection activeCell="A2" sqref="A2:AL2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9.85546875" style="20" customWidth="1"/>
    <col min="5" max="5" width="25.28515625" style="3" customWidth="1"/>
    <col min="6" max="6" width="31.7109375" style="5" customWidth="1"/>
    <col min="7" max="7" width="31.7109375" style="15" customWidth="1"/>
    <col min="8" max="8" width="12.5703125" style="3" hidden="1" customWidth="1"/>
    <col min="9" max="9" width="10.42578125" style="3" hidden="1" customWidth="1"/>
    <col min="10" max="10" width="12.28515625" style="3" hidden="1" customWidth="1"/>
    <col min="11" max="11" width="10.42578125" style="3" hidden="1" customWidth="1"/>
    <col min="12" max="12" width="12.5703125" style="3" hidden="1" customWidth="1"/>
    <col min="13" max="13" width="10.42578125" style="3" hidden="1" customWidth="1"/>
    <col min="14" max="14" width="12.5703125" style="3" hidden="1" customWidth="1"/>
    <col min="15" max="15" width="10.42578125" style="3" hidden="1" customWidth="1"/>
    <col min="16" max="16" width="12.5703125" style="3" hidden="1" customWidth="1"/>
    <col min="17" max="17" width="10.42578125" style="3" hidden="1" customWidth="1"/>
    <col min="18" max="18" width="12.5703125" style="3" customWidth="1"/>
    <col min="19" max="19" width="10.42578125" style="3" customWidth="1"/>
    <col min="20" max="20" width="15" style="3" customWidth="1"/>
    <col min="21" max="21" width="12.5703125" style="3" customWidth="1"/>
    <col min="22" max="22" width="10.42578125" style="3" customWidth="1"/>
    <col min="23" max="23" width="13.42578125" style="3" customWidth="1"/>
    <col min="24" max="24" width="12.5703125" style="3" bestFit="1" customWidth="1"/>
    <col min="25" max="25" width="10.42578125" style="3" customWidth="1"/>
    <col min="26" max="26" width="13.7109375" style="3" customWidth="1"/>
    <col min="27" max="27" width="12.5703125" style="3" bestFit="1" customWidth="1"/>
    <col min="28" max="28" width="10.42578125" style="3" customWidth="1"/>
    <col min="29" max="29" width="13.7109375" style="3" customWidth="1"/>
    <col min="30" max="30" width="12.5703125" style="3" bestFit="1" customWidth="1"/>
    <col min="31" max="31" width="10.42578125" style="3" customWidth="1"/>
    <col min="32" max="32" width="14.140625" style="3" customWidth="1"/>
    <col min="33" max="33" width="12.5703125" style="3" bestFit="1" customWidth="1"/>
    <col min="34" max="34" width="11" style="3" bestFit="1" customWidth="1"/>
    <col min="35" max="35" width="13.7109375" style="3" customWidth="1"/>
    <col min="36" max="36" width="21.140625" style="34" customWidth="1"/>
    <col min="37" max="37" width="14.140625" style="3" customWidth="1"/>
    <col min="38" max="38" width="36.42578125" style="3" bestFit="1" customWidth="1"/>
    <col min="39" max="16384" width="11.42578125" style="3"/>
  </cols>
  <sheetData>
    <row r="1" spans="1:38" x14ac:dyDescent="0.25">
      <c r="A1" s="77"/>
      <c r="B1" s="4"/>
      <c r="C1" s="4"/>
      <c r="D1" s="19"/>
      <c r="E1" s="4"/>
      <c r="F1" s="7"/>
      <c r="G1" s="14"/>
    </row>
    <row r="2" spans="1:38" ht="81.75" customHeight="1" thickBot="1" x14ac:dyDescent="0.3">
      <c r="A2" s="132" t="s">
        <v>66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</row>
    <row r="3" spans="1:38" ht="16.5" thickBot="1" x14ac:dyDescent="0.3">
      <c r="A3" s="83" t="s">
        <v>159</v>
      </c>
      <c r="B3" s="82"/>
      <c r="C3" s="81"/>
      <c r="D3" s="80"/>
      <c r="E3" s="4"/>
      <c r="F3" s="7"/>
      <c r="G3" s="14"/>
      <c r="J3" s="8"/>
    </row>
    <row r="4" spans="1:38" ht="16.5" thickBot="1" x14ac:dyDescent="0.3">
      <c r="A4" s="146" t="s">
        <v>0</v>
      </c>
      <c r="B4" s="146" t="s">
        <v>42</v>
      </c>
      <c r="C4" s="146" t="s">
        <v>58</v>
      </c>
      <c r="D4" s="146" t="s">
        <v>1</v>
      </c>
      <c r="E4" s="146" t="s">
        <v>64</v>
      </c>
      <c r="F4" s="146" t="s">
        <v>2</v>
      </c>
      <c r="G4" s="146" t="s">
        <v>59</v>
      </c>
      <c r="H4" s="149" t="s">
        <v>62</v>
      </c>
      <c r="I4" s="150"/>
      <c r="J4" s="150"/>
      <c r="K4" s="150"/>
      <c r="L4" s="153"/>
      <c r="M4" s="150"/>
      <c r="N4" s="150"/>
      <c r="O4" s="150"/>
      <c r="P4" s="150"/>
      <c r="Q4" s="154"/>
      <c r="R4" s="149" t="s">
        <v>63</v>
      </c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37" t="s">
        <v>69</v>
      </c>
      <c r="AH4" s="138"/>
      <c r="AI4" s="139"/>
      <c r="AJ4" s="143" t="s">
        <v>143</v>
      </c>
      <c r="AK4" s="134" t="s">
        <v>163</v>
      </c>
      <c r="AL4" s="129" t="s">
        <v>164</v>
      </c>
    </row>
    <row r="5" spans="1:38" ht="27" customHeight="1" thickBot="1" x14ac:dyDescent="0.3">
      <c r="A5" s="147"/>
      <c r="B5" s="147"/>
      <c r="C5" s="147"/>
      <c r="D5" s="147"/>
      <c r="E5" s="147"/>
      <c r="F5" s="147"/>
      <c r="G5" s="147"/>
      <c r="H5" s="151">
        <v>2016</v>
      </c>
      <c r="I5" s="152"/>
      <c r="J5" s="151">
        <v>2017</v>
      </c>
      <c r="K5" s="152"/>
      <c r="L5" s="151">
        <v>2018</v>
      </c>
      <c r="M5" s="152"/>
      <c r="N5" s="151">
        <v>2019</v>
      </c>
      <c r="O5" s="152"/>
      <c r="P5" s="151">
        <v>2020</v>
      </c>
      <c r="Q5" s="152"/>
      <c r="R5" s="151">
        <v>2016</v>
      </c>
      <c r="S5" s="155"/>
      <c r="T5" s="156"/>
      <c r="U5" s="151">
        <v>2017</v>
      </c>
      <c r="V5" s="155"/>
      <c r="W5" s="156"/>
      <c r="X5" s="151">
        <v>2018</v>
      </c>
      <c r="Y5" s="155"/>
      <c r="Z5" s="156"/>
      <c r="AA5" s="151">
        <v>2019</v>
      </c>
      <c r="AB5" s="155"/>
      <c r="AC5" s="156"/>
      <c r="AD5" s="151">
        <v>2020</v>
      </c>
      <c r="AE5" s="155"/>
      <c r="AF5" s="155"/>
      <c r="AG5" s="140"/>
      <c r="AH5" s="141"/>
      <c r="AI5" s="142"/>
      <c r="AJ5" s="144"/>
      <c r="AK5" s="135"/>
      <c r="AL5" s="130"/>
    </row>
    <row r="6" spans="1:38" s="34" customFormat="1" ht="48" customHeight="1" thickBot="1" x14ac:dyDescent="0.3">
      <c r="A6" s="148"/>
      <c r="B6" s="148"/>
      <c r="C6" s="148"/>
      <c r="D6" s="148"/>
      <c r="E6" s="148"/>
      <c r="F6" s="148"/>
      <c r="G6" s="148"/>
      <c r="H6" s="59" t="s">
        <v>60</v>
      </c>
      <c r="I6" s="60" t="s">
        <v>61</v>
      </c>
      <c r="J6" s="59" t="s">
        <v>60</v>
      </c>
      <c r="K6" s="60" t="s">
        <v>61</v>
      </c>
      <c r="L6" s="59" t="s">
        <v>60</v>
      </c>
      <c r="M6" s="60" t="s">
        <v>61</v>
      </c>
      <c r="N6" s="59" t="s">
        <v>60</v>
      </c>
      <c r="O6" s="60" t="s">
        <v>61</v>
      </c>
      <c r="P6" s="59" t="s">
        <v>60</v>
      </c>
      <c r="Q6" s="60" t="s">
        <v>61</v>
      </c>
      <c r="R6" s="59" t="s">
        <v>60</v>
      </c>
      <c r="S6" s="61" t="s">
        <v>61</v>
      </c>
      <c r="T6" s="61" t="s">
        <v>65</v>
      </c>
      <c r="U6" s="59" t="s">
        <v>60</v>
      </c>
      <c r="V6" s="61" t="s">
        <v>61</v>
      </c>
      <c r="W6" s="61" t="s">
        <v>65</v>
      </c>
      <c r="X6" s="59" t="s">
        <v>60</v>
      </c>
      <c r="Y6" s="61" t="s">
        <v>61</v>
      </c>
      <c r="Z6" s="61" t="s">
        <v>65</v>
      </c>
      <c r="AA6" s="59" t="s">
        <v>60</v>
      </c>
      <c r="AB6" s="61" t="s">
        <v>61</v>
      </c>
      <c r="AC6" s="61" t="s">
        <v>65</v>
      </c>
      <c r="AD6" s="59" t="s">
        <v>60</v>
      </c>
      <c r="AE6" s="61" t="s">
        <v>61</v>
      </c>
      <c r="AF6" s="63" t="s">
        <v>65</v>
      </c>
      <c r="AG6" s="59" t="s">
        <v>60</v>
      </c>
      <c r="AH6" s="61" t="s">
        <v>61</v>
      </c>
      <c r="AI6" s="60" t="s">
        <v>65</v>
      </c>
      <c r="AJ6" s="145"/>
      <c r="AK6" s="136"/>
      <c r="AL6" s="131"/>
    </row>
    <row r="7" spans="1:38" s="36" customFormat="1" ht="63" customHeight="1" x14ac:dyDescent="0.25">
      <c r="A7" s="84" t="s">
        <v>43</v>
      </c>
      <c r="B7" s="62" t="s">
        <v>45</v>
      </c>
      <c r="C7" s="62" t="s">
        <v>70</v>
      </c>
      <c r="D7" s="62" t="s">
        <v>3</v>
      </c>
      <c r="E7" s="79" t="s">
        <v>158</v>
      </c>
      <c r="F7" s="62" t="s">
        <v>148</v>
      </c>
      <c r="G7" s="78" t="s">
        <v>81</v>
      </c>
      <c r="H7" s="45">
        <v>46434</v>
      </c>
      <c r="I7" s="52">
        <v>46411</v>
      </c>
      <c r="J7" s="45">
        <v>1967</v>
      </c>
      <c r="K7" s="52">
        <v>816</v>
      </c>
      <c r="L7" s="86">
        <v>3376</v>
      </c>
      <c r="M7" s="52">
        <v>2985</v>
      </c>
      <c r="N7" s="45">
        <v>1435</v>
      </c>
      <c r="O7" s="52"/>
      <c r="P7" s="45">
        <v>1551</v>
      </c>
      <c r="Q7" s="52"/>
      <c r="R7" s="93">
        <v>5.93</v>
      </c>
      <c r="S7" s="94">
        <v>5.93</v>
      </c>
      <c r="T7" s="95">
        <f t="shared" ref="T7:T31" si="0">+S7/R7</f>
        <v>1</v>
      </c>
      <c r="U7" s="93">
        <v>31.05</v>
      </c>
      <c r="V7" s="94">
        <v>31.05</v>
      </c>
      <c r="W7" s="95">
        <f t="shared" ref="W7:W12" si="1">+V7/U7</f>
        <v>1</v>
      </c>
      <c r="X7" s="93">
        <v>20.56</v>
      </c>
      <c r="Y7" s="94">
        <v>20.56</v>
      </c>
      <c r="Z7" s="95">
        <f t="shared" ref="Z7:Z12" si="2">+Y7/X7</f>
        <v>1</v>
      </c>
      <c r="AA7" s="93">
        <v>20.78</v>
      </c>
      <c r="AB7" s="94">
        <v>0.35</v>
      </c>
      <c r="AC7" s="95">
        <f>+AB7/AA7</f>
        <v>1.6843118383060632E-2</v>
      </c>
      <c r="AD7" s="93">
        <v>1.68</v>
      </c>
      <c r="AE7" s="94"/>
      <c r="AF7" s="96">
        <f>+AE7/AD7</f>
        <v>0</v>
      </c>
      <c r="AG7" s="97">
        <f>+R7+U7+X7+AA7+AD7</f>
        <v>80.000000000000014</v>
      </c>
      <c r="AH7" s="98">
        <f>+S7+V7+Y7+AB7+AE7</f>
        <v>57.890000000000008</v>
      </c>
      <c r="AI7" s="99">
        <f>+AH7/AG7</f>
        <v>0.72362499999999996</v>
      </c>
      <c r="AJ7" s="124" t="s">
        <v>209</v>
      </c>
      <c r="AK7" s="10" t="s">
        <v>207</v>
      </c>
      <c r="AL7" s="87" t="s">
        <v>199</v>
      </c>
    </row>
    <row r="8" spans="1:38" s="36" customFormat="1" ht="79.5" customHeight="1" x14ac:dyDescent="0.25">
      <c r="A8" s="67" t="s">
        <v>43</v>
      </c>
      <c r="B8" s="37" t="s">
        <v>45</v>
      </c>
      <c r="C8" s="37" t="s">
        <v>70</v>
      </c>
      <c r="D8" s="37" t="s">
        <v>3</v>
      </c>
      <c r="E8" s="35" t="s">
        <v>158</v>
      </c>
      <c r="F8" s="37" t="s">
        <v>198</v>
      </c>
      <c r="G8" s="68" t="s">
        <v>80</v>
      </c>
      <c r="H8" s="46">
        <v>121</v>
      </c>
      <c r="I8" s="53">
        <v>118</v>
      </c>
      <c r="J8" s="46">
        <v>2048</v>
      </c>
      <c r="K8" s="53">
        <v>307</v>
      </c>
      <c r="L8" s="47">
        <v>433</v>
      </c>
      <c r="M8" s="53">
        <v>417</v>
      </c>
      <c r="N8" s="46">
        <v>615</v>
      </c>
      <c r="O8" s="53"/>
      <c r="P8" s="46">
        <v>388</v>
      </c>
      <c r="Q8" s="53"/>
      <c r="R8" s="51">
        <v>0</v>
      </c>
      <c r="S8" s="43">
        <v>0</v>
      </c>
      <c r="T8" s="44" t="e">
        <f t="shared" si="0"/>
        <v>#DIV/0!</v>
      </c>
      <c r="U8" s="51">
        <v>7</v>
      </c>
      <c r="V8" s="43">
        <v>7</v>
      </c>
      <c r="W8" s="44">
        <f t="shared" si="1"/>
        <v>1</v>
      </c>
      <c r="X8" s="51">
        <v>3</v>
      </c>
      <c r="Y8" s="43">
        <v>3</v>
      </c>
      <c r="Z8" s="44">
        <f t="shared" si="2"/>
        <v>1</v>
      </c>
      <c r="AA8" s="51">
        <v>3</v>
      </c>
      <c r="AB8" s="43">
        <v>0</v>
      </c>
      <c r="AC8" s="44">
        <f>+AB8/AA8</f>
        <v>0</v>
      </c>
      <c r="AD8" s="51">
        <v>1</v>
      </c>
      <c r="AE8" s="43"/>
      <c r="AF8" s="64">
        <f>+AE8/AD8</f>
        <v>0</v>
      </c>
      <c r="AG8" s="65">
        <f>+U8+X8+AA8+AD8</f>
        <v>14</v>
      </c>
      <c r="AH8" s="38">
        <f t="shared" ref="AH8:AH41" si="3">+S8+V8+Y8+AB8+AE8</f>
        <v>10</v>
      </c>
      <c r="AI8" s="66">
        <f t="shared" ref="AI8:AI12" si="4">+AH8/AG8</f>
        <v>0.7142857142857143</v>
      </c>
      <c r="AJ8" s="125" t="s">
        <v>209</v>
      </c>
      <c r="AK8" s="10" t="s">
        <v>207</v>
      </c>
      <c r="AL8" s="87" t="s">
        <v>199</v>
      </c>
    </row>
    <row r="9" spans="1:38" s="36" customFormat="1" ht="63" x14ac:dyDescent="0.25">
      <c r="A9" s="67" t="s">
        <v>43</v>
      </c>
      <c r="B9" s="37" t="s">
        <v>45</v>
      </c>
      <c r="C9" s="37" t="s">
        <v>70</v>
      </c>
      <c r="D9" s="37" t="s">
        <v>5</v>
      </c>
      <c r="E9" s="37" t="s">
        <v>71</v>
      </c>
      <c r="F9" s="37" t="s">
        <v>178</v>
      </c>
      <c r="G9" s="68" t="s">
        <v>85</v>
      </c>
      <c r="H9" s="46">
        <v>980</v>
      </c>
      <c r="I9" s="53">
        <v>978</v>
      </c>
      <c r="J9" s="46">
        <v>710</v>
      </c>
      <c r="K9" s="53">
        <v>450</v>
      </c>
      <c r="L9" s="47">
        <v>1076</v>
      </c>
      <c r="M9" s="53">
        <v>1076</v>
      </c>
      <c r="N9" s="46">
        <v>146</v>
      </c>
      <c r="O9" s="53"/>
      <c r="P9" s="46">
        <v>146</v>
      </c>
      <c r="Q9" s="53"/>
      <c r="R9" s="51">
        <v>44</v>
      </c>
      <c r="S9" s="43">
        <v>44</v>
      </c>
      <c r="T9" s="44">
        <f t="shared" si="0"/>
        <v>1</v>
      </c>
      <c r="U9" s="51">
        <v>80</v>
      </c>
      <c r="V9" s="43">
        <v>82</v>
      </c>
      <c r="W9" s="44">
        <f t="shared" si="1"/>
        <v>1.0249999999999999</v>
      </c>
      <c r="X9" s="51">
        <v>82</v>
      </c>
      <c r="Y9" s="43">
        <v>82</v>
      </c>
      <c r="Z9" s="44">
        <f t="shared" si="2"/>
        <v>1</v>
      </c>
      <c r="AA9" s="51">
        <v>82</v>
      </c>
      <c r="AB9" s="43">
        <v>82</v>
      </c>
      <c r="AC9" s="44">
        <f>+AB9/AA9</f>
        <v>1</v>
      </c>
      <c r="AD9" s="51">
        <v>82</v>
      </c>
      <c r="AE9" s="43"/>
      <c r="AF9" s="64">
        <f>+AE9/AD9</f>
        <v>0</v>
      </c>
      <c r="AG9" s="65">
        <v>82</v>
      </c>
      <c r="AH9" s="38">
        <f>Y9</f>
        <v>82</v>
      </c>
      <c r="AI9" s="66">
        <f t="shared" si="4"/>
        <v>1</v>
      </c>
      <c r="AJ9" s="125" t="s">
        <v>210</v>
      </c>
      <c r="AK9" s="10" t="s">
        <v>179</v>
      </c>
      <c r="AL9" s="87" t="s">
        <v>180</v>
      </c>
    </row>
    <row r="10" spans="1:38" s="36" customFormat="1" ht="63" x14ac:dyDescent="0.25">
      <c r="A10" s="67" t="s">
        <v>43</v>
      </c>
      <c r="B10" s="37" t="s">
        <v>45</v>
      </c>
      <c r="C10" s="37" t="s">
        <v>73</v>
      </c>
      <c r="D10" s="35" t="s">
        <v>149</v>
      </c>
      <c r="E10" s="37" t="s">
        <v>72</v>
      </c>
      <c r="F10" s="37" t="s">
        <v>27</v>
      </c>
      <c r="G10" s="68" t="s">
        <v>75</v>
      </c>
      <c r="H10" s="46">
        <v>9314</v>
      </c>
      <c r="I10" s="53">
        <v>9314</v>
      </c>
      <c r="J10" s="46">
        <v>67675</v>
      </c>
      <c r="K10" s="53">
        <v>43506</v>
      </c>
      <c r="L10" s="47">
        <v>58934</v>
      </c>
      <c r="M10" s="53">
        <v>57979</v>
      </c>
      <c r="N10" s="46">
        <v>57995</v>
      </c>
      <c r="O10" s="53"/>
      <c r="P10" s="46">
        <v>62327</v>
      </c>
      <c r="Q10" s="53"/>
      <c r="R10" s="51">
        <v>10</v>
      </c>
      <c r="S10" s="43">
        <v>10</v>
      </c>
      <c r="T10" s="44">
        <f t="shared" si="0"/>
        <v>1</v>
      </c>
      <c r="U10" s="51">
        <v>17.57</v>
      </c>
      <c r="V10" s="43">
        <v>17.57</v>
      </c>
      <c r="W10" s="44">
        <f t="shared" si="1"/>
        <v>1</v>
      </c>
      <c r="X10" s="51">
        <v>36.03</v>
      </c>
      <c r="Y10" s="43">
        <v>36.03</v>
      </c>
      <c r="Z10" s="44">
        <f t="shared" si="2"/>
        <v>1</v>
      </c>
      <c r="AA10" s="51">
        <v>26.4</v>
      </c>
      <c r="AB10" s="43">
        <v>4.3600000000000003</v>
      </c>
      <c r="AC10" s="44">
        <f>+AB10/AA10</f>
        <v>0.16515151515151516</v>
      </c>
      <c r="AD10" s="51">
        <v>10</v>
      </c>
      <c r="AE10" s="43"/>
      <c r="AF10" s="64"/>
      <c r="AG10" s="65">
        <f t="shared" ref="AG10:AG18" si="5">+R10+U10+X10+AA10+AD10</f>
        <v>100</v>
      </c>
      <c r="AH10" s="38">
        <f t="shared" ref="AH10:AH15" si="6">+S10+V10+Y10+AB10+AE10</f>
        <v>67.960000000000008</v>
      </c>
      <c r="AI10" s="66">
        <f t="shared" si="4"/>
        <v>0.67960000000000009</v>
      </c>
      <c r="AJ10" s="125" t="s">
        <v>211</v>
      </c>
      <c r="AK10" s="10" t="s">
        <v>187</v>
      </c>
      <c r="AL10" s="87" t="s">
        <v>188</v>
      </c>
    </row>
    <row r="11" spans="1:38" s="36" customFormat="1" ht="63" x14ac:dyDescent="0.25">
      <c r="A11" s="67" t="s">
        <v>43</v>
      </c>
      <c r="B11" s="37" t="s">
        <v>45</v>
      </c>
      <c r="C11" s="37" t="s">
        <v>73</v>
      </c>
      <c r="D11" s="35" t="s">
        <v>149</v>
      </c>
      <c r="E11" s="37" t="s">
        <v>72</v>
      </c>
      <c r="F11" s="37" t="s">
        <v>28</v>
      </c>
      <c r="G11" s="68" t="s">
        <v>79</v>
      </c>
      <c r="H11" s="46">
        <v>2751</v>
      </c>
      <c r="I11" s="53">
        <v>2751</v>
      </c>
      <c r="J11" s="46">
        <v>551</v>
      </c>
      <c r="K11" s="53">
        <v>551</v>
      </c>
      <c r="L11" s="47">
        <v>1317</v>
      </c>
      <c r="M11" s="53">
        <v>1298</v>
      </c>
      <c r="N11" s="46">
        <v>569</v>
      </c>
      <c r="O11" s="53"/>
      <c r="P11" s="46">
        <v>586</v>
      </c>
      <c r="Q11" s="53"/>
      <c r="R11" s="51">
        <v>6</v>
      </c>
      <c r="S11" s="43">
        <v>6</v>
      </c>
      <c r="T11" s="44">
        <f t="shared" si="0"/>
        <v>1</v>
      </c>
      <c r="U11" s="51">
        <v>2</v>
      </c>
      <c r="V11" s="43">
        <v>2</v>
      </c>
      <c r="W11" s="44">
        <f t="shared" si="1"/>
        <v>1</v>
      </c>
      <c r="X11" s="51">
        <v>50</v>
      </c>
      <c r="Y11" s="43">
        <v>50</v>
      </c>
      <c r="Z11" s="44">
        <f t="shared" si="2"/>
        <v>1</v>
      </c>
      <c r="AA11" s="51">
        <v>35</v>
      </c>
      <c r="AB11" s="43">
        <v>24</v>
      </c>
      <c r="AC11" s="44">
        <f>+AB11/AA11</f>
        <v>0.68571428571428572</v>
      </c>
      <c r="AD11" s="51">
        <v>4</v>
      </c>
      <c r="AE11" s="43"/>
      <c r="AF11" s="64"/>
      <c r="AG11" s="65">
        <f t="shared" si="5"/>
        <v>97</v>
      </c>
      <c r="AH11" s="38">
        <f t="shared" si="6"/>
        <v>82</v>
      </c>
      <c r="AI11" s="66">
        <f t="shared" si="4"/>
        <v>0.84536082474226804</v>
      </c>
      <c r="AJ11" s="125" t="s">
        <v>211</v>
      </c>
      <c r="AK11" s="10" t="s">
        <v>187</v>
      </c>
      <c r="AL11" s="87" t="s">
        <v>188</v>
      </c>
    </row>
    <row r="12" spans="1:38" s="36" customFormat="1" ht="63" x14ac:dyDescent="0.25">
      <c r="A12" s="67" t="s">
        <v>43</v>
      </c>
      <c r="B12" s="37" t="s">
        <v>45</v>
      </c>
      <c r="C12" s="37" t="s">
        <v>73</v>
      </c>
      <c r="D12" s="35" t="s">
        <v>149</v>
      </c>
      <c r="E12" s="37" t="s">
        <v>72</v>
      </c>
      <c r="F12" s="37" t="s">
        <v>29</v>
      </c>
      <c r="G12" s="68" t="s">
        <v>78</v>
      </c>
      <c r="H12" s="46">
        <v>28</v>
      </c>
      <c r="I12" s="53">
        <v>28</v>
      </c>
      <c r="J12" s="46">
        <v>486</v>
      </c>
      <c r="K12" s="53">
        <v>486</v>
      </c>
      <c r="L12" s="47">
        <v>1200</v>
      </c>
      <c r="M12" s="53">
        <v>1196</v>
      </c>
      <c r="N12" s="46">
        <v>500</v>
      </c>
      <c r="O12" s="53"/>
      <c r="P12" s="46">
        <v>500</v>
      </c>
      <c r="Q12" s="53"/>
      <c r="R12" s="51">
        <v>5</v>
      </c>
      <c r="S12" s="43">
        <v>5</v>
      </c>
      <c r="T12" s="44">
        <f t="shared" si="0"/>
        <v>1</v>
      </c>
      <c r="U12" s="51">
        <v>4</v>
      </c>
      <c r="V12" s="43">
        <v>4</v>
      </c>
      <c r="W12" s="44">
        <f t="shared" si="1"/>
        <v>1</v>
      </c>
      <c r="X12" s="51">
        <v>15</v>
      </c>
      <c r="Y12" s="43">
        <v>15</v>
      </c>
      <c r="Z12" s="44">
        <f t="shared" si="2"/>
        <v>1</v>
      </c>
      <c r="AA12" s="51">
        <v>10</v>
      </c>
      <c r="AB12" s="43">
        <v>2</v>
      </c>
      <c r="AC12" s="44">
        <f t="shared" ref="AC12:AC15" si="7">+AB12/AA12</f>
        <v>0.2</v>
      </c>
      <c r="AD12" s="51">
        <v>6</v>
      </c>
      <c r="AE12" s="43"/>
      <c r="AF12" s="64"/>
      <c r="AG12" s="65">
        <f t="shared" si="5"/>
        <v>40</v>
      </c>
      <c r="AH12" s="38">
        <f t="shared" si="6"/>
        <v>26</v>
      </c>
      <c r="AI12" s="66">
        <f t="shared" si="4"/>
        <v>0.65</v>
      </c>
      <c r="AJ12" s="125" t="s">
        <v>211</v>
      </c>
      <c r="AK12" s="10" t="s">
        <v>187</v>
      </c>
      <c r="AL12" s="87" t="s">
        <v>188</v>
      </c>
    </row>
    <row r="13" spans="1:38" s="36" customFormat="1" ht="63" x14ac:dyDescent="0.25">
      <c r="A13" s="67" t="s">
        <v>43</v>
      </c>
      <c r="B13" s="37" t="s">
        <v>45</v>
      </c>
      <c r="C13" s="37" t="s">
        <v>73</v>
      </c>
      <c r="D13" s="35" t="s">
        <v>149</v>
      </c>
      <c r="E13" s="37" t="s">
        <v>72</v>
      </c>
      <c r="F13" s="35" t="s">
        <v>47</v>
      </c>
      <c r="G13" s="69" t="s">
        <v>77</v>
      </c>
      <c r="H13" s="46">
        <v>0</v>
      </c>
      <c r="I13" s="53">
        <v>0</v>
      </c>
      <c r="J13" s="46">
        <v>314</v>
      </c>
      <c r="K13" s="53">
        <v>282</v>
      </c>
      <c r="L13" s="47">
        <v>306</v>
      </c>
      <c r="M13" s="53">
        <v>299</v>
      </c>
      <c r="N13" s="46">
        <v>335</v>
      </c>
      <c r="O13" s="53"/>
      <c r="P13" s="46">
        <v>345</v>
      </c>
      <c r="Q13" s="53"/>
      <c r="R13" s="51">
        <v>10</v>
      </c>
      <c r="S13" s="43">
        <v>10</v>
      </c>
      <c r="T13" s="44">
        <f t="shared" ref="T13" si="8">+S13/R13</f>
        <v>1</v>
      </c>
      <c r="U13" s="51">
        <v>20</v>
      </c>
      <c r="V13" s="43">
        <v>20</v>
      </c>
      <c r="W13" s="44">
        <f>+V13/U13</f>
        <v>1</v>
      </c>
      <c r="X13" s="51">
        <v>30</v>
      </c>
      <c r="Y13" s="43">
        <v>30</v>
      </c>
      <c r="Z13" s="44">
        <f>+Y13/X13</f>
        <v>1</v>
      </c>
      <c r="AA13" s="51">
        <v>20</v>
      </c>
      <c r="AB13" s="43">
        <v>4.88</v>
      </c>
      <c r="AC13" s="44">
        <f t="shared" si="7"/>
        <v>0.24399999999999999</v>
      </c>
      <c r="AD13" s="51">
        <v>20</v>
      </c>
      <c r="AE13" s="43"/>
      <c r="AF13" s="64">
        <f>+AE13/AD13</f>
        <v>0</v>
      </c>
      <c r="AG13" s="65">
        <f t="shared" ref="AG13:AG14" si="9">+R13+U13+X13+AA13+AD13</f>
        <v>100</v>
      </c>
      <c r="AH13" s="38">
        <f t="shared" si="6"/>
        <v>64.88</v>
      </c>
      <c r="AI13" s="66">
        <f t="shared" ref="AI13:AI14" si="10">+AH13/AG13</f>
        <v>0.64879999999999993</v>
      </c>
      <c r="AJ13" s="125" t="s">
        <v>212</v>
      </c>
      <c r="AK13" s="10" t="s">
        <v>189</v>
      </c>
      <c r="AL13" s="87" t="s">
        <v>190</v>
      </c>
    </row>
    <row r="14" spans="1:38" s="36" customFormat="1" ht="63" x14ac:dyDescent="0.25">
      <c r="A14" s="67" t="s">
        <v>43</v>
      </c>
      <c r="B14" s="37" t="s">
        <v>45</v>
      </c>
      <c r="C14" s="37" t="s">
        <v>73</v>
      </c>
      <c r="D14" s="35" t="s">
        <v>149</v>
      </c>
      <c r="E14" s="37" t="s">
        <v>72</v>
      </c>
      <c r="F14" s="35" t="s">
        <v>136</v>
      </c>
      <c r="G14" s="69" t="s">
        <v>139</v>
      </c>
      <c r="H14" s="46">
        <v>0</v>
      </c>
      <c r="I14" s="53">
        <v>0</v>
      </c>
      <c r="J14" s="46">
        <v>0</v>
      </c>
      <c r="K14" s="53">
        <v>0</v>
      </c>
      <c r="L14" s="47">
        <v>79</v>
      </c>
      <c r="M14" s="53">
        <v>78</v>
      </c>
      <c r="N14" s="46"/>
      <c r="O14" s="53"/>
      <c r="P14" s="46"/>
      <c r="Q14" s="53"/>
      <c r="R14" s="51">
        <v>0</v>
      </c>
      <c r="S14" s="43">
        <v>0</v>
      </c>
      <c r="T14" s="44" t="s">
        <v>140</v>
      </c>
      <c r="U14" s="51">
        <v>0</v>
      </c>
      <c r="V14" s="43">
        <v>0</v>
      </c>
      <c r="W14" s="44" t="s">
        <v>140</v>
      </c>
      <c r="X14" s="51">
        <v>37</v>
      </c>
      <c r="Y14" s="43">
        <v>37</v>
      </c>
      <c r="Z14" s="44">
        <f>+Y14/X14</f>
        <v>1</v>
      </c>
      <c r="AA14" s="51">
        <v>20</v>
      </c>
      <c r="AB14" s="43">
        <v>28</v>
      </c>
      <c r="AC14" s="44">
        <f t="shared" si="7"/>
        <v>1.4</v>
      </c>
      <c r="AD14" s="51">
        <v>6</v>
      </c>
      <c r="AE14" s="43"/>
      <c r="AF14" s="64">
        <f>+AE14/AD14</f>
        <v>0</v>
      </c>
      <c r="AG14" s="65">
        <f t="shared" si="9"/>
        <v>63</v>
      </c>
      <c r="AH14" s="38">
        <f t="shared" si="6"/>
        <v>65</v>
      </c>
      <c r="AI14" s="66">
        <f t="shared" si="10"/>
        <v>1.0317460317460319</v>
      </c>
      <c r="AJ14" s="125" t="s">
        <v>211</v>
      </c>
      <c r="AK14" s="10" t="s">
        <v>187</v>
      </c>
      <c r="AL14" s="87" t="s">
        <v>188</v>
      </c>
    </row>
    <row r="15" spans="1:38" s="36" customFormat="1" ht="63" x14ac:dyDescent="0.25">
      <c r="A15" s="67" t="s">
        <v>43</v>
      </c>
      <c r="B15" s="37" t="s">
        <v>45</v>
      </c>
      <c r="C15" s="37" t="s">
        <v>73</v>
      </c>
      <c r="D15" s="35" t="s">
        <v>149</v>
      </c>
      <c r="E15" s="37" t="s">
        <v>72</v>
      </c>
      <c r="F15" s="35" t="s">
        <v>137</v>
      </c>
      <c r="G15" s="69" t="s">
        <v>138</v>
      </c>
      <c r="H15" s="46">
        <v>0</v>
      </c>
      <c r="I15" s="53">
        <v>0</v>
      </c>
      <c r="J15" s="46">
        <v>0</v>
      </c>
      <c r="K15" s="53">
        <v>0</v>
      </c>
      <c r="L15" s="47">
        <v>34</v>
      </c>
      <c r="M15" s="53">
        <v>33</v>
      </c>
      <c r="N15" s="46"/>
      <c r="O15" s="53"/>
      <c r="P15" s="46"/>
      <c r="Q15" s="53"/>
      <c r="R15" s="51">
        <v>0</v>
      </c>
      <c r="S15" s="43">
        <v>0</v>
      </c>
      <c r="T15" s="44" t="s">
        <v>140</v>
      </c>
      <c r="U15" s="51">
        <v>0</v>
      </c>
      <c r="V15" s="43">
        <v>0</v>
      </c>
      <c r="W15" s="44" t="s">
        <v>140</v>
      </c>
      <c r="X15" s="51">
        <v>13</v>
      </c>
      <c r="Y15" s="43">
        <v>13</v>
      </c>
      <c r="Z15" s="44">
        <f>+Y15/X15</f>
        <v>1</v>
      </c>
      <c r="AA15" s="51">
        <v>5</v>
      </c>
      <c r="AB15" s="43">
        <v>7</v>
      </c>
      <c r="AC15" s="44">
        <f t="shared" si="7"/>
        <v>1.4</v>
      </c>
      <c r="AD15" s="51">
        <v>5</v>
      </c>
      <c r="AE15" s="43"/>
      <c r="AF15" s="64">
        <f>+AE15/AD15</f>
        <v>0</v>
      </c>
      <c r="AG15" s="65">
        <v>21</v>
      </c>
      <c r="AH15" s="38">
        <f t="shared" si="6"/>
        <v>20</v>
      </c>
      <c r="AI15" s="66">
        <f t="shared" ref="AI15:AI49" si="11">+AH15/AG15</f>
        <v>0.95238095238095233</v>
      </c>
      <c r="AJ15" s="125" t="s">
        <v>211</v>
      </c>
      <c r="AK15" s="10" t="s">
        <v>187</v>
      </c>
      <c r="AL15" s="87" t="s">
        <v>188</v>
      </c>
    </row>
    <row r="16" spans="1:38" s="36" customFormat="1" ht="63" x14ac:dyDescent="0.25">
      <c r="A16" s="67" t="s">
        <v>43</v>
      </c>
      <c r="B16" s="37" t="s">
        <v>45</v>
      </c>
      <c r="C16" s="37" t="s">
        <v>70</v>
      </c>
      <c r="D16" s="37" t="s">
        <v>204</v>
      </c>
      <c r="E16" s="35" t="s">
        <v>82</v>
      </c>
      <c r="F16" s="35" t="s">
        <v>10</v>
      </c>
      <c r="G16" s="69" t="s">
        <v>141</v>
      </c>
      <c r="H16" s="46">
        <v>65</v>
      </c>
      <c r="I16" s="53">
        <v>65</v>
      </c>
      <c r="J16" s="46">
        <v>402</v>
      </c>
      <c r="K16" s="53">
        <v>402</v>
      </c>
      <c r="L16" s="47">
        <v>573</v>
      </c>
      <c r="M16" s="53">
        <v>565</v>
      </c>
      <c r="N16" s="46">
        <v>890</v>
      </c>
      <c r="O16" s="53"/>
      <c r="P16" s="46">
        <v>890</v>
      </c>
      <c r="Q16" s="53"/>
      <c r="R16" s="51">
        <v>20</v>
      </c>
      <c r="S16" s="43">
        <v>20</v>
      </c>
      <c r="T16" s="44">
        <f t="shared" si="0"/>
        <v>1</v>
      </c>
      <c r="U16" s="51">
        <v>40</v>
      </c>
      <c r="V16" s="43">
        <v>40</v>
      </c>
      <c r="W16" s="44">
        <f>+V16/U16</f>
        <v>1</v>
      </c>
      <c r="X16" s="51">
        <v>15</v>
      </c>
      <c r="Y16" s="43">
        <v>15</v>
      </c>
      <c r="Z16" s="44">
        <f>+Y16/X16</f>
        <v>1</v>
      </c>
      <c r="AA16" s="51">
        <v>15</v>
      </c>
      <c r="AB16" s="43">
        <v>2.61</v>
      </c>
      <c r="AC16" s="44">
        <f>+AB16/AA16</f>
        <v>0.17399999999999999</v>
      </c>
      <c r="AD16" s="51">
        <v>10</v>
      </c>
      <c r="AE16" s="43"/>
      <c r="AF16" s="64"/>
      <c r="AG16" s="65">
        <f t="shared" si="5"/>
        <v>100</v>
      </c>
      <c r="AH16" s="38">
        <f t="shared" si="3"/>
        <v>77.61</v>
      </c>
      <c r="AI16" s="66">
        <f t="shared" si="11"/>
        <v>0.77610000000000001</v>
      </c>
      <c r="AJ16" s="125" t="s">
        <v>213</v>
      </c>
      <c r="AK16" s="10" t="s">
        <v>205</v>
      </c>
      <c r="AL16" s="87" t="s">
        <v>206</v>
      </c>
    </row>
    <row r="17" spans="1:38" s="36" customFormat="1" ht="47.25" x14ac:dyDescent="0.25">
      <c r="A17" s="67" t="s">
        <v>43</v>
      </c>
      <c r="B17" s="37" t="s">
        <v>45</v>
      </c>
      <c r="C17" s="37" t="s">
        <v>70</v>
      </c>
      <c r="D17" s="37" t="s">
        <v>204</v>
      </c>
      <c r="E17" s="35" t="s">
        <v>82</v>
      </c>
      <c r="F17" s="35" t="s">
        <v>142</v>
      </c>
      <c r="G17" s="69" t="s">
        <v>106</v>
      </c>
      <c r="H17" s="46">
        <v>37</v>
      </c>
      <c r="I17" s="53">
        <v>37</v>
      </c>
      <c r="J17" s="46">
        <v>121</v>
      </c>
      <c r="K17" s="53">
        <v>121</v>
      </c>
      <c r="L17" s="47">
        <v>816</v>
      </c>
      <c r="M17" s="53">
        <v>789</v>
      </c>
      <c r="N17" s="46">
        <v>400</v>
      </c>
      <c r="O17" s="53"/>
      <c r="P17" s="46">
        <v>389</v>
      </c>
      <c r="Q17" s="53"/>
      <c r="R17" s="51">
        <v>11.66</v>
      </c>
      <c r="S17" s="43">
        <v>11.66</v>
      </c>
      <c r="T17" s="44">
        <f t="shared" si="0"/>
        <v>1</v>
      </c>
      <c r="U17" s="51">
        <v>30</v>
      </c>
      <c r="V17" s="43">
        <v>30</v>
      </c>
      <c r="W17" s="44">
        <f>+V17/U17</f>
        <v>1</v>
      </c>
      <c r="X17" s="51">
        <v>34</v>
      </c>
      <c r="Y17" s="43">
        <v>34</v>
      </c>
      <c r="Z17" s="44">
        <f>+Y17/X17</f>
        <v>1</v>
      </c>
      <c r="AA17" s="51">
        <v>15</v>
      </c>
      <c r="AB17" s="43">
        <v>4.97</v>
      </c>
      <c r="AC17" s="44">
        <f t="shared" ref="AC17:AC18" si="12">+AB17/AA17</f>
        <v>0.33133333333333331</v>
      </c>
      <c r="AD17" s="51">
        <v>9.34</v>
      </c>
      <c r="AE17" s="43"/>
      <c r="AF17" s="64"/>
      <c r="AG17" s="65">
        <f>+R17+U17+X17+AA17+AD17</f>
        <v>100</v>
      </c>
      <c r="AH17" s="38">
        <f t="shared" si="3"/>
        <v>80.63</v>
      </c>
      <c r="AI17" s="66">
        <f t="shared" si="11"/>
        <v>0.80629999999999991</v>
      </c>
      <c r="AJ17" s="125" t="s">
        <v>213</v>
      </c>
      <c r="AK17" s="10" t="s">
        <v>205</v>
      </c>
      <c r="AL17" s="87" t="s">
        <v>206</v>
      </c>
    </row>
    <row r="18" spans="1:38" s="36" customFormat="1" ht="78.75" x14ac:dyDescent="0.25">
      <c r="A18" s="67" t="s">
        <v>43</v>
      </c>
      <c r="B18" s="37" t="s">
        <v>45</v>
      </c>
      <c r="C18" s="37" t="s">
        <v>70</v>
      </c>
      <c r="D18" s="37" t="s">
        <v>204</v>
      </c>
      <c r="E18" s="35" t="s">
        <v>82</v>
      </c>
      <c r="F18" s="35" t="s">
        <v>31</v>
      </c>
      <c r="G18" s="69" t="s">
        <v>107</v>
      </c>
      <c r="H18" s="46">
        <v>0</v>
      </c>
      <c r="I18" s="53">
        <v>0</v>
      </c>
      <c r="J18" s="46">
        <v>1497</v>
      </c>
      <c r="K18" s="53">
        <v>1497</v>
      </c>
      <c r="L18" s="47">
        <v>1785</v>
      </c>
      <c r="M18" s="53">
        <v>1749</v>
      </c>
      <c r="N18" s="46">
        <v>906</v>
      </c>
      <c r="O18" s="53"/>
      <c r="P18" s="46">
        <v>968</v>
      </c>
      <c r="Q18" s="53"/>
      <c r="R18" s="51">
        <v>10</v>
      </c>
      <c r="S18" s="43">
        <v>10</v>
      </c>
      <c r="T18" s="44">
        <f t="shared" si="0"/>
        <v>1</v>
      </c>
      <c r="U18" s="51">
        <v>25</v>
      </c>
      <c r="V18" s="43">
        <v>25</v>
      </c>
      <c r="W18" s="44">
        <f>+V18/U18</f>
        <v>1</v>
      </c>
      <c r="X18" s="51">
        <v>25</v>
      </c>
      <c r="Y18" s="43">
        <v>25</v>
      </c>
      <c r="Z18" s="44">
        <f t="shared" ref="Z18:Z27" si="13">+Y18/X18</f>
        <v>1</v>
      </c>
      <c r="AA18" s="51">
        <v>25</v>
      </c>
      <c r="AB18" s="43">
        <v>7.6</v>
      </c>
      <c r="AC18" s="44">
        <f t="shared" si="12"/>
        <v>0.30399999999999999</v>
      </c>
      <c r="AD18" s="51">
        <v>15</v>
      </c>
      <c r="AE18" s="43"/>
      <c r="AF18" s="64"/>
      <c r="AG18" s="65">
        <f t="shared" si="5"/>
        <v>100</v>
      </c>
      <c r="AH18" s="38">
        <f t="shared" si="3"/>
        <v>67.599999999999994</v>
      </c>
      <c r="AI18" s="66">
        <f t="shared" si="11"/>
        <v>0.67599999999999993</v>
      </c>
      <c r="AJ18" s="125" t="s">
        <v>212</v>
      </c>
      <c r="AK18" s="10" t="s">
        <v>189</v>
      </c>
      <c r="AL18" s="87" t="s">
        <v>190</v>
      </c>
    </row>
    <row r="19" spans="1:38" s="36" customFormat="1" ht="69.75" customHeight="1" x14ac:dyDescent="0.25">
      <c r="A19" s="67" t="s">
        <v>43</v>
      </c>
      <c r="B19" s="37" t="s">
        <v>45</v>
      </c>
      <c r="C19" s="37" t="s">
        <v>70</v>
      </c>
      <c r="D19" s="37" t="s">
        <v>181</v>
      </c>
      <c r="E19" s="37" t="s">
        <v>87</v>
      </c>
      <c r="F19" s="35" t="s">
        <v>182</v>
      </c>
      <c r="G19" s="69" t="s">
        <v>183</v>
      </c>
      <c r="H19" s="46">
        <v>199</v>
      </c>
      <c r="I19" s="53">
        <v>199</v>
      </c>
      <c r="J19" s="46">
        <v>1508</v>
      </c>
      <c r="K19" s="53">
        <v>1505</v>
      </c>
      <c r="L19" s="47">
        <v>1258</v>
      </c>
      <c r="M19" s="53">
        <v>1254</v>
      </c>
      <c r="N19" s="46">
        <v>554</v>
      </c>
      <c r="O19" s="53"/>
      <c r="P19" s="46">
        <v>554</v>
      </c>
      <c r="Q19" s="53"/>
      <c r="R19" s="51">
        <v>0.2</v>
      </c>
      <c r="S19" s="43">
        <v>0.2</v>
      </c>
      <c r="T19" s="44">
        <f t="shared" si="0"/>
        <v>1</v>
      </c>
      <c r="U19" s="51">
        <v>0.5</v>
      </c>
      <c r="V19" s="43">
        <v>0.5</v>
      </c>
      <c r="W19" s="44">
        <f>+V19/U19</f>
        <v>1</v>
      </c>
      <c r="X19" s="51">
        <v>0.8</v>
      </c>
      <c r="Y19" s="43">
        <v>0.8</v>
      </c>
      <c r="Z19" s="44">
        <f t="shared" si="13"/>
        <v>1</v>
      </c>
      <c r="AA19" s="51">
        <v>1</v>
      </c>
      <c r="AB19" s="43">
        <v>0.84</v>
      </c>
      <c r="AC19" s="44">
        <f>+AB19/AA19</f>
        <v>0.84</v>
      </c>
      <c r="AD19" s="51">
        <v>1</v>
      </c>
      <c r="AE19" s="43"/>
      <c r="AF19" s="64"/>
      <c r="AG19" s="90">
        <v>1</v>
      </c>
      <c r="AH19" s="91">
        <f>+AB19</f>
        <v>0.84</v>
      </c>
      <c r="AI19" s="92">
        <f t="shared" si="11"/>
        <v>0.84</v>
      </c>
      <c r="AJ19" s="125" t="s">
        <v>214</v>
      </c>
      <c r="AK19" s="10" t="s">
        <v>176</v>
      </c>
      <c r="AL19" s="87" t="s">
        <v>177</v>
      </c>
    </row>
    <row r="20" spans="1:38" s="36" customFormat="1" ht="69.75" customHeight="1" x14ac:dyDescent="0.25">
      <c r="A20" s="67" t="s">
        <v>43</v>
      </c>
      <c r="B20" s="37" t="s">
        <v>45</v>
      </c>
      <c r="C20" s="37" t="s">
        <v>70</v>
      </c>
      <c r="D20" s="37" t="s">
        <v>181</v>
      </c>
      <c r="E20" s="37" t="s">
        <v>87</v>
      </c>
      <c r="F20" s="37" t="s">
        <v>184</v>
      </c>
      <c r="G20" s="68" t="s">
        <v>108</v>
      </c>
      <c r="H20" s="46">
        <v>32</v>
      </c>
      <c r="I20" s="53">
        <v>31</v>
      </c>
      <c r="J20" s="46">
        <v>135</v>
      </c>
      <c r="K20" s="53">
        <v>135</v>
      </c>
      <c r="L20" s="47">
        <v>167</v>
      </c>
      <c r="M20" s="53">
        <v>167</v>
      </c>
      <c r="N20" s="46">
        <v>142</v>
      </c>
      <c r="O20" s="53"/>
      <c r="P20" s="46">
        <v>142</v>
      </c>
      <c r="Q20" s="53"/>
      <c r="R20" s="51">
        <v>100</v>
      </c>
      <c r="S20" s="43">
        <v>100</v>
      </c>
      <c r="T20" s="44">
        <f t="shared" si="0"/>
        <v>1</v>
      </c>
      <c r="U20" s="51">
        <v>100</v>
      </c>
      <c r="V20" s="43">
        <v>100</v>
      </c>
      <c r="W20" s="44">
        <f t="shared" ref="W20" si="14">+V20/U20</f>
        <v>1</v>
      </c>
      <c r="X20" s="51">
        <v>100</v>
      </c>
      <c r="Y20" s="43">
        <v>100</v>
      </c>
      <c r="Z20" s="44">
        <f t="shared" si="13"/>
        <v>1</v>
      </c>
      <c r="AA20" s="51">
        <v>100</v>
      </c>
      <c r="AB20" s="43">
        <v>100</v>
      </c>
      <c r="AC20" s="44">
        <v>1</v>
      </c>
      <c r="AD20" s="51">
        <v>100</v>
      </c>
      <c r="AE20" s="43"/>
      <c r="AF20" s="64"/>
      <c r="AG20" s="65">
        <v>100</v>
      </c>
      <c r="AH20" s="38">
        <f>+Y20</f>
        <v>100</v>
      </c>
      <c r="AI20" s="66" t="s">
        <v>140</v>
      </c>
      <c r="AJ20" s="125" t="s">
        <v>210</v>
      </c>
      <c r="AK20" s="10" t="s">
        <v>179</v>
      </c>
      <c r="AL20" s="87" t="s">
        <v>180</v>
      </c>
    </row>
    <row r="21" spans="1:38" s="36" customFormat="1" ht="69.75" customHeight="1" x14ac:dyDescent="0.25">
      <c r="A21" s="67" t="s">
        <v>43</v>
      </c>
      <c r="B21" s="37" t="s">
        <v>45</v>
      </c>
      <c r="C21" s="37" t="s">
        <v>70</v>
      </c>
      <c r="D21" s="37" t="s">
        <v>181</v>
      </c>
      <c r="E21" s="37" t="s">
        <v>87</v>
      </c>
      <c r="F21" s="37" t="s">
        <v>32</v>
      </c>
      <c r="G21" s="68" t="s">
        <v>157</v>
      </c>
      <c r="H21" s="46">
        <v>279</v>
      </c>
      <c r="I21" s="53">
        <v>279</v>
      </c>
      <c r="J21" s="46">
        <v>230</v>
      </c>
      <c r="K21" s="53">
        <v>228</v>
      </c>
      <c r="L21" s="47">
        <v>280</v>
      </c>
      <c r="M21" s="53">
        <v>265</v>
      </c>
      <c r="N21" s="46">
        <v>284</v>
      </c>
      <c r="O21" s="53"/>
      <c r="P21" s="46">
        <v>284</v>
      </c>
      <c r="Q21" s="53"/>
      <c r="R21" s="51">
        <v>100</v>
      </c>
      <c r="S21" s="43">
        <v>100</v>
      </c>
      <c r="T21" s="44">
        <f t="shared" si="0"/>
        <v>1</v>
      </c>
      <c r="U21" s="51">
        <v>100</v>
      </c>
      <c r="V21" s="43">
        <v>100</v>
      </c>
      <c r="W21" s="44">
        <f t="shared" ref="W21" si="15">+V21/U21</f>
        <v>1</v>
      </c>
      <c r="X21" s="51">
        <v>100</v>
      </c>
      <c r="Y21" s="43">
        <v>100</v>
      </c>
      <c r="Z21" s="44">
        <f t="shared" si="13"/>
        <v>1</v>
      </c>
      <c r="AA21" s="51">
        <v>100</v>
      </c>
      <c r="AB21" s="43">
        <v>28.97</v>
      </c>
      <c r="AC21" s="44">
        <f>+AB21/AA21</f>
        <v>0.28970000000000001</v>
      </c>
      <c r="AD21" s="51">
        <v>100</v>
      </c>
      <c r="AE21" s="43"/>
      <c r="AF21" s="64"/>
      <c r="AG21" s="90">
        <v>100</v>
      </c>
      <c r="AH21" s="100">
        <f>+AB21</f>
        <v>28.97</v>
      </c>
      <c r="AI21" s="66" t="s">
        <v>140</v>
      </c>
      <c r="AJ21" s="125" t="s">
        <v>210</v>
      </c>
      <c r="AK21" s="10" t="s">
        <v>179</v>
      </c>
      <c r="AL21" s="87" t="s">
        <v>180</v>
      </c>
    </row>
    <row r="22" spans="1:38" s="36" customFormat="1" ht="69.75" customHeight="1" x14ac:dyDescent="0.25">
      <c r="A22" s="67" t="s">
        <v>43</v>
      </c>
      <c r="B22" s="37" t="s">
        <v>45</v>
      </c>
      <c r="C22" s="37" t="s">
        <v>70</v>
      </c>
      <c r="D22" s="37" t="s">
        <v>84</v>
      </c>
      <c r="E22" s="37" t="s">
        <v>87</v>
      </c>
      <c r="F22" s="37" t="s">
        <v>33</v>
      </c>
      <c r="G22" s="68" t="s">
        <v>156</v>
      </c>
      <c r="H22" s="46">
        <v>29</v>
      </c>
      <c r="I22" s="53">
        <v>29</v>
      </c>
      <c r="J22" s="46">
        <v>68</v>
      </c>
      <c r="K22" s="53">
        <v>68</v>
      </c>
      <c r="L22" s="47">
        <v>88</v>
      </c>
      <c r="M22" s="53">
        <v>88</v>
      </c>
      <c r="N22" s="46">
        <v>47</v>
      </c>
      <c r="O22" s="53"/>
      <c r="P22" s="46">
        <v>47</v>
      </c>
      <c r="Q22" s="53"/>
      <c r="R22" s="51">
        <v>100</v>
      </c>
      <c r="S22" s="43">
        <v>100</v>
      </c>
      <c r="T22" s="44">
        <f t="shared" si="0"/>
        <v>1</v>
      </c>
      <c r="U22" s="51">
        <v>100</v>
      </c>
      <c r="V22" s="43">
        <v>100</v>
      </c>
      <c r="W22" s="44">
        <f t="shared" ref="W22:W49" si="16">+V22/U22</f>
        <v>1</v>
      </c>
      <c r="X22" s="51">
        <v>100</v>
      </c>
      <c r="Y22" s="43">
        <v>100</v>
      </c>
      <c r="Z22" s="44">
        <f t="shared" si="13"/>
        <v>1</v>
      </c>
      <c r="AA22" s="51">
        <v>100</v>
      </c>
      <c r="AB22" s="43">
        <v>100</v>
      </c>
      <c r="AC22" s="44">
        <f>+AB22/AA22</f>
        <v>1</v>
      </c>
      <c r="AD22" s="51">
        <v>100</v>
      </c>
      <c r="AE22" s="43"/>
      <c r="AF22" s="64"/>
      <c r="AG22" s="65">
        <v>100</v>
      </c>
      <c r="AH22" s="38">
        <f>+V22</f>
        <v>100</v>
      </c>
      <c r="AI22" s="66" t="s">
        <v>140</v>
      </c>
      <c r="AJ22" s="125" t="s">
        <v>210</v>
      </c>
      <c r="AK22" s="10" t="s">
        <v>179</v>
      </c>
      <c r="AL22" s="87" t="s">
        <v>180</v>
      </c>
    </row>
    <row r="23" spans="1:38" s="36" customFormat="1" ht="69.75" customHeight="1" x14ac:dyDescent="0.25">
      <c r="A23" s="67" t="s">
        <v>43</v>
      </c>
      <c r="B23" s="37" t="s">
        <v>45</v>
      </c>
      <c r="C23" s="37" t="s">
        <v>70</v>
      </c>
      <c r="D23" s="37" t="s">
        <v>181</v>
      </c>
      <c r="E23" s="37" t="s">
        <v>87</v>
      </c>
      <c r="F23" s="35" t="s">
        <v>34</v>
      </c>
      <c r="G23" s="69" t="s">
        <v>109</v>
      </c>
      <c r="H23" s="46">
        <v>118</v>
      </c>
      <c r="I23" s="53">
        <v>93</v>
      </c>
      <c r="J23" s="46">
        <v>517</v>
      </c>
      <c r="K23" s="53">
        <v>515</v>
      </c>
      <c r="L23" s="47">
        <v>520</v>
      </c>
      <c r="M23" s="53">
        <v>500</v>
      </c>
      <c r="N23" s="46">
        <v>670</v>
      </c>
      <c r="O23" s="53"/>
      <c r="P23" s="46">
        <v>716</v>
      </c>
      <c r="Q23" s="53"/>
      <c r="R23" s="51">
        <v>1</v>
      </c>
      <c r="S23" s="43">
        <v>1</v>
      </c>
      <c r="T23" s="44">
        <f t="shared" si="0"/>
        <v>1</v>
      </c>
      <c r="U23" s="51">
        <v>1</v>
      </c>
      <c r="V23" s="43">
        <v>1</v>
      </c>
      <c r="W23" s="44">
        <f t="shared" si="16"/>
        <v>1</v>
      </c>
      <c r="X23" s="51">
        <v>1</v>
      </c>
      <c r="Y23" s="43">
        <v>1</v>
      </c>
      <c r="Z23" s="44">
        <f t="shared" si="13"/>
        <v>1</v>
      </c>
      <c r="AA23" s="51">
        <v>1</v>
      </c>
      <c r="AB23" s="43">
        <v>0.23</v>
      </c>
      <c r="AC23" s="44">
        <f>+AB23/AA23</f>
        <v>0.23</v>
      </c>
      <c r="AD23" s="51">
        <v>0</v>
      </c>
      <c r="AE23" s="43"/>
      <c r="AF23" s="64"/>
      <c r="AG23" s="65">
        <v>4</v>
      </c>
      <c r="AH23" s="38">
        <f>V23+Y23+S23+AB23</f>
        <v>3.23</v>
      </c>
      <c r="AI23" s="66">
        <f t="shared" si="11"/>
        <v>0.8075</v>
      </c>
      <c r="AJ23" s="125" t="s">
        <v>215</v>
      </c>
      <c r="AK23" s="10" t="s">
        <v>185</v>
      </c>
      <c r="AL23" s="87" t="s">
        <v>186</v>
      </c>
    </row>
    <row r="24" spans="1:38" s="36" customFormat="1" ht="69.75" customHeight="1" x14ac:dyDescent="0.25">
      <c r="A24" s="67" t="s">
        <v>43</v>
      </c>
      <c r="B24" s="37" t="s">
        <v>45</v>
      </c>
      <c r="C24" s="37" t="s">
        <v>70</v>
      </c>
      <c r="D24" s="37" t="s">
        <v>181</v>
      </c>
      <c r="E24" s="37" t="s">
        <v>87</v>
      </c>
      <c r="F24" s="35" t="s">
        <v>12</v>
      </c>
      <c r="G24" s="69" t="s">
        <v>110</v>
      </c>
      <c r="H24" s="46">
        <v>71</v>
      </c>
      <c r="I24" s="53">
        <v>70</v>
      </c>
      <c r="J24" s="46">
        <v>268</v>
      </c>
      <c r="K24" s="53">
        <v>268</v>
      </c>
      <c r="L24" s="47">
        <v>229</v>
      </c>
      <c r="M24" s="53">
        <v>229</v>
      </c>
      <c r="N24" s="46">
        <v>189</v>
      </c>
      <c r="O24" s="53"/>
      <c r="P24" s="46">
        <v>202</v>
      </c>
      <c r="Q24" s="53"/>
      <c r="R24" s="51">
        <v>3</v>
      </c>
      <c r="S24" s="43">
        <v>3</v>
      </c>
      <c r="T24" s="44">
        <f t="shared" si="0"/>
        <v>1</v>
      </c>
      <c r="U24" s="51">
        <v>8</v>
      </c>
      <c r="V24" s="43">
        <v>8</v>
      </c>
      <c r="W24" s="44">
        <f t="shared" si="16"/>
        <v>1</v>
      </c>
      <c r="X24" s="51">
        <v>13</v>
      </c>
      <c r="Y24" s="43">
        <v>13</v>
      </c>
      <c r="Z24" s="44">
        <f t="shared" si="13"/>
        <v>1</v>
      </c>
      <c r="AA24" s="51">
        <v>18</v>
      </c>
      <c r="AB24" s="43">
        <v>13.76</v>
      </c>
      <c r="AC24" s="44">
        <f>+AB24/AA24</f>
        <v>0.76444444444444448</v>
      </c>
      <c r="AD24" s="51">
        <v>20</v>
      </c>
      <c r="AE24" s="43"/>
      <c r="AF24" s="64"/>
      <c r="AG24" s="90">
        <v>20</v>
      </c>
      <c r="AH24" s="100">
        <f>+AB24</f>
        <v>13.76</v>
      </c>
      <c r="AI24" s="92">
        <f t="shared" si="11"/>
        <v>0.68799999999999994</v>
      </c>
      <c r="AJ24" s="125" t="s">
        <v>215</v>
      </c>
      <c r="AK24" s="10" t="s">
        <v>185</v>
      </c>
      <c r="AL24" s="87" t="s">
        <v>186</v>
      </c>
    </row>
    <row r="25" spans="1:38" s="36" customFormat="1" ht="63" x14ac:dyDescent="0.25">
      <c r="A25" s="67" t="s">
        <v>43</v>
      </c>
      <c r="B25" s="35" t="s">
        <v>49</v>
      </c>
      <c r="C25" s="42" t="s">
        <v>134</v>
      </c>
      <c r="D25" s="35" t="s">
        <v>150</v>
      </c>
      <c r="E25" s="41" t="s">
        <v>111</v>
      </c>
      <c r="F25" s="35" t="s">
        <v>36</v>
      </c>
      <c r="G25" s="69" t="s">
        <v>112</v>
      </c>
      <c r="H25" s="46">
        <v>183</v>
      </c>
      <c r="I25" s="53">
        <v>167</v>
      </c>
      <c r="J25" s="46">
        <v>1807</v>
      </c>
      <c r="K25" s="53">
        <v>1805</v>
      </c>
      <c r="L25" s="47">
        <v>985</v>
      </c>
      <c r="M25" s="53">
        <v>958</v>
      </c>
      <c r="N25" s="46">
        <v>1352</v>
      </c>
      <c r="O25" s="53"/>
      <c r="P25" s="46">
        <v>1443</v>
      </c>
      <c r="Q25" s="53"/>
      <c r="R25" s="51">
        <v>100</v>
      </c>
      <c r="S25" s="43">
        <v>100</v>
      </c>
      <c r="T25" s="44">
        <f t="shared" si="0"/>
        <v>1</v>
      </c>
      <c r="U25" s="51">
        <v>100</v>
      </c>
      <c r="V25" s="43">
        <v>100</v>
      </c>
      <c r="W25" s="44">
        <f t="shared" si="16"/>
        <v>1</v>
      </c>
      <c r="X25" s="51">
        <v>100</v>
      </c>
      <c r="Y25" s="43">
        <v>100</v>
      </c>
      <c r="Z25" s="44">
        <f t="shared" si="13"/>
        <v>1</v>
      </c>
      <c r="AA25" s="51">
        <v>100</v>
      </c>
      <c r="AB25" s="43">
        <v>24.99</v>
      </c>
      <c r="AC25" s="44">
        <f>+AB25/AA25</f>
        <v>0.24989999999999998</v>
      </c>
      <c r="AD25" s="51">
        <v>100</v>
      </c>
      <c r="AE25" s="43"/>
      <c r="AF25" s="64"/>
      <c r="AG25" s="65">
        <v>100</v>
      </c>
      <c r="AH25" s="38">
        <f>+AB25</f>
        <v>24.99</v>
      </c>
      <c r="AI25" s="66">
        <f t="shared" si="11"/>
        <v>0.24989999999999998</v>
      </c>
      <c r="AJ25" s="125" t="s">
        <v>216</v>
      </c>
      <c r="AK25" s="10" t="s">
        <v>191</v>
      </c>
      <c r="AL25" s="87" t="s">
        <v>192</v>
      </c>
    </row>
    <row r="26" spans="1:38" s="36" customFormat="1" ht="94.5" x14ac:dyDescent="0.25">
      <c r="A26" s="67" t="s">
        <v>43</v>
      </c>
      <c r="B26" s="35" t="s">
        <v>49</v>
      </c>
      <c r="C26" s="42" t="s">
        <v>134</v>
      </c>
      <c r="D26" s="35" t="s">
        <v>150</v>
      </c>
      <c r="E26" s="41" t="s">
        <v>111</v>
      </c>
      <c r="F26" s="35" t="s">
        <v>37</v>
      </c>
      <c r="G26" s="69" t="s">
        <v>155</v>
      </c>
      <c r="H26" s="46">
        <v>155</v>
      </c>
      <c r="I26" s="53">
        <v>155</v>
      </c>
      <c r="J26" s="46">
        <v>731</v>
      </c>
      <c r="K26" s="53">
        <v>718</v>
      </c>
      <c r="L26" s="47">
        <v>743</v>
      </c>
      <c r="M26" s="53">
        <v>716</v>
      </c>
      <c r="N26" s="46">
        <v>1019</v>
      </c>
      <c r="O26" s="53"/>
      <c r="P26" s="46">
        <v>722</v>
      </c>
      <c r="Q26" s="53"/>
      <c r="R26" s="51">
        <v>100</v>
      </c>
      <c r="S26" s="43">
        <v>100</v>
      </c>
      <c r="T26" s="44">
        <f t="shared" si="0"/>
        <v>1</v>
      </c>
      <c r="U26" s="51">
        <v>100</v>
      </c>
      <c r="V26" s="43">
        <v>100</v>
      </c>
      <c r="W26" s="44">
        <f t="shared" si="16"/>
        <v>1</v>
      </c>
      <c r="X26" s="51">
        <v>100</v>
      </c>
      <c r="Y26" s="43">
        <v>100</v>
      </c>
      <c r="Z26" s="44">
        <f t="shared" si="13"/>
        <v>1</v>
      </c>
      <c r="AA26" s="51">
        <v>100</v>
      </c>
      <c r="AB26" s="43">
        <v>24.99</v>
      </c>
      <c r="AC26" s="44">
        <f t="shared" ref="AC26:AC27" si="17">+AB26/AA26</f>
        <v>0.24989999999999998</v>
      </c>
      <c r="AD26" s="51">
        <v>100</v>
      </c>
      <c r="AE26" s="43"/>
      <c r="AF26" s="64"/>
      <c r="AG26" s="65">
        <v>100</v>
      </c>
      <c r="AH26" s="38">
        <f t="shared" ref="AH26:AH27" si="18">+AB26</f>
        <v>24.99</v>
      </c>
      <c r="AI26" s="66">
        <f t="shared" si="11"/>
        <v>0.24989999999999998</v>
      </c>
      <c r="AJ26" s="125" t="s">
        <v>217</v>
      </c>
      <c r="AK26" s="10" t="s">
        <v>191</v>
      </c>
      <c r="AL26" s="87" t="s">
        <v>192</v>
      </c>
    </row>
    <row r="27" spans="1:38" s="36" customFormat="1" ht="94.5" x14ac:dyDescent="0.25">
      <c r="A27" s="67" t="s">
        <v>43</v>
      </c>
      <c r="B27" s="35" t="s">
        <v>49</v>
      </c>
      <c r="C27" s="42" t="s">
        <v>134</v>
      </c>
      <c r="D27" s="35" t="s">
        <v>150</v>
      </c>
      <c r="E27" s="35" t="s">
        <v>111</v>
      </c>
      <c r="F27" s="35" t="s">
        <v>14</v>
      </c>
      <c r="G27" s="69" t="s">
        <v>113</v>
      </c>
      <c r="H27" s="46">
        <v>1301</v>
      </c>
      <c r="I27" s="53">
        <v>1267</v>
      </c>
      <c r="J27" s="46">
        <v>12906</v>
      </c>
      <c r="K27" s="53">
        <v>12803</v>
      </c>
      <c r="L27" s="47">
        <v>4357</v>
      </c>
      <c r="M27" s="53">
        <v>4198</v>
      </c>
      <c r="N27" s="46">
        <v>4732</v>
      </c>
      <c r="O27" s="53"/>
      <c r="P27" s="46">
        <v>5051</v>
      </c>
      <c r="Q27" s="53"/>
      <c r="R27" s="51">
        <v>100</v>
      </c>
      <c r="S27" s="43">
        <v>100</v>
      </c>
      <c r="T27" s="44">
        <f t="shared" si="0"/>
        <v>1</v>
      </c>
      <c r="U27" s="51">
        <v>100</v>
      </c>
      <c r="V27" s="43">
        <v>100</v>
      </c>
      <c r="W27" s="44">
        <f t="shared" si="16"/>
        <v>1</v>
      </c>
      <c r="X27" s="51">
        <v>100</v>
      </c>
      <c r="Y27" s="43">
        <v>100</v>
      </c>
      <c r="Z27" s="44">
        <f t="shared" si="13"/>
        <v>1</v>
      </c>
      <c r="AA27" s="51">
        <v>100</v>
      </c>
      <c r="AB27" s="43">
        <v>74</v>
      </c>
      <c r="AC27" s="44">
        <f t="shared" si="17"/>
        <v>0.74</v>
      </c>
      <c r="AD27" s="51">
        <v>100</v>
      </c>
      <c r="AE27" s="43"/>
      <c r="AF27" s="64"/>
      <c r="AG27" s="65">
        <v>100</v>
      </c>
      <c r="AH27" s="38">
        <f t="shared" si="18"/>
        <v>74</v>
      </c>
      <c r="AI27" s="66">
        <f t="shared" si="11"/>
        <v>0.74</v>
      </c>
      <c r="AJ27" s="125" t="s">
        <v>217</v>
      </c>
      <c r="AK27" s="10" t="s">
        <v>193</v>
      </c>
      <c r="AL27" s="87" t="s">
        <v>194</v>
      </c>
    </row>
    <row r="28" spans="1:38" s="36" customFormat="1" ht="78.75" x14ac:dyDescent="0.25">
      <c r="A28" s="70" t="s">
        <v>160</v>
      </c>
      <c r="B28" s="35" t="s">
        <v>46</v>
      </c>
      <c r="C28" s="37" t="s">
        <v>92</v>
      </c>
      <c r="D28" s="35" t="s">
        <v>55</v>
      </c>
      <c r="E28" s="35" t="s">
        <v>89</v>
      </c>
      <c r="F28" s="35" t="s">
        <v>161</v>
      </c>
      <c r="G28" s="69" t="s">
        <v>114</v>
      </c>
      <c r="H28" s="46">
        <v>0</v>
      </c>
      <c r="I28" s="53">
        <v>0</v>
      </c>
      <c r="J28" s="46">
        <v>524</v>
      </c>
      <c r="K28" s="53">
        <v>522</v>
      </c>
      <c r="L28" s="47">
        <v>321</v>
      </c>
      <c r="M28" s="53">
        <v>213</v>
      </c>
      <c r="N28" s="46">
        <v>278</v>
      </c>
      <c r="O28" s="53"/>
      <c r="P28" s="46">
        <v>144</v>
      </c>
      <c r="Q28" s="53"/>
      <c r="R28" s="51">
        <v>0</v>
      </c>
      <c r="S28" s="43">
        <v>0</v>
      </c>
      <c r="T28" s="44">
        <v>0</v>
      </c>
      <c r="U28" s="101">
        <v>1000</v>
      </c>
      <c r="V28" s="102">
        <v>1145</v>
      </c>
      <c r="W28" s="44">
        <f t="shared" si="16"/>
        <v>1.145</v>
      </c>
      <c r="X28" s="101">
        <v>1000</v>
      </c>
      <c r="Y28" s="102">
        <v>2420</v>
      </c>
      <c r="Z28" s="44">
        <f>+Y28/X28</f>
        <v>2.42</v>
      </c>
      <c r="AA28" s="51">
        <v>1435</v>
      </c>
      <c r="AB28" s="43">
        <v>149</v>
      </c>
      <c r="AC28" s="44">
        <f>+AB28/AA28</f>
        <v>0.10383275261324042</v>
      </c>
      <c r="AD28" s="51">
        <v>0</v>
      </c>
      <c r="AE28" s="43"/>
      <c r="AF28" s="64"/>
      <c r="AG28" s="103">
        <v>5000</v>
      </c>
      <c r="AH28" s="104">
        <f t="shared" si="3"/>
        <v>3714</v>
      </c>
      <c r="AI28" s="66">
        <f t="shared" si="11"/>
        <v>0.74280000000000002</v>
      </c>
      <c r="AJ28" s="126" t="s">
        <v>218</v>
      </c>
      <c r="AK28" s="10" t="s">
        <v>162</v>
      </c>
      <c r="AL28" s="87" t="s">
        <v>165</v>
      </c>
    </row>
    <row r="29" spans="1:38" s="36" customFormat="1" ht="47.25" x14ac:dyDescent="0.25">
      <c r="A29" s="70" t="s">
        <v>160</v>
      </c>
      <c r="B29" s="35" t="s">
        <v>46</v>
      </c>
      <c r="C29" s="37" t="s">
        <v>92</v>
      </c>
      <c r="D29" s="35" t="s">
        <v>55</v>
      </c>
      <c r="E29" s="35" t="s">
        <v>89</v>
      </c>
      <c r="F29" s="35" t="s">
        <v>39</v>
      </c>
      <c r="G29" s="69" t="s">
        <v>115</v>
      </c>
      <c r="H29" s="46">
        <v>349</v>
      </c>
      <c r="I29" s="53">
        <v>348</v>
      </c>
      <c r="J29" s="46">
        <v>1884</v>
      </c>
      <c r="K29" s="53">
        <v>1173</v>
      </c>
      <c r="L29" s="47">
        <v>2693</v>
      </c>
      <c r="M29" s="53">
        <v>2285</v>
      </c>
      <c r="N29" s="46">
        <v>2233</v>
      </c>
      <c r="O29" s="53"/>
      <c r="P29" s="46">
        <v>2233</v>
      </c>
      <c r="Q29" s="53"/>
      <c r="R29" s="105">
        <v>100</v>
      </c>
      <c r="S29" s="106">
        <v>100</v>
      </c>
      <c r="T29" s="44">
        <f t="shared" si="0"/>
        <v>1</v>
      </c>
      <c r="U29" s="105">
        <v>100</v>
      </c>
      <c r="V29" s="106">
        <v>100</v>
      </c>
      <c r="W29" s="44">
        <f t="shared" si="16"/>
        <v>1</v>
      </c>
      <c r="X29" s="105">
        <v>100</v>
      </c>
      <c r="Y29" s="106">
        <v>100</v>
      </c>
      <c r="Z29" s="44">
        <f>+Y29/X29</f>
        <v>1</v>
      </c>
      <c r="AA29" s="105">
        <v>100</v>
      </c>
      <c r="AB29" s="107">
        <v>25.03</v>
      </c>
      <c r="AC29" s="44">
        <f t="shared" ref="AC29:AC30" si="19">+AB29/AA29</f>
        <v>0.25030000000000002</v>
      </c>
      <c r="AD29" s="105">
        <v>100</v>
      </c>
      <c r="AE29" s="106"/>
      <c r="AF29" s="64"/>
      <c r="AG29" s="65">
        <v>100</v>
      </c>
      <c r="AH29" s="108">
        <f>+Y29</f>
        <v>100</v>
      </c>
      <c r="AI29" s="109">
        <f t="shared" si="11"/>
        <v>1</v>
      </c>
      <c r="AJ29" s="126" t="s">
        <v>218</v>
      </c>
      <c r="AK29" s="10" t="s">
        <v>162</v>
      </c>
      <c r="AL29" s="87" t="s">
        <v>165</v>
      </c>
    </row>
    <row r="30" spans="1:38" s="36" customFormat="1" ht="78.75" x14ac:dyDescent="0.25">
      <c r="A30" s="70" t="s">
        <v>160</v>
      </c>
      <c r="B30" s="35" t="s">
        <v>46</v>
      </c>
      <c r="C30" s="37" t="s">
        <v>92</v>
      </c>
      <c r="D30" s="35" t="s">
        <v>55</v>
      </c>
      <c r="E30" s="35" t="s">
        <v>89</v>
      </c>
      <c r="F30" s="35" t="s">
        <v>40</v>
      </c>
      <c r="G30" s="69" t="s">
        <v>116</v>
      </c>
      <c r="H30" s="46">
        <v>0</v>
      </c>
      <c r="I30" s="53">
        <v>0</v>
      </c>
      <c r="J30" s="46">
        <v>21396</v>
      </c>
      <c r="K30" s="53">
        <v>21395</v>
      </c>
      <c r="L30" s="47">
        <v>20324</v>
      </c>
      <c r="M30" s="53">
        <v>20276</v>
      </c>
      <c r="N30" s="46">
        <v>10270</v>
      </c>
      <c r="O30" s="53"/>
      <c r="P30" s="46">
        <v>11263</v>
      </c>
      <c r="Q30" s="53"/>
      <c r="R30" s="51">
        <v>0</v>
      </c>
      <c r="S30" s="43">
        <v>0</v>
      </c>
      <c r="T30" s="44">
        <v>0</v>
      </c>
      <c r="U30" s="51">
        <v>63.24</v>
      </c>
      <c r="V30" s="43">
        <v>63.24</v>
      </c>
      <c r="W30" s="44">
        <f t="shared" si="16"/>
        <v>1</v>
      </c>
      <c r="X30" s="51">
        <v>5</v>
      </c>
      <c r="Y30" s="43">
        <v>4.0999999999999996</v>
      </c>
      <c r="Z30" s="44">
        <f>+Y30/X30</f>
        <v>0.82</v>
      </c>
      <c r="AA30" s="51">
        <v>5</v>
      </c>
      <c r="AB30" s="43">
        <v>0.75</v>
      </c>
      <c r="AC30" s="44">
        <f t="shared" si="19"/>
        <v>0.15</v>
      </c>
      <c r="AD30" s="51">
        <v>6.76</v>
      </c>
      <c r="AE30" s="43"/>
      <c r="AF30" s="64"/>
      <c r="AG30" s="65">
        <f t="shared" ref="AG30:AG44" si="20">+R30+U30+X30+AA30+AD30</f>
        <v>80.000000000000014</v>
      </c>
      <c r="AH30" s="38">
        <f t="shared" si="3"/>
        <v>68.09</v>
      </c>
      <c r="AI30" s="66">
        <f t="shared" si="11"/>
        <v>0.85112499999999991</v>
      </c>
      <c r="AJ30" s="126" t="s">
        <v>218</v>
      </c>
      <c r="AK30" s="88" t="s">
        <v>166</v>
      </c>
      <c r="AL30" s="87" t="s">
        <v>167</v>
      </c>
    </row>
    <row r="31" spans="1:38" s="36" customFormat="1" ht="99.95" customHeight="1" x14ac:dyDescent="0.25">
      <c r="A31" s="13" t="s">
        <v>168</v>
      </c>
      <c r="B31" s="13" t="s">
        <v>96</v>
      </c>
      <c r="C31" s="13" t="s">
        <v>95</v>
      </c>
      <c r="D31" s="13" t="s">
        <v>151</v>
      </c>
      <c r="E31" s="12" t="s">
        <v>169</v>
      </c>
      <c r="F31" s="35" t="s">
        <v>57</v>
      </c>
      <c r="G31" s="69" t="s">
        <v>117</v>
      </c>
      <c r="H31" s="46">
        <v>795</v>
      </c>
      <c r="I31" s="53">
        <v>176</v>
      </c>
      <c r="J31" s="46">
        <v>1027</v>
      </c>
      <c r="K31" s="53">
        <v>1025</v>
      </c>
      <c r="L31" s="47">
        <v>620</v>
      </c>
      <c r="M31" s="53">
        <v>586</v>
      </c>
      <c r="N31" s="46">
        <v>430</v>
      </c>
      <c r="O31" s="53"/>
      <c r="P31" s="46">
        <v>430</v>
      </c>
      <c r="Q31" s="53"/>
      <c r="R31" s="51">
        <v>100</v>
      </c>
      <c r="S31" s="43">
        <v>100</v>
      </c>
      <c r="T31" s="44">
        <f t="shared" si="0"/>
        <v>1</v>
      </c>
      <c r="U31" s="51">
        <v>100</v>
      </c>
      <c r="V31" s="43">
        <v>100</v>
      </c>
      <c r="W31" s="44">
        <f t="shared" si="16"/>
        <v>1</v>
      </c>
      <c r="X31" s="51">
        <v>100</v>
      </c>
      <c r="Y31" s="43">
        <v>100</v>
      </c>
      <c r="Z31" s="44">
        <f t="shared" ref="Z31:Z46" si="21">+Y31/X31</f>
        <v>1</v>
      </c>
      <c r="AA31" s="51">
        <v>100</v>
      </c>
      <c r="AB31" s="43">
        <v>20.7</v>
      </c>
      <c r="AC31" s="44">
        <f t="shared" ref="AC31:AC37" si="22">+AB31/AA31</f>
        <v>0.20699999999999999</v>
      </c>
      <c r="AD31" s="51">
        <v>100</v>
      </c>
      <c r="AE31" s="43"/>
      <c r="AF31" s="64"/>
      <c r="AG31" s="65">
        <v>100</v>
      </c>
      <c r="AH31" s="38">
        <f>+Y31</f>
        <v>100</v>
      </c>
      <c r="AI31" s="66">
        <f t="shared" si="11"/>
        <v>1</v>
      </c>
      <c r="AJ31" s="125" t="s">
        <v>208</v>
      </c>
      <c r="AK31" s="10" t="s">
        <v>174</v>
      </c>
      <c r="AL31" s="89" t="s">
        <v>175</v>
      </c>
    </row>
    <row r="32" spans="1:38" s="36" customFormat="1" ht="99.95" customHeight="1" x14ac:dyDescent="0.25">
      <c r="A32" s="13" t="s">
        <v>168</v>
      </c>
      <c r="B32" s="13" t="s">
        <v>96</v>
      </c>
      <c r="C32" s="13" t="s">
        <v>95</v>
      </c>
      <c r="D32" s="13" t="s">
        <v>151</v>
      </c>
      <c r="E32" s="12" t="s">
        <v>169</v>
      </c>
      <c r="F32" s="37" t="s">
        <v>17</v>
      </c>
      <c r="G32" s="68" t="s">
        <v>118</v>
      </c>
      <c r="H32" s="46">
        <v>55</v>
      </c>
      <c r="I32" s="53">
        <v>55</v>
      </c>
      <c r="J32" s="46">
        <v>81</v>
      </c>
      <c r="K32" s="53">
        <v>75</v>
      </c>
      <c r="L32" s="47">
        <v>203</v>
      </c>
      <c r="M32" s="53">
        <v>197</v>
      </c>
      <c r="N32" s="46">
        <v>286</v>
      </c>
      <c r="O32" s="53"/>
      <c r="P32" s="46">
        <v>286</v>
      </c>
      <c r="Q32" s="53"/>
      <c r="R32" s="51">
        <v>0.25</v>
      </c>
      <c r="S32" s="43">
        <v>0.25</v>
      </c>
      <c r="T32" s="44">
        <f>+S32/R32</f>
        <v>1</v>
      </c>
      <c r="U32" s="51">
        <v>0.5</v>
      </c>
      <c r="V32" s="43">
        <v>0.47</v>
      </c>
      <c r="W32" s="44">
        <f t="shared" si="16"/>
        <v>0.94</v>
      </c>
      <c r="X32" s="51">
        <v>0.75</v>
      </c>
      <c r="Y32" s="43">
        <v>0.72</v>
      </c>
      <c r="Z32" s="44">
        <f>+Y32/X32</f>
        <v>0.96</v>
      </c>
      <c r="AA32" s="51">
        <v>1</v>
      </c>
      <c r="AB32" s="43">
        <v>0.81</v>
      </c>
      <c r="AC32" s="44">
        <f t="shared" si="22"/>
        <v>0.81</v>
      </c>
      <c r="AD32" s="51">
        <v>1</v>
      </c>
      <c r="AE32" s="43"/>
      <c r="AF32" s="64"/>
      <c r="AG32" s="65">
        <v>1</v>
      </c>
      <c r="AH32" s="110">
        <f>+AC32</f>
        <v>0.81</v>
      </c>
      <c r="AI32" s="66">
        <f>+AH32/AG32</f>
        <v>0.81</v>
      </c>
      <c r="AJ32" s="125" t="s">
        <v>208</v>
      </c>
      <c r="AK32" s="10" t="s">
        <v>174</v>
      </c>
      <c r="AL32" s="89" t="s">
        <v>175</v>
      </c>
    </row>
    <row r="33" spans="1:38" s="36" customFormat="1" ht="99.95" customHeight="1" x14ac:dyDescent="0.25">
      <c r="A33" s="13" t="s">
        <v>168</v>
      </c>
      <c r="B33" s="13" t="s">
        <v>96</v>
      </c>
      <c r="C33" s="13" t="s">
        <v>95</v>
      </c>
      <c r="D33" s="13" t="s">
        <v>151</v>
      </c>
      <c r="E33" s="12" t="s">
        <v>169</v>
      </c>
      <c r="F33" s="35" t="s">
        <v>170</v>
      </c>
      <c r="G33" s="13" t="s">
        <v>171</v>
      </c>
      <c r="H33" s="46">
        <v>88</v>
      </c>
      <c r="I33" s="53">
        <v>88</v>
      </c>
      <c r="J33" s="46">
        <v>394</v>
      </c>
      <c r="K33" s="53">
        <v>362</v>
      </c>
      <c r="L33" s="47">
        <v>379</v>
      </c>
      <c r="M33" s="53">
        <v>367</v>
      </c>
      <c r="N33" s="46">
        <v>257</v>
      </c>
      <c r="O33" s="53"/>
      <c r="P33" s="46">
        <v>257</v>
      </c>
      <c r="Q33" s="53"/>
      <c r="R33" s="51"/>
      <c r="S33" s="43"/>
      <c r="T33" s="44"/>
      <c r="U33" s="51"/>
      <c r="V33" s="43"/>
      <c r="W33" s="44"/>
      <c r="X33" s="51"/>
      <c r="Y33" s="43"/>
      <c r="Z33" s="44"/>
      <c r="AA33" s="51">
        <v>100</v>
      </c>
      <c r="AB33" s="43">
        <v>34.75</v>
      </c>
      <c r="AC33" s="44">
        <f t="shared" si="22"/>
        <v>0.34749999999999998</v>
      </c>
      <c r="AD33" s="51">
        <v>100</v>
      </c>
      <c r="AE33" s="43"/>
      <c r="AF33" s="64"/>
      <c r="AG33" s="65">
        <v>100</v>
      </c>
      <c r="AH33" s="38">
        <f>+AB33</f>
        <v>34.75</v>
      </c>
      <c r="AI33" s="66">
        <f t="shared" si="11"/>
        <v>0.34749999999999998</v>
      </c>
      <c r="AJ33" s="125" t="s">
        <v>208</v>
      </c>
      <c r="AK33" s="10" t="s">
        <v>174</v>
      </c>
      <c r="AL33" s="89" t="s">
        <v>175</v>
      </c>
    </row>
    <row r="34" spans="1:38" s="36" customFormat="1" ht="99.95" customHeight="1" x14ac:dyDescent="0.25">
      <c r="A34" s="13" t="s">
        <v>168</v>
      </c>
      <c r="B34" s="13" t="s">
        <v>96</v>
      </c>
      <c r="C34" s="13" t="s">
        <v>95</v>
      </c>
      <c r="D34" s="13" t="s">
        <v>151</v>
      </c>
      <c r="E34" s="12" t="s">
        <v>169</v>
      </c>
      <c r="F34" s="37" t="s">
        <v>135</v>
      </c>
      <c r="G34" s="12" t="s">
        <v>173</v>
      </c>
      <c r="H34" s="50"/>
      <c r="I34" s="39"/>
      <c r="J34" s="40"/>
      <c r="K34" s="50"/>
      <c r="L34" s="39"/>
      <c r="M34" s="40"/>
      <c r="N34" s="50">
        <v>5</v>
      </c>
      <c r="O34" s="39">
        <v>7.2</v>
      </c>
      <c r="P34" s="40">
        <v>1.44</v>
      </c>
      <c r="Q34" s="50">
        <v>5</v>
      </c>
      <c r="R34" s="43"/>
      <c r="S34" s="44"/>
      <c r="T34" s="51"/>
      <c r="U34" s="43"/>
      <c r="V34" s="64"/>
      <c r="W34" s="65"/>
      <c r="X34" s="38">
        <v>5</v>
      </c>
      <c r="Y34" s="66">
        <v>7.1999999999999995E-2</v>
      </c>
      <c r="Z34" s="111">
        <f>+(Y34/X34)*100</f>
        <v>1.44</v>
      </c>
      <c r="AA34" s="51">
        <v>10</v>
      </c>
      <c r="AB34" s="43">
        <v>0</v>
      </c>
      <c r="AC34" s="44">
        <f t="shared" si="22"/>
        <v>0</v>
      </c>
      <c r="AD34" s="51">
        <v>10</v>
      </c>
      <c r="AE34" s="43"/>
      <c r="AF34" s="64"/>
      <c r="AG34" s="65">
        <f>+AD34</f>
        <v>10</v>
      </c>
      <c r="AH34" s="38">
        <f>+AB34</f>
        <v>0</v>
      </c>
      <c r="AI34" s="66">
        <f>+AH34/AG34</f>
        <v>0</v>
      </c>
      <c r="AJ34" s="125" t="s">
        <v>208</v>
      </c>
      <c r="AK34" s="10" t="s">
        <v>174</v>
      </c>
      <c r="AL34" s="89" t="s">
        <v>175</v>
      </c>
    </row>
    <row r="35" spans="1:38" s="36" customFormat="1" ht="99.95" customHeight="1" x14ac:dyDescent="0.25">
      <c r="A35" s="13" t="s">
        <v>168</v>
      </c>
      <c r="B35" s="13" t="s">
        <v>96</v>
      </c>
      <c r="C35" s="13" t="s">
        <v>95</v>
      </c>
      <c r="D35" s="13" t="s">
        <v>172</v>
      </c>
      <c r="E35" s="12" t="s">
        <v>169</v>
      </c>
      <c r="F35" s="35" t="s">
        <v>18</v>
      </c>
      <c r="G35" s="69" t="s">
        <v>119</v>
      </c>
      <c r="H35" s="46">
        <v>0</v>
      </c>
      <c r="I35" s="53">
        <v>0</v>
      </c>
      <c r="J35" s="46">
        <v>70</v>
      </c>
      <c r="K35" s="53">
        <v>70</v>
      </c>
      <c r="L35" s="47">
        <v>91</v>
      </c>
      <c r="M35" s="53">
        <v>91</v>
      </c>
      <c r="N35" s="46">
        <v>103</v>
      </c>
      <c r="O35" s="53"/>
      <c r="P35" s="46">
        <v>311</v>
      </c>
      <c r="Q35" s="53"/>
      <c r="R35" s="51">
        <v>25</v>
      </c>
      <c r="S35" s="43">
        <v>23.13</v>
      </c>
      <c r="T35" s="44">
        <f>+S35/R35</f>
        <v>0.92519999999999991</v>
      </c>
      <c r="U35" s="51">
        <v>50</v>
      </c>
      <c r="V35" s="43">
        <v>50</v>
      </c>
      <c r="W35" s="44">
        <f t="shared" si="16"/>
        <v>1</v>
      </c>
      <c r="X35" s="51">
        <v>75</v>
      </c>
      <c r="Y35" s="43">
        <v>75</v>
      </c>
      <c r="Z35" s="111">
        <f t="shared" si="21"/>
        <v>1</v>
      </c>
      <c r="AA35" s="51">
        <v>100</v>
      </c>
      <c r="AB35" s="43">
        <v>79.89</v>
      </c>
      <c r="AC35" s="44">
        <f t="shared" si="22"/>
        <v>0.79890000000000005</v>
      </c>
      <c r="AD35" s="51">
        <v>100</v>
      </c>
      <c r="AE35" s="43"/>
      <c r="AF35" s="64"/>
      <c r="AG35" s="90">
        <v>100</v>
      </c>
      <c r="AH35" s="100">
        <f>+AB35</f>
        <v>79.89</v>
      </c>
      <c r="AI35" s="92">
        <f t="shared" si="11"/>
        <v>0.79890000000000005</v>
      </c>
      <c r="AJ35" s="125" t="s">
        <v>214</v>
      </c>
      <c r="AK35" s="10" t="s">
        <v>176</v>
      </c>
      <c r="AL35" s="87" t="s">
        <v>177</v>
      </c>
    </row>
    <row r="36" spans="1:38" s="36" customFormat="1" ht="99.95" customHeight="1" x14ac:dyDescent="0.25">
      <c r="A36" s="13" t="s">
        <v>168</v>
      </c>
      <c r="B36" s="13" t="s">
        <v>96</v>
      </c>
      <c r="C36" s="13" t="s">
        <v>95</v>
      </c>
      <c r="D36" s="13" t="s">
        <v>172</v>
      </c>
      <c r="E36" s="12" t="s">
        <v>169</v>
      </c>
      <c r="F36" s="35" t="s">
        <v>19</v>
      </c>
      <c r="G36" s="69" t="s">
        <v>120</v>
      </c>
      <c r="H36" s="46">
        <v>24</v>
      </c>
      <c r="I36" s="53">
        <v>24</v>
      </c>
      <c r="J36" s="46">
        <v>52</v>
      </c>
      <c r="K36" s="53">
        <v>52</v>
      </c>
      <c r="L36" s="47">
        <v>98</v>
      </c>
      <c r="M36" s="53">
        <v>98</v>
      </c>
      <c r="N36" s="46">
        <v>312</v>
      </c>
      <c r="O36" s="53"/>
      <c r="P36" s="46">
        <v>312</v>
      </c>
      <c r="Q36" s="53"/>
      <c r="R36" s="51">
        <v>25</v>
      </c>
      <c r="S36" s="43">
        <v>25</v>
      </c>
      <c r="T36" s="44">
        <f>+S36/R36</f>
        <v>1</v>
      </c>
      <c r="U36" s="51">
        <v>50</v>
      </c>
      <c r="V36" s="43">
        <v>50</v>
      </c>
      <c r="W36" s="44">
        <f t="shared" si="16"/>
        <v>1</v>
      </c>
      <c r="X36" s="51">
        <v>75</v>
      </c>
      <c r="Y36" s="43">
        <v>75</v>
      </c>
      <c r="Z36" s="44">
        <f t="shared" si="21"/>
        <v>1</v>
      </c>
      <c r="AA36" s="51">
        <v>100</v>
      </c>
      <c r="AB36" s="43">
        <v>81.13</v>
      </c>
      <c r="AC36" s="44">
        <f t="shared" si="22"/>
        <v>0.81129999999999991</v>
      </c>
      <c r="AD36" s="51">
        <v>100</v>
      </c>
      <c r="AE36" s="43"/>
      <c r="AF36" s="64"/>
      <c r="AG36" s="65">
        <v>100</v>
      </c>
      <c r="AH36" s="38">
        <f>+AB36</f>
        <v>81.13</v>
      </c>
      <c r="AI36" s="66">
        <f t="shared" si="11"/>
        <v>0.81129999999999991</v>
      </c>
      <c r="AJ36" s="125" t="s">
        <v>214</v>
      </c>
      <c r="AK36" s="10" t="s">
        <v>176</v>
      </c>
      <c r="AL36" s="87" t="s">
        <v>177</v>
      </c>
    </row>
    <row r="37" spans="1:38" s="36" customFormat="1" ht="99.95" customHeight="1" x14ac:dyDescent="0.25">
      <c r="A37" s="13" t="s">
        <v>168</v>
      </c>
      <c r="B37" s="13" t="s">
        <v>96</v>
      </c>
      <c r="C37" s="13" t="s">
        <v>95</v>
      </c>
      <c r="D37" s="13" t="s">
        <v>172</v>
      </c>
      <c r="E37" s="12" t="s">
        <v>169</v>
      </c>
      <c r="F37" s="37" t="s">
        <v>38</v>
      </c>
      <c r="G37" s="68" t="s">
        <v>121</v>
      </c>
      <c r="H37" s="46">
        <v>121</v>
      </c>
      <c r="I37" s="53">
        <v>116</v>
      </c>
      <c r="J37" s="46">
        <v>127</v>
      </c>
      <c r="K37" s="53">
        <v>127</v>
      </c>
      <c r="L37" s="47">
        <v>154</v>
      </c>
      <c r="M37" s="53">
        <v>149</v>
      </c>
      <c r="N37" s="46">
        <v>311</v>
      </c>
      <c r="O37" s="53"/>
      <c r="P37" s="46">
        <v>311</v>
      </c>
      <c r="Q37" s="53"/>
      <c r="R37" s="51">
        <v>25</v>
      </c>
      <c r="S37" s="43">
        <v>25</v>
      </c>
      <c r="T37" s="44">
        <f>+S37/R37</f>
        <v>1</v>
      </c>
      <c r="U37" s="51">
        <v>50</v>
      </c>
      <c r="V37" s="43">
        <v>50</v>
      </c>
      <c r="W37" s="44">
        <f t="shared" si="16"/>
        <v>1</v>
      </c>
      <c r="X37" s="51">
        <v>75</v>
      </c>
      <c r="Y37" s="43">
        <v>75</v>
      </c>
      <c r="Z37" s="44">
        <f t="shared" si="21"/>
        <v>1</v>
      </c>
      <c r="AA37" s="51">
        <v>100</v>
      </c>
      <c r="AB37" s="43">
        <v>80.900000000000006</v>
      </c>
      <c r="AC37" s="44">
        <f t="shared" si="22"/>
        <v>0.80900000000000005</v>
      </c>
      <c r="AD37" s="51">
        <v>100</v>
      </c>
      <c r="AE37" s="43"/>
      <c r="AF37" s="64"/>
      <c r="AG37" s="65">
        <v>100</v>
      </c>
      <c r="AH37" s="38">
        <f>+AB37</f>
        <v>80.900000000000006</v>
      </c>
      <c r="AI37" s="66">
        <f t="shared" si="11"/>
        <v>0.80900000000000005</v>
      </c>
      <c r="AJ37" s="125" t="s">
        <v>214</v>
      </c>
      <c r="AK37" s="10" t="s">
        <v>176</v>
      </c>
      <c r="AL37" s="87" t="s">
        <v>177</v>
      </c>
    </row>
    <row r="38" spans="1:38" s="36" customFormat="1" ht="66.75" customHeight="1" x14ac:dyDescent="0.25">
      <c r="A38" s="13" t="s">
        <v>168</v>
      </c>
      <c r="B38" s="35" t="s">
        <v>51</v>
      </c>
      <c r="C38" s="35" t="s">
        <v>95</v>
      </c>
      <c r="D38" s="35" t="s">
        <v>151</v>
      </c>
      <c r="E38" s="35" t="s">
        <v>102</v>
      </c>
      <c r="F38" s="35" t="s">
        <v>20</v>
      </c>
      <c r="G38" s="69" t="s">
        <v>122</v>
      </c>
      <c r="H38" s="46">
        <v>52</v>
      </c>
      <c r="I38" s="53">
        <v>52</v>
      </c>
      <c r="J38" s="46">
        <v>537</v>
      </c>
      <c r="K38" s="53">
        <v>530</v>
      </c>
      <c r="L38" s="47">
        <v>1051</v>
      </c>
      <c r="M38" s="53">
        <v>1051</v>
      </c>
      <c r="N38" s="46">
        <v>601</v>
      </c>
      <c r="O38" s="53"/>
      <c r="P38" s="46">
        <v>315</v>
      </c>
      <c r="Q38" s="53"/>
      <c r="R38" s="51">
        <v>100</v>
      </c>
      <c r="S38" s="43">
        <v>100</v>
      </c>
      <c r="T38" s="44">
        <f t="shared" ref="T38:T46" si="23">+S38/R38</f>
        <v>1</v>
      </c>
      <c r="U38" s="51">
        <v>200</v>
      </c>
      <c r="V38" s="43">
        <v>200</v>
      </c>
      <c r="W38" s="44">
        <f t="shared" si="16"/>
        <v>1</v>
      </c>
      <c r="X38" s="51">
        <v>234</v>
      </c>
      <c r="Y38" s="43">
        <v>234</v>
      </c>
      <c r="Z38" s="44">
        <f t="shared" si="21"/>
        <v>1</v>
      </c>
      <c r="AA38" s="51">
        <v>200</v>
      </c>
      <c r="AB38" s="43">
        <v>60</v>
      </c>
      <c r="AC38" s="44"/>
      <c r="AD38" s="51">
        <v>66</v>
      </c>
      <c r="AE38" s="43"/>
      <c r="AF38" s="64"/>
      <c r="AG38" s="65">
        <f t="shared" si="20"/>
        <v>800</v>
      </c>
      <c r="AH38" s="38">
        <f t="shared" si="3"/>
        <v>594</v>
      </c>
      <c r="AI38" s="66">
        <f t="shared" si="11"/>
        <v>0.74250000000000005</v>
      </c>
      <c r="AJ38" s="125" t="s">
        <v>144</v>
      </c>
      <c r="AK38" s="10" t="s">
        <v>200</v>
      </c>
      <c r="AL38" s="89" t="s">
        <v>201</v>
      </c>
    </row>
    <row r="39" spans="1:38" s="36" customFormat="1" ht="66.75" customHeight="1" x14ac:dyDescent="0.25">
      <c r="A39" s="13" t="s">
        <v>168</v>
      </c>
      <c r="B39" s="35" t="s">
        <v>51</v>
      </c>
      <c r="C39" s="35" t="s">
        <v>95</v>
      </c>
      <c r="D39" s="35" t="s">
        <v>16</v>
      </c>
      <c r="E39" s="35" t="s">
        <v>102</v>
      </c>
      <c r="F39" s="35" t="s">
        <v>21</v>
      </c>
      <c r="G39" s="69" t="s">
        <v>123</v>
      </c>
      <c r="H39" s="46">
        <v>141</v>
      </c>
      <c r="I39" s="53">
        <v>141</v>
      </c>
      <c r="J39" s="46">
        <v>176</v>
      </c>
      <c r="K39" s="53">
        <v>175</v>
      </c>
      <c r="L39" s="47">
        <v>161</v>
      </c>
      <c r="M39" s="53">
        <v>161</v>
      </c>
      <c r="N39" s="46">
        <v>155</v>
      </c>
      <c r="O39" s="53"/>
      <c r="P39" s="46">
        <v>82</v>
      </c>
      <c r="Q39" s="53"/>
      <c r="R39" s="51">
        <v>6</v>
      </c>
      <c r="S39" s="43">
        <v>6</v>
      </c>
      <c r="T39" s="44">
        <f t="shared" si="23"/>
        <v>1</v>
      </c>
      <c r="U39" s="51">
        <v>12</v>
      </c>
      <c r="V39" s="43">
        <v>12</v>
      </c>
      <c r="W39" s="44">
        <f t="shared" si="16"/>
        <v>1</v>
      </c>
      <c r="X39" s="51">
        <v>12</v>
      </c>
      <c r="Y39" s="43">
        <v>12</v>
      </c>
      <c r="Z39" s="44">
        <f t="shared" si="21"/>
        <v>1</v>
      </c>
      <c r="AA39" s="51">
        <v>12</v>
      </c>
      <c r="AB39" s="43">
        <v>3</v>
      </c>
      <c r="AC39" s="44"/>
      <c r="AD39" s="51">
        <v>6</v>
      </c>
      <c r="AE39" s="43"/>
      <c r="AF39" s="64"/>
      <c r="AG39" s="65">
        <f t="shared" si="20"/>
        <v>48</v>
      </c>
      <c r="AH39" s="38">
        <f t="shared" si="3"/>
        <v>33</v>
      </c>
      <c r="AI39" s="66">
        <f t="shared" si="11"/>
        <v>0.6875</v>
      </c>
      <c r="AJ39" s="125" t="s">
        <v>144</v>
      </c>
      <c r="AK39" s="10" t="s">
        <v>200</v>
      </c>
      <c r="AL39" s="89" t="s">
        <v>201</v>
      </c>
    </row>
    <row r="40" spans="1:38" s="36" customFormat="1" ht="66.75" customHeight="1" x14ac:dyDescent="0.25">
      <c r="A40" s="13" t="s">
        <v>168</v>
      </c>
      <c r="B40" s="35" t="s">
        <v>51</v>
      </c>
      <c r="C40" s="35" t="s">
        <v>95</v>
      </c>
      <c r="D40" s="35" t="s">
        <v>16</v>
      </c>
      <c r="E40" s="35" t="s">
        <v>102</v>
      </c>
      <c r="F40" s="35" t="s">
        <v>22</v>
      </c>
      <c r="G40" s="69" t="s">
        <v>124</v>
      </c>
      <c r="H40" s="46">
        <v>25</v>
      </c>
      <c r="I40" s="53">
        <v>25</v>
      </c>
      <c r="J40" s="46">
        <v>310</v>
      </c>
      <c r="K40" s="53">
        <v>302</v>
      </c>
      <c r="L40" s="47">
        <v>210</v>
      </c>
      <c r="M40" s="53">
        <v>193</v>
      </c>
      <c r="N40" s="46">
        <v>176</v>
      </c>
      <c r="O40" s="53"/>
      <c r="P40" s="46">
        <v>93</v>
      </c>
      <c r="Q40" s="53"/>
      <c r="R40" s="51">
        <v>6</v>
      </c>
      <c r="S40" s="43">
        <v>6</v>
      </c>
      <c r="T40" s="44">
        <f t="shared" si="23"/>
        <v>1</v>
      </c>
      <c r="U40" s="51">
        <v>12</v>
      </c>
      <c r="V40" s="43">
        <v>12</v>
      </c>
      <c r="W40" s="44">
        <f t="shared" si="16"/>
        <v>1</v>
      </c>
      <c r="X40" s="51">
        <v>12</v>
      </c>
      <c r="Y40" s="43">
        <v>12</v>
      </c>
      <c r="Z40" s="44">
        <f t="shared" si="21"/>
        <v>1</v>
      </c>
      <c r="AA40" s="51">
        <v>12</v>
      </c>
      <c r="AB40" s="43">
        <v>3</v>
      </c>
      <c r="AC40" s="44"/>
      <c r="AD40" s="51">
        <v>6</v>
      </c>
      <c r="AE40" s="43"/>
      <c r="AF40" s="64"/>
      <c r="AG40" s="65">
        <f t="shared" si="20"/>
        <v>48</v>
      </c>
      <c r="AH40" s="38">
        <f t="shared" si="3"/>
        <v>33</v>
      </c>
      <c r="AI40" s="66">
        <f t="shared" si="11"/>
        <v>0.6875</v>
      </c>
      <c r="AJ40" s="125" t="s">
        <v>144</v>
      </c>
      <c r="AK40" s="10" t="s">
        <v>200</v>
      </c>
      <c r="AL40" s="89" t="s">
        <v>201</v>
      </c>
    </row>
    <row r="41" spans="1:38" s="36" customFormat="1" ht="66.75" customHeight="1" x14ac:dyDescent="0.25">
      <c r="A41" s="13" t="s">
        <v>168</v>
      </c>
      <c r="B41" s="35" t="s">
        <v>51</v>
      </c>
      <c r="C41" s="35" t="s">
        <v>95</v>
      </c>
      <c r="D41" s="35" t="s">
        <v>16</v>
      </c>
      <c r="E41" s="35" t="s">
        <v>102</v>
      </c>
      <c r="F41" s="35" t="s">
        <v>23</v>
      </c>
      <c r="G41" s="69" t="s">
        <v>125</v>
      </c>
      <c r="H41" s="46">
        <v>6</v>
      </c>
      <c r="I41" s="53">
        <v>6</v>
      </c>
      <c r="J41" s="46">
        <v>162</v>
      </c>
      <c r="K41" s="53">
        <v>162</v>
      </c>
      <c r="L41" s="47">
        <v>297</v>
      </c>
      <c r="M41" s="53">
        <v>297</v>
      </c>
      <c r="N41" s="46">
        <v>295</v>
      </c>
      <c r="O41" s="53"/>
      <c r="P41" s="46">
        <v>155</v>
      </c>
      <c r="Q41" s="53"/>
      <c r="R41" s="51">
        <v>4</v>
      </c>
      <c r="S41" s="43">
        <v>4</v>
      </c>
      <c r="T41" s="44">
        <f t="shared" si="23"/>
        <v>1</v>
      </c>
      <c r="U41" s="51">
        <v>8</v>
      </c>
      <c r="V41" s="43">
        <v>8</v>
      </c>
      <c r="W41" s="44">
        <f t="shared" si="16"/>
        <v>1</v>
      </c>
      <c r="X41" s="51">
        <v>8</v>
      </c>
      <c r="Y41" s="43">
        <v>8</v>
      </c>
      <c r="Z41" s="44">
        <f t="shared" si="21"/>
        <v>1</v>
      </c>
      <c r="AA41" s="51">
        <v>8</v>
      </c>
      <c r="AB41" s="43">
        <v>0</v>
      </c>
      <c r="AC41" s="44"/>
      <c r="AD41" s="51">
        <v>4</v>
      </c>
      <c r="AE41" s="43"/>
      <c r="AF41" s="64"/>
      <c r="AG41" s="65">
        <f t="shared" si="20"/>
        <v>32</v>
      </c>
      <c r="AH41" s="38">
        <f t="shared" si="3"/>
        <v>20</v>
      </c>
      <c r="AI41" s="66">
        <f t="shared" si="11"/>
        <v>0.625</v>
      </c>
      <c r="AJ41" s="125" t="s">
        <v>144</v>
      </c>
      <c r="AK41" s="10" t="s">
        <v>200</v>
      </c>
      <c r="AL41" s="89" t="s">
        <v>201</v>
      </c>
    </row>
    <row r="42" spans="1:38" s="36" customFormat="1" ht="78.75" x14ac:dyDescent="0.25">
      <c r="A42" s="13" t="s">
        <v>168</v>
      </c>
      <c r="B42" s="35" t="s">
        <v>99</v>
      </c>
      <c r="C42" s="35" t="s">
        <v>98</v>
      </c>
      <c r="D42" s="13" t="s">
        <v>195</v>
      </c>
      <c r="E42" s="35" t="s">
        <v>101</v>
      </c>
      <c r="F42" s="35" t="s">
        <v>52</v>
      </c>
      <c r="G42" s="69" t="s">
        <v>126</v>
      </c>
      <c r="H42" s="46">
        <v>2446</v>
      </c>
      <c r="I42" s="53">
        <v>2443</v>
      </c>
      <c r="J42" s="46">
        <v>5896</v>
      </c>
      <c r="K42" s="53">
        <v>5529</v>
      </c>
      <c r="L42" s="47">
        <v>4558</v>
      </c>
      <c r="M42" s="53">
        <v>3771</v>
      </c>
      <c r="N42" s="46">
        <v>3661</v>
      </c>
      <c r="O42" s="53"/>
      <c r="P42" s="46">
        <v>4464</v>
      </c>
      <c r="Q42" s="53"/>
      <c r="R42" s="51">
        <v>100</v>
      </c>
      <c r="S42" s="43">
        <v>98.13</v>
      </c>
      <c r="T42" s="44">
        <f t="shared" si="23"/>
        <v>0.98129999999999995</v>
      </c>
      <c r="U42" s="51">
        <v>100</v>
      </c>
      <c r="V42" s="43">
        <v>99.29</v>
      </c>
      <c r="W42" s="44">
        <f t="shared" si="16"/>
        <v>0.99290000000000012</v>
      </c>
      <c r="X42" s="51">
        <v>100</v>
      </c>
      <c r="Y42" s="43">
        <v>99.84</v>
      </c>
      <c r="Z42" s="44">
        <f t="shared" si="21"/>
        <v>0.99840000000000007</v>
      </c>
      <c r="AA42" s="51">
        <v>100</v>
      </c>
      <c r="AB42" s="43">
        <v>98.57</v>
      </c>
      <c r="AC42" s="44">
        <f>+AB42/AA42</f>
        <v>0.98569999999999991</v>
      </c>
      <c r="AD42" s="51">
        <v>100</v>
      </c>
      <c r="AE42" s="43"/>
      <c r="AF42" s="64"/>
      <c r="AG42" s="65">
        <v>100</v>
      </c>
      <c r="AH42" s="38">
        <f>+AB42</f>
        <v>98.57</v>
      </c>
      <c r="AI42" s="66">
        <f t="shared" si="11"/>
        <v>0.98569999999999991</v>
      </c>
      <c r="AJ42" s="125" t="s">
        <v>219</v>
      </c>
      <c r="AK42" s="10" t="s">
        <v>196</v>
      </c>
      <c r="AL42" s="87" t="s">
        <v>197</v>
      </c>
    </row>
    <row r="43" spans="1:38" ht="78.75" x14ac:dyDescent="0.25">
      <c r="A43" s="13" t="s">
        <v>168</v>
      </c>
      <c r="B43" s="13" t="s">
        <v>99</v>
      </c>
      <c r="C43" s="13" t="s">
        <v>98</v>
      </c>
      <c r="D43" s="13" t="s">
        <v>195</v>
      </c>
      <c r="E43" s="13" t="s">
        <v>101</v>
      </c>
      <c r="F43" s="13" t="s">
        <v>25</v>
      </c>
      <c r="G43" s="71" t="s">
        <v>127</v>
      </c>
      <c r="H43" s="47">
        <v>426</v>
      </c>
      <c r="I43" s="54">
        <v>426</v>
      </c>
      <c r="J43" s="47">
        <v>493</v>
      </c>
      <c r="K43" s="54">
        <v>484</v>
      </c>
      <c r="L43" s="47">
        <v>781</v>
      </c>
      <c r="M43" s="54">
        <v>757</v>
      </c>
      <c r="N43" s="47">
        <v>915</v>
      </c>
      <c r="O43" s="54"/>
      <c r="P43" s="47">
        <v>1116</v>
      </c>
      <c r="Q43" s="54"/>
      <c r="R43" s="51">
        <v>6.14</v>
      </c>
      <c r="S43" s="43">
        <v>6.14</v>
      </c>
      <c r="T43" s="44">
        <f t="shared" si="23"/>
        <v>1</v>
      </c>
      <c r="U43" s="51">
        <v>22.22</v>
      </c>
      <c r="V43" s="43">
        <v>22.22</v>
      </c>
      <c r="W43" s="44">
        <f t="shared" si="16"/>
        <v>1</v>
      </c>
      <c r="X43" s="51">
        <v>18.14</v>
      </c>
      <c r="Y43" s="43">
        <v>18.14</v>
      </c>
      <c r="Z43" s="44">
        <f t="shared" si="21"/>
        <v>1</v>
      </c>
      <c r="AA43" s="51">
        <v>30</v>
      </c>
      <c r="AB43" s="43">
        <v>16.91</v>
      </c>
      <c r="AC43" s="44">
        <f t="shared" ref="AC43:AC46" si="24">+AB43/AA43</f>
        <v>0.56366666666666665</v>
      </c>
      <c r="AD43" s="51">
        <v>23.5</v>
      </c>
      <c r="AE43" s="43"/>
      <c r="AF43" s="64"/>
      <c r="AG43" s="51">
        <f t="shared" si="20"/>
        <v>100</v>
      </c>
      <c r="AH43" s="43">
        <f>+S43+V43+Y43+AB43+AE43</f>
        <v>63.41</v>
      </c>
      <c r="AI43" s="112">
        <f t="shared" si="11"/>
        <v>0.6341</v>
      </c>
      <c r="AJ43" s="125" t="s">
        <v>219</v>
      </c>
      <c r="AK43" s="10" t="s">
        <v>196</v>
      </c>
      <c r="AL43" s="87" t="s">
        <v>197</v>
      </c>
    </row>
    <row r="44" spans="1:38" ht="78.75" x14ac:dyDescent="0.25">
      <c r="A44" s="13" t="s">
        <v>168</v>
      </c>
      <c r="B44" s="13" t="s">
        <v>99</v>
      </c>
      <c r="C44" s="13" t="s">
        <v>98</v>
      </c>
      <c r="D44" s="13" t="s">
        <v>195</v>
      </c>
      <c r="E44" s="13" t="s">
        <v>101</v>
      </c>
      <c r="F44" s="13" t="s">
        <v>53</v>
      </c>
      <c r="G44" s="71" t="s">
        <v>128</v>
      </c>
      <c r="H44" s="47">
        <v>60</v>
      </c>
      <c r="I44" s="54">
        <v>36</v>
      </c>
      <c r="J44" s="47">
        <v>175</v>
      </c>
      <c r="K44" s="54">
        <v>158</v>
      </c>
      <c r="L44" s="47">
        <v>214</v>
      </c>
      <c r="M44" s="54">
        <v>214</v>
      </c>
      <c r="N44" s="47">
        <v>118</v>
      </c>
      <c r="O44" s="54"/>
      <c r="P44" s="47">
        <v>143</v>
      </c>
      <c r="Q44" s="54"/>
      <c r="R44" s="51">
        <v>23.51</v>
      </c>
      <c r="S44" s="43">
        <v>23.51</v>
      </c>
      <c r="T44" s="44">
        <f t="shared" si="23"/>
        <v>1</v>
      </c>
      <c r="U44" s="51">
        <v>9.86</v>
      </c>
      <c r="V44" s="43">
        <v>9.86</v>
      </c>
      <c r="W44" s="44">
        <f t="shared" si="16"/>
        <v>1</v>
      </c>
      <c r="X44" s="51">
        <v>10</v>
      </c>
      <c r="Y44" s="43">
        <v>10</v>
      </c>
      <c r="Z44" s="44">
        <f t="shared" si="21"/>
        <v>1</v>
      </c>
      <c r="AA44" s="51">
        <v>36</v>
      </c>
      <c r="AB44" s="43">
        <v>7.54</v>
      </c>
      <c r="AC44" s="44">
        <f t="shared" si="24"/>
        <v>0.20944444444444443</v>
      </c>
      <c r="AD44" s="51">
        <v>20.63</v>
      </c>
      <c r="AE44" s="43"/>
      <c r="AF44" s="64"/>
      <c r="AG44" s="51">
        <f t="shared" si="20"/>
        <v>100</v>
      </c>
      <c r="AH44" s="43">
        <f>+S44+V44+Y44+AB44+AE44</f>
        <v>50.910000000000004</v>
      </c>
      <c r="AI44" s="112">
        <f t="shared" si="11"/>
        <v>0.5091</v>
      </c>
      <c r="AJ44" s="125" t="s">
        <v>219</v>
      </c>
      <c r="AK44" s="10" t="s">
        <v>196</v>
      </c>
      <c r="AL44" s="87" t="s">
        <v>197</v>
      </c>
    </row>
    <row r="45" spans="1:38" ht="78.75" x14ac:dyDescent="0.25">
      <c r="A45" s="13" t="s">
        <v>168</v>
      </c>
      <c r="B45" s="13" t="s">
        <v>99</v>
      </c>
      <c r="C45" s="13" t="s">
        <v>98</v>
      </c>
      <c r="D45" s="13" t="s">
        <v>195</v>
      </c>
      <c r="E45" s="13" t="s">
        <v>101</v>
      </c>
      <c r="F45" s="13" t="s">
        <v>24</v>
      </c>
      <c r="G45" s="71" t="s">
        <v>129</v>
      </c>
      <c r="H45" s="47">
        <v>21</v>
      </c>
      <c r="I45" s="54">
        <v>21</v>
      </c>
      <c r="J45" s="47">
        <v>620</v>
      </c>
      <c r="K45" s="54">
        <v>571</v>
      </c>
      <c r="L45" s="47">
        <v>164</v>
      </c>
      <c r="M45" s="54">
        <v>158</v>
      </c>
      <c r="N45" s="47">
        <v>1497</v>
      </c>
      <c r="O45" s="54"/>
      <c r="P45" s="47">
        <v>1497</v>
      </c>
      <c r="Q45" s="54"/>
      <c r="R45" s="51">
        <v>100</v>
      </c>
      <c r="S45" s="43">
        <v>100</v>
      </c>
      <c r="T45" s="44">
        <f t="shared" si="23"/>
        <v>1</v>
      </c>
      <c r="U45" s="51">
        <v>100</v>
      </c>
      <c r="V45" s="43">
        <v>100</v>
      </c>
      <c r="W45" s="44">
        <f t="shared" si="16"/>
        <v>1</v>
      </c>
      <c r="X45" s="51">
        <v>100</v>
      </c>
      <c r="Y45" s="43">
        <v>100</v>
      </c>
      <c r="Z45" s="44">
        <f t="shared" si="21"/>
        <v>1</v>
      </c>
      <c r="AA45" s="51">
        <v>100</v>
      </c>
      <c r="AB45" s="43">
        <v>100</v>
      </c>
      <c r="AC45" s="44">
        <f t="shared" si="24"/>
        <v>1</v>
      </c>
      <c r="AD45" s="51">
        <v>100</v>
      </c>
      <c r="AE45" s="43"/>
      <c r="AF45" s="64"/>
      <c r="AG45" s="51">
        <v>100</v>
      </c>
      <c r="AH45" s="43">
        <f>+Y45</f>
        <v>100</v>
      </c>
      <c r="AI45" s="112">
        <f t="shared" si="11"/>
        <v>1</v>
      </c>
      <c r="AJ45" s="125" t="s">
        <v>219</v>
      </c>
      <c r="AK45" s="10" t="s">
        <v>196</v>
      </c>
      <c r="AL45" s="87" t="s">
        <v>197</v>
      </c>
    </row>
    <row r="46" spans="1:38" ht="78.75" x14ac:dyDescent="0.25">
      <c r="A46" s="13" t="s">
        <v>168</v>
      </c>
      <c r="B46" s="13" t="s">
        <v>99</v>
      </c>
      <c r="C46" s="13" t="s">
        <v>98</v>
      </c>
      <c r="D46" s="13" t="s">
        <v>195</v>
      </c>
      <c r="E46" s="13" t="s">
        <v>101</v>
      </c>
      <c r="F46" s="13" t="s">
        <v>54</v>
      </c>
      <c r="G46" s="71" t="s">
        <v>130</v>
      </c>
      <c r="H46" s="47">
        <v>7</v>
      </c>
      <c r="I46" s="54">
        <v>7</v>
      </c>
      <c r="J46" s="47">
        <v>556</v>
      </c>
      <c r="K46" s="54">
        <v>327</v>
      </c>
      <c r="L46" s="47">
        <v>711</v>
      </c>
      <c r="M46" s="54">
        <v>678</v>
      </c>
      <c r="N46" s="47">
        <v>842</v>
      </c>
      <c r="O46" s="54"/>
      <c r="P46" s="47">
        <v>905</v>
      </c>
      <c r="Q46" s="54"/>
      <c r="R46" s="51">
        <v>95</v>
      </c>
      <c r="S46" s="43">
        <v>95.4</v>
      </c>
      <c r="T46" s="44">
        <f t="shared" si="23"/>
        <v>1.0042105263157894</v>
      </c>
      <c r="U46" s="51">
        <v>95</v>
      </c>
      <c r="V46" s="43">
        <v>97.6</v>
      </c>
      <c r="W46" s="44">
        <f t="shared" si="16"/>
        <v>1.0273684210526315</v>
      </c>
      <c r="X46" s="51">
        <v>95</v>
      </c>
      <c r="Y46" s="43">
        <v>99.1</v>
      </c>
      <c r="Z46" s="44">
        <f t="shared" si="21"/>
        <v>1.0431578947368421</v>
      </c>
      <c r="AA46" s="51">
        <v>95</v>
      </c>
      <c r="AB46" s="43">
        <v>97.74</v>
      </c>
      <c r="AC46" s="44">
        <f t="shared" si="24"/>
        <v>1.0288421052631578</v>
      </c>
      <c r="AD46" s="51">
        <v>95</v>
      </c>
      <c r="AE46" s="43"/>
      <c r="AF46" s="64"/>
      <c r="AG46" s="51">
        <v>95</v>
      </c>
      <c r="AH46" s="43">
        <f>+AB46</f>
        <v>97.74</v>
      </c>
      <c r="AI46" s="112">
        <f t="shared" si="11"/>
        <v>1.0288421052631578</v>
      </c>
      <c r="AJ46" s="125" t="s">
        <v>219</v>
      </c>
      <c r="AK46" s="10" t="s">
        <v>196</v>
      </c>
      <c r="AL46" s="87" t="s">
        <v>197</v>
      </c>
    </row>
    <row r="47" spans="1:38" ht="78.75" x14ac:dyDescent="0.25">
      <c r="A47" s="13" t="s">
        <v>168</v>
      </c>
      <c r="B47" s="13" t="s">
        <v>103</v>
      </c>
      <c r="C47" s="13" t="s">
        <v>98</v>
      </c>
      <c r="D47" s="13" t="s">
        <v>152</v>
      </c>
      <c r="E47" s="13" t="s">
        <v>104</v>
      </c>
      <c r="F47" s="12" t="s">
        <v>105</v>
      </c>
      <c r="G47" s="72" t="s">
        <v>133</v>
      </c>
      <c r="H47" s="47">
        <v>0</v>
      </c>
      <c r="I47" s="54">
        <v>0</v>
      </c>
      <c r="J47" s="47">
        <v>105</v>
      </c>
      <c r="K47" s="54">
        <v>105</v>
      </c>
      <c r="L47" s="47">
        <v>216</v>
      </c>
      <c r="M47" s="54">
        <v>216</v>
      </c>
      <c r="N47" s="47">
        <v>256</v>
      </c>
      <c r="O47" s="54"/>
      <c r="P47" s="47">
        <v>369</v>
      </c>
      <c r="Q47" s="54"/>
      <c r="R47" s="105">
        <v>0</v>
      </c>
      <c r="S47" s="106">
        <v>0</v>
      </c>
      <c r="T47" s="44"/>
      <c r="U47" s="105">
        <v>100</v>
      </c>
      <c r="V47" s="106">
        <v>100</v>
      </c>
      <c r="W47" s="44">
        <f t="shared" si="16"/>
        <v>1</v>
      </c>
      <c r="X47" s="105">
        <v>100</v>
      </c>
      <c r="Y47" s="106">
        <v>100</v>
      </c>
      <c r="Z47" s="44">
        <f t="shared" ref="Z47:Z49" si="25">+Y47/X47</f>
        <v>1</v>
      </c>
      <c r="AA47" s="105">
        <v>100</v>
      </c>
      <c r="AB47" s="106">
        <v>100</v>
      </c>
      <c r="AC47" s="44">
        <f>+AB47/AA47</f>
        <v>1</v>
      </c>
      <c r="AD47" s="105">
        <v>100</v>
      </c>
      <c r="AE47" s="106"/>
      <c r="AF47" s="64"/>
      <c r="AG47" s="51">
        <v>100</v>
      </c>
      <c r="AH47" s="43">
        <v>100</v>
      </c>
      <c r="AI47" s="112">
        <f t="shared" si="11"/>
        <v>1</v>
      </c>
      <c r="AJ47" s="127" t="s">
        <v>145</v>
      </c>
      <c r="AK47" s="10" t="s">
        <v>202</v>
      </c>
      <c r="AL47" s="87" t="s">
        <v>203</v>
      </c>
    </row>
    <row r="48" spans="1:38" ht="94.5" x14ac:dyDescent="0.25">
      <c r="A48" s="13" t="s">
        <v>168</v>
      </c>
      <c r="B48" s="13" t="s">
        <v>103</v>
      </c>
      <c r="C48" s="13" t="s">
        <v>98</v>
      </c>
      <c r="D48" s="13" t="s">
        <v>152</v>
      </c>
      <c r="E48" s="13" t="s">
        <v>104</v>
      </c>
      <c r="F48" s="12" t="s">
        <v>153</v>
      </c>
      <c r="G48" s="72" t="s">
        <v>132</v>
      </c>
      <c r="H48" s="48">
        <v>0</v>
      </c>
      <c r="I48" s="55">
        <v>0</v>
      </c>
      <c r="J48" s="57">
        <v>633</v>
      </c>
      <c r="K48" s="58">
        <v>628</v>
      </c>
      <c r="L48" s="57">
        <v>482</v>
      </c>
      <c r="M48" s="58">
        <v>470</v>
      </c>
      <c r="N48" s="57">
        <v>656</v>
      </c>
      <c r="O48" s="58"/>
      <c r="P48" s="57">
        <v>689</v>
      </c>
      <c r="Q48" s="58"/>
      <c r="R48" s="113">
        <v>0</v>
      </c>
      <c r="S48" s="114">
        <v>0</v>
      </c>
      <c r="T48" s="43"/>
      <c r="U48" s="113">
        <v>100</v>
      </c>
      <c r="V48" s="114">
        <v>100</v>
      </c>
      <c r="W48" s="44">
        <f t="shared" si="16"/>
        <v>1</v>
      </c>
      <c r="X48" s="113">
        <v>100</v>
      </c>
      <c r="Y48" s="114">
        <v>100</v>
      </c>
      <c r="Z48" s="44">
        <f t="shared" si="25"/>
        <v>1</v>
      </c>
      <c r="AA48" s="113">
        <v>100</v>
      </c>
      <c r="AB48" s="114">
        <v>100</v>
      </c>
      <c r="AC48" s="44">
        <f t="shared" ref="AC48:AC49" si="26">+AB48/AA48</f>
        <v>1</v>
      </c>
      <c r="AD48" s="113">
        <v>100</v>
      </c>
      <c r="AE48" s="115"/>
      <c r="AF48" s="116"/>
      <c r="AG48" s="51">
        <v>100</v>
      </c>
      <c r="AH48" s="43">
        <v>100</v>
      </c>
      <c r="AI48" s="112">
        <f t="shared" si="11"/>
        <v>1</v>
      </c>
      <c r="AJ48" s="127" t="s">
        <v>145</v>
      </c>
      <c r="AK48" s="10" t="s">
        <v>202</v>
      </c>
      <c r="AL48" s="87" t="s">
        <v>203</v>
      </c>
    </row>
    <row r="49" spans="1:38" ht="78.75" x14ac:dyDescent="0.25">
      <c r="A49" s="13" t="s">
        <v>168</v>
      </c>
      <c r="B49" s="13" t="s">
        <v>103</v>
      </c>
      <c r="C49" s="13" t="s">
        <v>98</v>
      </c>
      <c r="D49" s="13" t="s">
        <v>152</v>
      </c>
      <c r="E49" s="13" t="s">
        <v>104</v>
      </c>
      <c r="F49" s="12" t="s">
        <v>154</v>
      </c>
      <c r="G49" s="72" t="s">
        <v>131</v>
      </c>
      <c r="H49" s="48">
        <v>0</v>
      </c>
      <c r="I49" s="55">
        <v>0</v>
      </c>
      <c r="J49" s="57">
        <v>397</v>
      </c>
      <c r="K49" s="58">
        <v>394</v>
      </c>
      <c r="L49" s="57">
        <v>583</v>
      </c>
      <c r="M49" s="58">
        <v>547</v>
      </c>
      <c r="N49" s="57">
        <v>432</v>
      </c>
      <c r="O49" s="58"/>
      <c r="P49" s="57">
        <v>454</v>
      </c>
      <c r="Q49" s="58"/>
      <c r="R49" s="113">
        <v>0</v>
      </c>
      <c r="S49" s="114">
        <v>0</v>
      </c>
      <c r="T49" s="43"/>
      <c r="U49" s="113">
        <v>100</v>
      </c>
      <c r="V49" s="114">
        <v>100</v>
      </c>
      <c r="W49" s="44">
        <f t="shared" si="16"/>
        <v>1</v>
      </c>
      <c r="X49" s="113">
        <v>100</v>
      </c>
      <c r="Y49" s="114">
        <v>100</v>
      </c>
      <c r="Z49" s="44">
        <f t="shared" si="25"/>
        <v>1</v>
      </c>
      <c r="AA49" s="113">
        <v>100</v>
      </c>
      <c r="AB49" s="114">
        <v>100</v>
      </c>
      <c r="AC49" s="44">
        <f t="shared" si="26"/>
        <v>1</v>
      </c>
      <c r="AD49" s="113">
        <v>100</v>
      </c>
      <c r="AE49" s="115"/>
      <c r="AF49" s="116"/>
      <c r="AG49" s="51">
        <v>100</v>
      </c>
      <c r="AH49" s="43">
        <v>100</v>
      </c>
      <c r="AI49" s="112">
        <f t="shared" si="11"/>
        <v>1</v>
      </c>
      <c r="AJ49" s="127" t="s">
        <v>145</v>
      </c>
      <c r="AK49" s="10" t="s">
        <v>202</v>
      </c>
      <c r="AL49" s="87" t="s">
        <v>203</v>
      </c>
    </row>
    <row r="50" spans="1:38" ht="63.75" thickBot="1" x14ac:dyDescent="0.3">
      <c r="A50" s="73" t="s">
        <v>43</v>
      </c>
      <c r="B50" s="74" t="s">
        <v>45</v>
      </c>
      <c r="C50" s="74" t="s">
        <v>73</v>
      </c>
      <c r="D50" s="75" t="s">
        <v>149</v>
      </c>
      <c r="E50" s="74" t="s">
        <v>72</v>
      </c>
      <c r="F50" s="75" t="s">
        <v>146</v>
      </c>
      <c r="G50" s="76" t="s">
        <v>147</v>
      </c>
      <c r="H50" s="49">
        <v>0</v>
      </c>
      <c r="I50" s="56">
        <v>0</v>
      </c>
      <c r="J50" s="49">
        <v>0</v>
      </c>
      <c r="K50" s="56">
        <v>0</v>
      </c>
      <c r="L50" s="85">
        <v>22783</v>
      </c>
      <c r="M50" s="56">
        <v>22754</v>
      </c>
      <c r="N50" s="49"/>
      <c r="O50" s="56"/>
      <c r="P50" s="49"/>
      <c r="Q50" s="56"/>
      <c r="R50" s="117">
        <v>0</v>
      </c>
      <c r="S50" s="118">
        <v>0</v>
      </c>
      <c r="T50" s="119" t="s">
        <v>140</v>
      </c>
      <c r="U50" s="117">
        <v>0</v>
      </c>
      <c r="V50" s="118">
        <v>0</v>
      </c>
      <c r="W50" s="119" t="s">
        <v>140</v>
      </c>
      <c r="X50" s="117">
        <v>0</v>
      </c>
      <c r="Y50" s="118">
        <v>0</v>
      </c>
      <c r="Z50" s="119" t="e">
        <f t="shared" ref="Z50" si="27">+Y50/X50</f>
        <v>#DIV/0!</v>
      </c>
      <c r="AA50" s="117">
        <v>12</v>
      </c>
      <c r="AB50" s="118">
        <v>6</v>
      </c>
      <c r="AC50" s="44">
        <f>+AB50/AA50</f>
        <v>0.5</v>
      </c>
      <c r="AD50" s="117">
        <v>5</v>
      </c>
      <c r="AE50" s="118"/>
      <c r="AF50" s="120">
        <f>+AE50/AD50</f>
        <v>0</v>
      </c>
      <c r="AG50" s="121">
        <v>15</v>
      </c>
      <c r="AH50" s="122">
        <f>+S50+V50+Y50+AB50+AE50</f>
        <v>6</v>
      </c>
      <c r="AI50" s="123">
        <f t="shared" ref="AI50" si="28">+AH50/AG50</f>
        <v>0.4</v>
      </c>
      <c r="AJ50" s="128" t="s">
        <v>211</v>
      </c>
      <c r="AK50" s="10" t="s">
        <v>187</v>
      </c>
      <c r="AL50" s="87" t="s">
        <v>188</v>
      </c>
    </row>
    <row r="51" spans="1:38" x14ac:dyDescent="0.25">
      <c r="H51" s="8"/>
      <c r="I51" s="8"/>
      <c r="L51" s="8">
        <f>SUM(L7:L50)</f>
        <v>135650</v>
      </c>
      <c r="M51" s="8">
        <f>SUM(M7:M50)</f>
        <v>132368</v>
      </c>
      <c r="N51" s="8">
        <f>SUM(N7:N49)</f>
        <v>96869</v>
      </c>
      <c r="O51" s="8">
        <f>SUM(O7:O49)</f>
        <v>7.2</v>
      </c>
      <c r="P51" s="8">
        <f>SUM(P7:P49)</f>
        <v>103081.44</v>
      </c>
    </row>
    <row r="52" spans="1:38" x14ac:dyDescent="0.25">
      <c r="L52" s="8"/>
      <c r="M52" s="8"/>
    </row>
  </sheetData>
  <autoFilter ref="A6:AJ51" xr:uid="{CE7B694C-C1F2-49FA-B9CD-568595BB4793}"/>
  <mergeCells count="24">
    <mergeCell ref="H5:I5"/>
    <mergeCell ref="J5:K5"/>
    <mergeCell ref="AD5:AF5"/>
    <mergeCell ref="L5:M5"/>
    <mergeCell ref="N5:O5"/>
    <mergeCell ref="U5:W5"/>
    <mergeCell ref="X5:Z5"/>
    <mergeCell ref="AA5:AC5"/>
    <mergeCell ref="AL4:AL6"/>
    <mergeCell ref="A2:AL2"/>
    <mergeCell ref="AK4:AK6"/>
    <mergeCell ref="AG4:AI5"/>
    <mergeCell ref="AJ4:AJ6"/>
    <mergeCell ref="A4:A6"/>
    <mergeCell ref="B4:B6"/>
    <mergeCell ref="C4:C6"/>
    <mergeCell ref="D4:D6"/>
    <mergeCell ref="E4:E6"/>
    <mergeCell ref="F4:F6"/>
    <mergeCell ref="G4:G6"/>
    <mergeCell ref="R4:AF4"/>
    <mergeCell ref="P5:Q5"/>
    <mergeCell ref="H4:Q4"/>
    <mergeCell ref="R5:T5"/>
  </mergeCells>
  <hyperlinks>
    <hyperlink ref="AL28" r:id="rId1" xr:uid="{5D39A6C6-CC64-408E-93D1-B919FFB825B4}"/>
    <hyperlink ref="AL29" r:id="rId2" xr:uid="{3D1A4567-4B70-48C6-A50F-CBA4355328B7}"/>
    <hyperlink ref="AL35" r:id="rId3" xr:uid="{00FC2348-74EF-422D-A996-A7695295C95A}"/>
    <hyperlink ref="AL34" r:id="rId4" xr:uid="{FDE8B9D3-C050-42FE-86F5-35F95E22806F}"/>
    <hyperlink ref="AL36" r:id="rId5" xr:uid="{FF5D7F31-F1B2-4766-B567-75E59870DD5B}"/>
    <hyperlink ref="AL37" r:id="rId6" xr:uid="{89388F30-1877-4E72-A394-7EB84C5CD15B}"/>
    <hyperlink ref="AL31" r:id="rId7" xr:uid="{1A00940C-C4DB-44C4-8D9D-35B07905093A}"/>
    <hyperlink ref="AL32" r:id="rId8" xr:uid="{D8CFB988-1C0F-4F29-AC7E-1EC8ADC4F0CB}"/>
    <hyperlink ref="AL33" r:id="rId9" xr:uid="{F42458D2-E52D-4578-8BBA-2B2490924644}"/>
    <hyperlink ref="AL9" r:id="rId10" xr:uid="{30E1C9AA-9A76-4B2D-B005-88360AF66D78}"/>
    <hyperlink ref="AL19" r:id="rId11" xr:uid="{50AD4C0C-E306-4B40-8394-3531B22C39EB}"/>
    <hyperlink ref="AL20" r:id="rId12" xr:uid="{3F28A4EA-5201-417D-9A7C-FDD50CF5D603}"/>
    <hyperlink ref="AL21" r:id="rId13" xr:uid="{2D08CC08-2759-4C3B-BDF9-E908D675625C}"/>
    <hyperlink ref="AL22" r:id="rId14" xr:uid="{C0F9F697-ED83-4B77-88F7-3A2D4E1BD839}"/>
    <hyperlink ref="AL23" r:id="rId15" xr:uid="{C5D5C70D-A041-4044-AB2D-044E3C9EF91F}"/>
    <hyperlink ref="AL24" r:id="rId16" xr:uid="{A5E5C321-A94E-4621-BF70-278203F6F7D1}"/>
    <hyperlink ref="AL10" r:id="rId17" xr:uid="{45422481-6914-4688-A9C4-D5A9D55F78F6}"/>
    <hyperlink ref="AL11" r:id="rId18" xr:uid="{EE76ACDF-E806-4CA7-9187-92A9D06399EC}"/>
    <hyperlink ref="AL12" r:id="rId19" xr:uid="{B002B8B1-53D6-4906-AF0B-79D4A1A5360A}"/>
    <hyperlink ref="AL14" r:id="rId20" xr:uid="{8764ED4B-BC29-48BC-B68B-A7C0B0016AF4}"/>
    <hyperlink ref="AL15" r:id="rId21" xr:uid="{388B2DDA-AE9D-4E8A-BB33-849F096A564B}"/>
    <hyperlink ref="AL50" r:id="rId22" xr:uid="{4FABDD54-330D-4063-9B9C-C8B5615A0C45}"/>
    <hyperlink ref="AL13" r:id="rId23" xr:uid="{6AA5F4FC-66A6-4FFC-9C66-D761F0FB0729}"/>
    <hyperlink ref="AL27" r:id="rId24" xr:uid="{56D5910A-8C35-49C7-ACCB-7C4138FDA1F3}"/>
    <hyperlink ref="AL26" r:id="rId25" xr:uid="{AAD403ED-FA0D-414E-B027-BB16817A8787}"/>
    <hyperlink ref="AL25" r:id="rId26" xr:uid="{01BF326C-CAE4-40E9-B0E0-C8A5EA47FB99}"/>
    <hyperlink ref="AL42" r:id="rId27" xr:uid="{CF91E469-32E6-4603-8A03-9741B95F152C}"/>
    <hyperlink ref="AL43" r:id="rId28" xr:uid="{FCCD31FB-9B9D-4F51-9561-92AFB4029DA0}"/>
    <hyperlink ref="AL44" r:id="rId29" xr:uid="{709EE792-204E-48CF-979F-A0BE400BCE53}"/>
    <hyperlink ref="AL45" r:id="rId30" xr:uid="{60074CE1-945B-4953-8E3E-04B25EA7962B}"/>
    <hyperlink ref="AL46" r:id="rId31" xr:uid="{733B93D4-35BD-465F-B3AD-A75ABEC61FC4}"/>
    <hyperlink ref="AL8" r:id="rId32" xr:uid="{920EC58F-DD4D-437D-908C-343468C5F82E}"/>
    <hyperlink ref="AL7" r:id="rId33" xr:uid="{17456B44-A840-4751-9F53-8E93AD0948B7}"/>
    <hyperlink ref="AL38" r:id="rId34" xr:uid="{C24AD35D-EC9D-4EC8-AC65-274EE951B1D7}"/>
    <hyperlink ref="AL39" r:id="rId35" xr:uid="{0B645903-0B1B-461E-8FB4-E0B595F403D8}"/>
    <hyperlink ref="AL40" r:id="rId36" xr:uid="{DA729257-2E50-49F2-AB90-0FCB18CF7B78}"/>
    <hyperlink ref="AL41" r:id="rId37" xr:uid="{9CAC0AFB-1C5A-44ED-B958-21C436EB57F3}"/>
    <hyperlink ref="AL47" r:id="rId38" xr:uid="{38BD2281-5DB0-4C5E-83EA-0A0DE2998440}"/>
    <hyperlink ref="AL48" r:id="rId39" xr:uid="{84007CB0-C7A1-4E53-A70E-4B7CDEDD3D95}"/>
    <hyperlink ref="AL49" r:id="rId40" xr:uid="{63F82AB0-6C57-4BEE-9EBA-3E4FCC4D4E57}"/>
    <hyperlink ref="AL16" r:id="rId41" xr:uid="{CA173DA2-FC63-448D-83EB-E4A9E45F7027}"/>
    <hyperlink ref="AL17" r:id="rId42" xr:uid="{2FBF60A8-FF29-4B4C-81FC-357430710703}"/>
    <hyperlink ref="AL18" r:id="rId43" xr:uid="{FA420AB2-A062-4043-AEF5-951873CD87E6}"/>
  </hyperlinks>
  <pageMargins left="0.70866141732283472" right="0.70866141732283472" top="0.74803149606299213" bottom="0.74803149606299213" header="0.31496062992125984" footer="0.31496062992125984"/>
  <pageSetup scale="12" orientation="landscape" r:id="rId44"/>
  <headerFooter>
    <oddFooter>&amp;L&amp;"times,Normal"&amp;14PG01-FO465-V1&amp;C&amp;G&amp;R&amp;"times,Normal"&amp;14Página  &amp;P de &amp;N</oddFooter>
  </headerFooter>
  <ignoredErrors>
    <ignoredError sqref="AH29" formula="1"/>
  </ignoredErrors>
  <drawing r:id="rId45"/>
  <legacyDrawing r:id="rId46"/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0" customWidth="1"/>
    <col min="5" max="5" width="25.28515625" style="3" customWidth="1"/>
    <col min="6" max="6" width="31.7109375" style="5" customWidth="1"/>
    <col min="7" max="7" width="31.7109375" style="15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8"/>
      <c r="E1" s="2"/>
      <c r="F1" s="6"/>
      <c r="G1" s="14"/>
    </row>
    <row r="2" spans="1:35" ht="92.25" customHeight="1" thickBot="1" x14ac:dyDescent="0.3">
      <c r="A2" s="165" t="s">
        <v>66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</row>
    <row r="3" spans="1:35" ht="16.5" thickBot="1" x14ac:dyDescent="0.3">
      <c r="A3" s="1"/>
      <c r="B3" s="2"/>
      <c r="C3" s="2"/>
      <c r="D3" s="18"/>
      <c r="E3" s="2"/>
      <c r="F3" s="6"/>
      <c r="G3" s="14"/>
    </row>
    <row r="4" spans="1:35" ht="16.5" thickBot="1" x14ac:dyDescent="0.3">
      <c r="A4" s="167" t="s">
        <v>67</v>
      </c>
      <c r="B4" s="168"/>
      <c r="C4" s="169"/>
      <c r="D4" s="170"/>
      <c r="E4" s="4"/>
      <c r="F4" s="7"/>
      <c r="G4" s="14"/>
    </row>
    <row r="5" spans="1:35" x14ac:dyDescent="0.25">
      <c r="A5" s="4"/>
      <c r="B5" s="4"/>
      <c r="C5" s="4"/>
      <c r="D5" s="19"/>
      <c r="E5" s="4"/>
      <c r="F5" s="7"/>
      <c r="G5" s="14"/>
      <c r="H5" s="171" t="s">
        <v>62</v>
      </c>
      <c r="I5" s="171"/>
      <c r="J5" s="171"/>
      <c r="K5" s="171"/>
      <c r="L5" s="171"/>
      <c r="M5" s="171"/>
      <c r="N5" s="171"/>
      <c r="O5" s="171"/>
      <c r="P5" s="171"/>
      <c r="Q5" s="171"/>
      <c r="R5" s="171" t="s">
        <v>63</v>
      </c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</row>
    <row r="6" spans="1:35" ht="27" customHeight="1" x14ac:dyDescent="0.25">
      <c r="A6" s="162" t="s">
        <v>0</v>
      </c>
      <c r="B6" s="162" t="s">
        <v>42</v>
      </c>
      <c r="C6" s="162" t="s">
        <v>58</v>
      </c>
      <c r="D6" s="162" t="s">
        <v>1</v>
      </c>
      <c r="E6" s="162" t="s">
        <v>64</v>
      </c>
      <c r="F6" s="162" t="s">
        <v>2</v>
      </c>
      <c r="G6" s="163" t="s">
        <v>59</v>
      </c>
      <c r="H6" s="159">
        <v>2016</v>
      </c>
      <c r="I6" s="161"/>
      <c r="J6" s="159">
        <v>2017</v>
      </c>
      <c r="K6" s="161"/>
      <c r="L6" s="159">
        <v>2018</v>
      </c>
      <c r="M6" s="161"/>
      <c r="N6" s="159">
        <v>2019</v>
      </c>
      <c r="O6" s="161"/>
      <c r="P6" s="159">
        <v>2020</v>
      </c>
      <c r="Q6" s="161"/>
      <c r="R6" s="159">
        <v>2016</v>
      </c>
      <c r="S6" s="160"/>
      <c r="T6" s="161"/>
      <c r="U6" s="159">
        <v>2017</v>
      </c>
      <c r="V6" s="160"/>
      <c r="W6" s="161"/>
      <c r="X6" s="159">
        <v>2018</v>
      </c>
      <c r="Y6" s="160"/>
      <c r="Z6" s="161"/>
      <c r="AA6" s="159">
        <v>2019</v>
      </c>
      <c r="AB6" s="160"/>
      <c r="AC6" s="161"/>
      <c r="AD6" s="159">
        <v>2020</v>
      </c>
      <c r="AE6" s="160"/>
      <c r="AF6" s="161"/>
      <c r="AG6" s="159" t="s">
        <v>69</v>
      </c>
      <c r="AH6" s="160"/>
      <c r="AI6" s="161"/>
    </row>
    <row r="7" spans="1:35" ht="13.5" customHeight="1" x14ac:dyDescent="0.25">
      <c r="A7" s="162"/>
      <c r="B7" s="162"/>
      <c r="C7" s="162"/>
      <c r="D7" s="162"/>
      <c r="E7" s="162"/>
      <c r="F7" s="162"/>
      <c r="G7" s="164"/>
      <c r="H7" s="9" t="s">
        <v>60</v>
      </c>
      <c r="I7" s="9" t="s">
        <v>61</v>
      </c>
      <c r="J7" s="9" t="s">
        <v>60</v>
      </c>
      <c r="K7" s="9" t="s">
        <v>61</v>
      </c>
      <c r="L7" s="9" t="s">
        <v>60</v>
      </c>
      <c r="M7" s="9" t="s">
        <v>61</v>
      </c>
      <c r="N7" s="9" t="s">
        <v>60</v>
      </c>
      <c r="O7" s="9" t="s">
        <v>61</v>
      </c>
      <c r="P7" s="9" t="s">
        <v>60</v>
      </c>
      <c r="Q7" s="9" t="s">
        <v>61</v>
      </c>
      <c r="R7" s="9" t="s">
        <v>60</v>
      </c>
      <c r="S7" s="9" t="s">
        <v>61</v>
      </c>
      <c r="T7" s="9" t="s">
        <v>65</v>
      </c>
      <c r="U7" s="9" t="s">
        <v>60</v>
      </c>
      <c r="V7" s="9" t="s">
        <v>61</v>
      </c>
      <c r="W7" s="9" t="s">
        <v>65</v>
      </c>
      <c r="X7" s="9" t="s">
        <v>60</v>
      </c>
      <c r="Y7" s="9" t="s">
        <v>61</v>
      </c>
      <c r="Z7" s="9" t="s">
        <v>65</v>
      </c>
      <c r="AA7" s="9" t="s">
        <v>60</v>
      </c>
      <c r="AB7" s="9" t="s">
        <v>61</v>
      </c>
      <c r="AC7" s="9" t="s">
        <v>65</v>
      </c>
      <c r="AD7" s="9" t="s">
        <v>60</v>
      </c>
      <c r="AE7" s="9" t="s">
        <v>61</v>
      </c>
      <c r="AF7" s="9" t="s">
        <v>65</v>
      </c>
      <c r="AG7" s="9" t="s">
        <v>60</v>
      </c>
      <c r="AH7" s="9" t="s">
        <v>61</v>
      </c>
      <c r="AI7" s="9" t="s">
        <v>65</v>
      </c>
    </row>
    <row r="8" spans="1:35" ht="102.75" customHeight="1" x14ac:dyDescent="0.25">
      <c r="A8" s="12" t="s">
        <v>43</v>
      </c>
      <c r="B8" s="12" t="s">
        <v>45</v>
      </c>
      <c r="C8" s="12" t="s">
        <v>70</v>
      </c>
      <c r="D8" s="12" t="s">
        <v>3</v>
      </c>
      <c r="E8" s="13" t="s">
        <v>68</v>
      </c>
      <c r="F8" s="12" t="s">
        <v>41</v>
      </c>
      <c r="G8" s="12" t="s">
        <v>81</v>
      </c>
      <c r="H8" s="24">
        <v>46434</v>
      </c>
      <c r="I8" s="24">
        <v>46411</v>
      </c>
      <c r="J8" s="25">
        <v>1258</v>
      </c>
      <c r="K8" s="25"/>
      <c r="L8" s="25">
        <v>1333</v>
      </c>
      <c r="M8" s="25"/>
      <c r="N8" s="25">
        <v>1435</v>
      </c>
      <c r="O8" s="25"/>
      <c r="P8" s="25">
        <v>1551</v>
      </c>
      <c r="Q8" s="23"/>
      <c r="R8" s="21">
        <v>5</v>
      </c>
      <c r="S8" s="21">
        <v>5.93</v>
      </c>
      <c r="T8" s="22">
        <f t="shared" ref="T8:T37" si="0">+S8/R8</f>
        <v>1.1859999999999999</v>
      </c>
      <c r="U8" s="21">
        <v>20</v>
      </c>
      <c r="V8" s="21"/>
      <c r="W8" s="22">
        <f t="shared" ref="W8:W14" si="1">+V8/U8</f>
        <v>0</v>
      </c>
      <c r="X8" s="21">
        <v>30</v>
      </c>
      <c r="Y8" s="21"/>
      <c r="Z8" s="22">
        <f>+Y8/X8</f>
        <v>0</v>
      </c>
      <c r="AA8" s="21">
        <v>60</v>
      </c>
      <c r="AB8" s="21"/>
      <c r="AC8" s="22">
        <f>+AB8/AA8</f>
        <v>0</v>
      </c>
      <c r="AD8" s="21">
        <v>80</v>
      </c>
      <c r="AE8" s="21"/>
      <c r="AF8" s="22">
        <f>+AE8/AD8</f>
        <v>0</v>
      </c>
      <c r="AG8" s="21">
        <f>+AD8</f>
        <v>80</v>
      </c>
      <c r="AH8" s="21">
        <f t="shared" ref="AH8:AH54" si="2">+S8+V8+Y8+AB8+AE8</f>
        <v>5.93</v>
      </c>
      <c r="AI8" s="22">
        <f t="shared" ref="AI8:AI54" si="3">+AH8/AG8</f>
        <v>7.4124999999999996E-2</v>
      </c>
    </row>
    <row r="9" spans="1:35" ht="122.25" customHeight="1" x14ac:dyDescent="0.25">
      <c r="A9" s="12" t="s">
        <v>43</v>
      </c>
      <c r="B9" s="12" t="s">
        <v>45</v>
      </c>
      <c r="C9" s="12" t="s">
        <v>70</v>
      </c>
      <c r="D9" s="12" t="s">
        <v>3</v>
      </c>
      <c r="E9" s="13" t="s">
        <v>68</v>
      </c>
      <c r="F9" s="12" t="s">
        <v>4</v>
      </c>
      <c r="G9" s="12" t="s">
        <v>80</v>
      </c>
      <c r="H9" s="24">
        <v>121</v>
      </c>
      <c r="I9" s="24">
        <v>118</v>
      </c>
      <c r="J9" s="25">
        <v>15665</v>
      </c>
      <c r="K9" s="25"/>
      <c r="L9" s="25">
        <v>717</v>
      </c>
      <c r="M9" s="25"/>
      <c r="N9" s="25">
        <v>615</v>
      </c>
      <c r="O9" s="25"/>
      <c r="P9" s="25">
        <v>388</v>
      </c>
      <c r="Q9" s="23"/>
      <c r="R9" s="21">
        <v>2</v>
      </c>
      <c r="S9" s="21"/>
      <c r="T9" s="22">
        <f t="shared" si="0"/>
        <v>0</v>
      </c>
      <c r="U9" s="21">
        <v>6</v>
      </c>
      <c r="V9" s="21"/>
      <c r="W9" s="22">
        <f t="shared" si="1"/>
        <v>0</v>
      </c>
      <c r="X9" s="21">
        <v>9</v>
      </c>
      <c r="Y9" s="21"/>
      <c r="Z9" s="22">
        <f>+Y9/X9</f>
        <v>0</v>
      </c>
      <c r="AA9" s="21">
        <v>11</v>
      </c>
      <c r="AB9" s="21"/>
      <c r="AC9" s="22">
        <f>+AB9/AA9</f>
        <v>0</v>
      </c>
      <c r="AD9" s="21">
        <v>12</v>
      </c>
      <c r="AE9" s="21"/>
      <c r="AF9" s="22">
        <f>+AE9/AD9</f>
        <v>0</v>
      </c>
      <c r="AG9" s="21">
        <f>+AD9</f>
        <v>12</v>
      </c>
      <c r="AH9" s="21">
        <f t="shared" si="2"/>
        <v>0</v>
      </c>
      <c r="AI9" s="22">
        <f t="shared" si="3"/>
        <v>0</v>
      </c>
    </row>
    <row r="10" spans="1:35" ht="106.5" customHeight="1" x14ac:dyDescent="0.25">
      <c r="A10" s="12" t="s">
        <v>43</v>
      </c>
      <c r="B10" s="12" t="s">
        <v>45</v>
      </c>
      <c r="C10" s="12" t="s">
        <v>70</v>
      </c>
      <c r="D10" s="12" t="s">
        <v>5</v>
      </c>
      <c r="E10" s="12" t="s">
        <v>71</v>
      </c>
      <c r="F10" s="12" t="s">
        <v>26</v>
      </c>
      <c r="G10" s="12" t="s">
        <v>85</v>
      </c>
      <c r="H10" s="24">
        <v>980</v>
      </c>
      <c r="I10" s="24">
        <v>978</v>
      </c>
      <c r="J10" s="25">
        <v>543</v>
      </c>
      <c r="K10" s="25"/>
      <c r="L10" s="25">
        <v>146</v>
      </c>
      <c r="M10" s="25"/>
      <c r="N10" s="25">
        <v>146</v>
      </c>
      <c r="O10" s="25"/>
      <c r="P10" s="25">
        <v>146</v>
      </c>
      <c r="Q10" s="23"/>
      <c r="R10" s="21">
        <v>44</v>
      </c>
      <c r="S10" s="21">
        <v>44</v>
      </c>
      <c r="T10" s="22">
        <f t="shared" si="0"/>
        <v>1</v>
      </c>
      <c r="U10" s="21">
        <v>80</v>
      </c>
      <c r="V10" s="21"/>
      <c r="W10" s="22">
        <f t="shared" si="1"/>
        <v>0</v>
      </c>
      <c r="X10" s="21">
        <v>81</v>
      </c>
      <c r="Y10" s="21"/>
      <c r="Z10" s="22">
        <f>+Y10/X10</f>
        <v>0</v>
      </c>
      <c r="AA10" s="21">
        <v>81</v>
      </c>
      <c r="AB10" s="21"/>
      <c r="AC10" s="22">
        <f>+AB10/AA10</f>
        <v>0</v>
      </c>
      <c r="AD10" s="21">
        <v>81</v>
      </c>
      <c r="AE10" s="21"/>
      <c r="AF10" s="22">
        <f>+AE10/AD10</f>
        <v>0</v>
      </c>
      <c r="AG10" s="21">
        <f>+AD10</f>
        <v>81</v>
      </c>
      <c r="AH10" s="21">
        <f t="shared" si="2"/>
        <v>44</v>
      </c>
      <c r="AI10" s="22">
        <f t="shared" si="3"/>
        <v>0.54320987654320985</v>
      </c>
    </row>
    <row r="11" spans="1:35" ht="60" customHeight="1" x14ac:dyDescent="0.25">
      <c r="A11" s="10" t="s">
        <v>43</v>
      </c>
      <c r="B11" s="12" t="s">
        <v>45</v>
      </c>
      <c r="C11" s="12" t="s">
        <v>73</v>
      </c>
      <c r="D11" s="13" t="s">
        <v>6</v>
      </c>
      <c r="E11" s="12" t="s">
        <v>72</v>
      </c>
      <c r="F11" s="12" t="s">
        <v>7</v>
      </c>
      <c r="G11" s="12" t="s">
        <v>74</v>
      </c>
      <c r="H11" s="24">
        <v>249</v>
      </c>
      <c r="I11" s="24">
        <v>241</v>
      </c>
      <c r="J11" s="25">
        <v>835</v>
      </c>
      <c r="K11" s="25"/>
      <c r="L11" s="25">
        <v>0</v>
      </c>
      <c r="M11" s="25"/>
      <c r="N11" s="25">
        <v>0</v>
      </c>
      <c r="O11" s="25"/>
      <c r="P11" s="25">
        <v>0</v>
      </c>
      <c r="Q11" s="23"/>
      <c r="R11" s="21">
        <v>3</v>
      </c>
      <c r="S11" s="21">
        <v>3</v>
      </c>
      <c r="T11" s="22">
        <f t="shared" si="0"/>
        <v>1</v>
      </c>
      <c r="U11" s="21">
        <v>7</v>
      </c>
      <c r="V11" s="21"/>
      <c r="W11" s="22">
        <f t="shared" si="1"/>
        <v>0</v>
      </c>
      <c r="X11" s="21">
        <v>0</v>
      </c>
      <c r="Y11" s="21"/>
      <c r="Z11" s="22"/>
      <c r="AA11" s="21">
        <v>0</v>
      </c>
      <c r="AB11" s="21"/>
      <c r="AC11" s="22"/>
      <c r="AD11" s="21">
        <v>0</v>
      </c>
      <c r="AE11" s="21"/>
      <c r="AF11" s="22"/>
      <c r="AG11" s="21">
        <f>+R11+U11</f>
        <v>10</v>
      </c>
      <c r="AH11" s="21">
        <f t="shared" si="2"/>
        <v>3</v>
      </c>
      <c r="AI11" s="22">
        <f t="shared" si="3"/>
        <v>0.3</v>
      </c>
    </row>
    <row r="12" spans="1:35" ht="66.75" customHeight="1" x14ac:dyDescent="0.25">
      <c r="A12" s="10" t="s">
        <v>43</v>
      </c>
      <c r="B12" s="12" t="s">
        <v>45</v>
      </c>
      <c r="C12" s="12" t="s">
        <v>73</v>
      </c>
      <c r="D12" s="13" t="s">
        <v>6</v>
      </c>
      <c r="E12" s="12" t="s">
        <v>72</v>
      </c>
      <c r="F12" s="12" t="s">
        <v>27</v>
      </c>
      <c r="G12" s="12" t="s">
        <v>75</v>
      </c>
      <c r="H12" s="24">
        <v>9314</v>
      </c>
      <c r="I12" s="24">
        <v>9314</v>
      </c>
      <c r="J12" s="25">
        <v>57109</v>
      </c>
      <c r="K12" s="25"/>
      <c r="L12" s="25">
        <v>61704</v>
      </c>
      <c r="M12" s="25"/>
      <c r="N12" s="25">
        <v>58524</v>
      </c>
      <c r="O12" s="25"/>
      <c r="P12" s="25">
        <v>62844</v>
      </c>
      <c r="Q12" s="23"/>
      <c r="R12" s="21">
        <v>10</v>
      </c>
      <c r="S12" s="21">
        <v>10</v>
      </c>
      <c r="T12" s="22">
        <f t="shared" si="0"/>
        <v>1</v>
      </c>
      <c r="U12" s="21">
        <v>20</v>
      </c>
      <c r="V12" s="21"/>
      <c r="W12" s="22">
        <f t="shared" si="1"/>
        <v>0</v>
      </c>
      <c r="X12" s="21">
        <v>30</v>
      </c>
      <c r="Y12" s="21"/>
      <c r="Z12" s="22"/>
      <c r="AA12" s="21">
        <v>30</v>
      </c>
      <c r="AB12" s="21"/>
      <c r="AC12" s="22"/>
      <c r="AD12" s="21">
        <v>10</v>
      </c>
      <c r="AE12" s="21"/>
      <c r="AF12" s="22"/>
      <c r="AG12" s="21">
        <f t="shared" ref="AG12:AG54" si="4">+R12+U12+X12+AA12+AD12</f>
        <v>100</v>
      </c>
      <c r="AH12" s="21">
        <f t="shared" si="2"/>
        <v>10</v>
      </c>
      <c r="AI12" s="22">
        <f t="shared" si="3"/>
        <v>0.1</v>
      </c>
    </row>
    <row r="13" spans="1:35" ht="63.75" customHeight="1" x14ac:dyDescent="0.25">
      <c r="A13" s="10" t="s">
        <v>43</v>
      </c>
      <c r="B13" s="12" t="s">
        <v>45</v>
      </c>
      <c r="C13" s="12" t="s">
        <v>73</v>
      </c>
      <c r="D13" s="13" t="s">
        <v>6</v>
      </c>
      <c r="E13" s="12" t="s">
        <v>72</v>
      </c>
      <c r="F13" s="12" t="s">
        <v>28</v>
      </c>
      <c r="G13" s="12" t="s">
        <v>79</v>
      </c>
      <c r="H13" s="24">
        <v>2751</v>
      </c>
      <c r="I13" s="24">
        <v>175</v>
      </c>
      <c r="J13" s="25">
        <v>741</v>
      </c>
      <c r="K13" s="25"/>
      <c r="L13" s="25">
        <v>364</v>
      </c>
      <c r="M13" s="25"/>
      <c r="N13" s="25">
        <v>0</v>
      </c>
      <c r="O13" s="25"/>
      <c r="P13" s="25">
        <v>0</v>
      </c>
      <c r="Q13" s="23"/>
      <c r="R13" s="21">
        <v>6</v>
      </c>
      <c r="S13" s="21">
        <v>6</v>
      </c>
      <c r="T13" s="22">
        <f t="shared" si="0"/>
        <v>1</v>
      </c>
      <c r="U13" s="21">
        <v>14</v>
      </c>
      <c r="V13" s="21"/>
      <c r="W13" s="22">
        <f t="shared" si="1"/>
        <v>0</v>
      </c>
      <c r="X13" s="21">
        <v>77</v>
      </c>
      <c r="Y13" s="21"/>
      <c r="Z13" s="22"/>
      <c r="AA13" s="21">
        <v>0</v>
      </c>
      <c r="AB13" s="21"/>
      <c r="AC13" s="22"/>
      <c r="AD13" s="21">
        <v>0</v>
      </c>
      <c r="AE13" s="21"/>
      <c r="AF13" s="22"/>
      <c r="AG13" s="21">
        <f t="shared" si="4"/>
        <v>97</v>
      </c>
      <c r="AH13" s="21">
        <f t="shared" si="2"/>
        <v>6</v>
      </c>
      <c r="AI13" s="22">
        <f t="shared" si="3"/>
        <v>6.1855670103092786E-2</v>
      </c>
    </row>
    <row r="14" spans="1:35" ht="72.75" customHeight="1" x14ac:dyDescent="0.25">
      <c r="A14" s="10" t="s">
        <v>43</v>
      </c>
      <c r="B14" s="12" t="s">
        <v>45</v>
      </c>
      <c r="C14" s="12" t="s">
        <v>73</v>
      </c>
      <c r="D14" s="13" t="s">
        <v>6</v>
      </c>
      <c r="E14" s="12" t="s">
        <v>72</v>
      </c>
      <c r="F14" s="12" t="s">
        <v>29</v>
      </c>
      <c r="G14" s="12" t="s">
        <v>78</v>
      </c>
      <c r="H14" s="24">
        <v>28</v>
      </c>
      <c r="I14" s="24">
        <v>28</v>
      </c>
      <c r="J14" s="25">
        <v>3719</v>
      </c>
      <c r="K14" s="25"/>
      <c r="L14" s="25">
        <v>190</v>
      </c>
      <c r="M14" s="25"/>
      <c r="N14" s="25">
        <v>0</v>
      </c>
      <c r="O14" s="25"/>
      <c r="P14" s="25">
        <v>0</v>
      </c>
      <c r="Q14" s="23"/>
      <c r="R14" s="21">
        <v>5</v>
      </c>
      <c r="S14" s="21">
        <v>5</v>
      </c>
      <c r="T14" s="22">
        <f t="shared" si="0"/>
        <v>1</v>
      </c>
      <c r="U14" s="21">
        <v>5</v>
      </c>
      <c r="V14" s="21"/>
      <c r="W14" s="22">
        <f t="shared" si="1"/>
        <v>0</v>
      </c>
      <c r="X14" s="21">
        <v>30</v>
      </c>
      <c r="Y14" s="21"/>
      <c r="Z14" s="22"/>
      <c r="AA14" s="21">
        <v>0</v>
      </c>
      <c r="AB14" s="21"/>
      <c r="AC14" s="22"/>
      <c r="AD14" s="21">
        <v>0</v>
      </c>
      <c r="AE14" s="21"/>
      <c r="AF14" s="22"/>
      <c r="AG14" s="21">
        <f t="shared" si="4"/>
        <v>40</v>
      </c>
      <c r="AH14" s="21">
        <f t="shared" si="2"/>
        <v>5</v>
      </c>
      <c r="AI14" s="22">
        <f t="shared" si="3"/>
        <v>0.125</v>
      </c>
    </row>
    <row r="15" spans="1:35" ht="78" customHeight="1" x14ac:dyDescent="0.25">
      <c r="A15" s="10" t="s">
        <v>43</v>
      </c>
      <c r="B15" s="12" t="s">
        <v>45</v>
      </c>
      <c r="C15" s="12" t="s">
        <v>73</v>
      </c>
      <c r="D15" s="13" t="s">
        <v>6</v>
      </c>
      <c r="E15" s="12" t="s">
        <v>72</v>
      </c>
      <c r="F15" s="13" t="s">
        <v>8</v>
      </c>
      <c r="G15" s="13" t="s">
        <v>76</v>
      </c>
      <c r="H15" s="24">
        <v>49</v>
      </c>
      <c r="I15" s="24">
        <v>49</v>
      </c>
      <c r="J15" s="25">
        <v>0</v>
      </c>
      <c r="K15" s="25"/>
      <c r="L15" s="25">
        <v>0</v>
      </c>
      <c r="M15" s="25"/>
      <c r="N15" s="25">
        <v>0</v>
      </c>
      <c r="O15" s="25"/>
      <c r="P15" s="25">
        <v>0</v>
      </c>
      <c r="Q15" s="23"/>
      <c r="R15" s="21">
        <v>1</v>
      </c>
      <c r="S15" s="21">
        <v>1</v>
      </c>
      <c r="T15" s="22">
        <f t="shared" si="0"/>
        <v>1</v>
      </c>
      <c r="U15" s="21">
        <v>0</v>
      </c>
      <c r="V15" s="21"/>
      <c r="W15" s="22">
        <v>0</v>
      </c>
      <c r="X15" s="21">
        <v>0</v>
      </c>
      <c r="Y15" s="21"/>
      <c r="Z15" s="22"/>
      <c r="AA15" s="21">
        <v>0</v>
      </c>
      <c r="AB15" s="21"/>
      <c r="AC15" s="22"/>
      <c r="AD15" s="21">
        <v>0</v>
      </c>
      <c r="AE15" s="21"/>
      <c r="AF15" s="22"/>
      <c r="AG15" s="21">
        <f t="shared" si="4"/>
        <v>1</v>
      </c>
      <c r="AH15" s="21">
        <f t="shared" si="2"/>
        <v>1</v>
      </c>
      <c r="AI15" s="22">
        <f t="shared" si="3"/>
        <v>1</v>
      </c>
    </row>
    <row r="16" spans="1:35" ht="78" customHeight="1" x14ac:dyDescent="0.25">
      <c r="A16" s="10" t="s">
        <v>43</v>
      </c>
      <c r="B16" s="12" t="s">
        <v>45</v>
      </c>
      <c r="C16" s="12" t="s">
        <v>73</v>
      </c>
      <c r="D16" s="13" t="s">
        <v>6</v>
      </c>
      <c r="E16" s="12" t="s">
        <v>72</v>
      </c>
      <c r="F16" s="13" t="s">
        <v>47</v>
      </c>
      <c r="G16" s="13" t="s">
        <v>77</v>
      </c>
      <c r="H16" s="24">
        <v>0</v>
      </c>
      <c r="I16" s="24">
        <v>0</v>
      </c>
      <c r="J16" s="25">
        <v>656</v>
      </c>
      <c r="K16" s="25"/>
      <c r="L16" s="25">
        <v>1269</v>
      </c>
      <c r="M16" s="25"/>
      <c r="N16" s="25">
        <v>1358</v>
      </c>
      <c r="O16" s="25"/>
      <c r="P16" s="25">
        <v>1452</v>
      </c>
      <c r="Q16" s="23"/>
      <c r="R16" s="21">
        <v>10</v>
      </c>
      <c r="S16" s="21">
        <v>10</v>
      </c>
      <c r="T16" s="22">
        <f t="shared" si="0"/>
        <v>1</v>
      </c>
      <c r="U16" s="21">
        <v>20</v>
      </c>
      <c r="V16" s="21"/>
      <c r="W16" s="22">
        <f>+V16/U16</f>
        <v>0</v>
      </c>
      <c r="X16" s="21">
        <v>30</v>
      </c>
      <c r="Y16" s="21"/>
      <c r="Z16" s="22">
        <f>+Y16/X16</f>
        <v>0</v>
      </c>
      <c r="AA16" s="21">
        <v>30</v>
      </c>
      <c r="AB16" s="21"/>
      <c r="AC16" s="22">
        <f>+AB16/AA16</f>
        <v>0</v>
      </c>
      <c r="AD16" s="21">
        <v>10</v>
      </c>
      <c r="AE16" s="21"/>
      <c r="AF16" s="22">
        <f>+AE16/AD16</f>
        <v>0</v>
      </c>
      <c r="AG16" s="21">
        <f t="shared" si="4"/>
        <v>100</v>
      </c>
      <c r="AH16" s="21">
        <f t="shared" si="2"/>
        <v>10</v>
      </c>
      <c r="AI16" s="22">
        <f t="shared" si="3"/>
        <v>0.1</v>
      </c>
    </row>
    <row r="17" spans="1:35" ht="144.75" customHeight="1" x14ac:dyDescent="0.25">
      <c r="A17" s="10" t="s">
        <v>43</v>
      </c>
      <c r="B17" s="10" t="s">
        <v>45</v>
      </c>
      <c r="C17" s="12" t="s">
        <v>70</v>
      </c>
      <c r="D17" s="10" t="s">
        <v>9</v>
      </c>
      <c r="E17" s="11" t="s">
        <v>82</v>
      </c>
      <c r="F17" s="13" t="s">
        <v>10</v>
      </c>
      <c r="G17" s="13" t="s">
        <v>86</v>
      </c>
      <c r="H17" s="24">
        <v>65</v>
      </c>
      <c r="I17" s="24">
        <v>65</v>
      </c>
      <c r="J17" s="25">
        <v>539</v>
      </c>
      <c r="K17" s="25"/>
      <c r="L17" s="25">
        <v>850</v>
      </c>
      <c r="M17" s="25"/>
      <c r="N17" s="25">
        <v>890</v>
      </c>
      <c r="O17" s="25"/>
      <c r="P17" s="25">
        <v>990</v>
      </c>
      <c r="Q17" s="23"/>
      <c r="R17" s="21">
        <v>20</v>
      </c>
      <c r="S17" s="21">
        <v>20</v>
      </c>
      <c r="T17" s="22">
        <f t="shared" si="0"/>
        <v>1</v>
      </c>
      <c r="U17" s="21">
        <v>30</v>
      </c>
      <c r="V17" s="21"/>
      <c r="W17" s="22">
        <f>+V17/U17</f>
        <v>0</v>
      </c>
      <c r="X17" s="21">
        <v>25</v>
      </c>
      <c r="Y17" s="21"/>
      <c r="Z17" s="22"/>
      <c r="AA17" s="21">
        <v>15</v>
      </c>
      <c r="AB17" s="21"/>
      <c r="AC17" s="22"/>
      <c r="AD17" s="21">
        <v>10</v>
      </c>
      <c r="AE17" s="21"/>
      <c r="AF17" s="22"/>
      <c r="AG17" s="21">
        <f t="shared" si="4"/>
        <v>100</v>
      </c>
      <c r="AH17" s="21">
        <f t="shared" si="2"/>
        <v>20</v>
      </c>
      <c r="AI17" s="22">
        <f t="shared" si="3"/>
        <v>0.2</v>
      </c>
    </row>
    <row r="18" spans="1:35" ht="141.75" x14ac:dyDescent="0.25">
      <c r="A18" s="10" t="s">
        <v>43</v>
      </c>
      <c r="B18" s="10" t="s">
        <v>45</v>
      </c>
      <c r="C18" s="12" t="s">
        <v>70</v>
      </c>
      <c r="D18" s="10" t="s">
        <v>9</v>
      </c>
      <c r="E18" s="11" t="s">
        <v>82</v>
      </c>
      <c r="F18" s="16" t="s">
        <v>30</v>
      </c>
      <c r="G18" s="13"/>
      <c r="H18" s="24">
        <v>37</v>
      </c>
      <c r="I18" s="24">
        <v>37</v>
      </c>
      <c r="J18" s="25">
        <v>153</v>
      </c>
      <c r="K18" s="25"/>
      <c r="L18" s="25">
        <v>357</v>
      </c>
      <c r="M18" s="25"/>
      <c r="N18" s="25">
        <v>400</v>
      </c>
      <c r="O18" s="25"/>
      <c r="P18" s="25">
        <v>389</v>
      </c>
      <c r="Q18" s="23"/>
      <c r="R18" s="21">
        <v>5</v>
      </c>
      <c r="S18" s="21">
        <v>11.66</v>
      </c>
      <c r="T18" s="22">
        <f t="shared" si="0"/>
        <v>2.3319999999999999</v>
      </c>
      <c r="U18" s="21">
        <v>10</v>
      </c>
      <c r="V18" s="21"/>
      <c r="W18" s="22">
        <f>+V18/U18</f>
        <v>0</v>
      </c>
      <c r="X18" s="21">
        <v>10</v>
      </c>
      <c r="Y18" s="21"/>
      <c r="Z18" s="22"/>
      <c r="AA18" s="21">
        <v>10</v>
      </c>
      <c r="AB18" s="21"/>
      <c r="AC18" s="22"/>
      <c r="AD18" s="21">
        <v>5</v>
      </c>
      <c r="AE18" s="21"/>
      <c r="AF18" s="22"/>
      <c r="AG18" s="21">
        <f t="shared" si="4"/>
        <v>40</v>
      </c>
      <c r="AH18" s="21">
        <f t="shared" si="2"/>
        <v>11.66</v>
      </c>
      <c r="AI18" s="22">
        <f t="shared" si="3"/>
        <v>0.29149999999999998</v>
      </c>
    </row>
    <row r="19" spans="1:35" ht="84" customHeight="1" x14ac:dyDescent="0.25">
      <c r="A19" s="10" t="s">
        <v>43</v>
      </c>
      <c r="B19" s="10" t="s">
        <v>45</v>
      </c>
      <c r="C19" s="12" t="s">
        <v>70</v>
      </c>
      <c r="D19" s="10" t="s">
        <v>9</v>
      </c>
      <c r="E19" s="11" t="s">
        <v>82</v>
      </c>
      <c r="F19" s="16" t="s">
        <v>11</v>
      </c>
      <c r="G19" s="13"/>
      <c r="H19" s="24">
        <v>30</v>
      </c>
      <c r="I19" s="24">
        <v>30</v>
      </c>
      <c r="J19" s="25">
        <v>0</v>
      </c>
      <c r="K19" s="25"/>
      <c r="L19" s="25">
        <v>0</v>
      </c>
      <c r="M19" s="25"/>
      <c r="N19" s="25">
        <v>0</v>
      </c>
      <c r="O19" s="25"/>
      <c r="P19" s="25">
        <v>0</v>
      </c>
      <c r="Q19" s="23"/>
      <c r="R19" s="21">
        <v>1</v>
      </c>
      <c r="S19" s="21">
        <v>1</v>
      </c>
      <c r="T19" s="22">
        <f t="shared" si="0"/>
        <v>1</v>
      </c>
      <c r="U19" s="21">
        <v>0</v>
      </c>
      <c r="V19" s="21"/>
      <c r="W19" s="22"/>
      <c r="X19" s="21">
        <v>0</v>
      </c>
      <c r="Y19" s="21"/>
      <c r="Z19" s="22"/>
      <c r="AA19" s="21">
        <v>0</v>
      </c>
      <c r="AB19" s="21"/>
      <c r="AC19" s="22"/>
      <c r="AD19" s="21">
        <v>0</v>
      </c>
      <c r="AE19" s="21"/>
      <c r="AF19" s="22"/>
      <c r="AG19" s="21">
        <f t="shared" si="4"/>
        <v>1</v>
      </c>
      <c r="AH19" s="21">
        <f t="shared" si="2"/>
        <v>1</v>
      </c>
      <c r="AI19" s="22">
        <f t="shared" si="3"/>
        <v>1</v>
      </c>
    </row>
    <row r="20" spans="1:35" ht="141.75" x14ac:dyDescent="0.25">
      <c r="A20" s="10" t="s">
        <v>43</v>
      </c>
      <c r="B20" s="10" t="s">
        <v>45</v>
      </c>
      <c r="C20" s="12" t="s">
        <v>70</v>
      </c>
      <c r="D20" s="10" t="s">
        <v>9</v>
      </c>
      <c r="E20" s="11" t="s">
        <v>82</v>
      </c>
      <c r="F20" s="16" t="s">
        <v>31</v>
      </c>
      <c r="G20" s="13"/>
      <c r="H20" s="24">
        <v>0</v>
      </c>
      <c r="I20" s="24">
        <v>0</v>
      </c>
      <c r="J20" s="25">
        <v>1402</v>
      </c>
      <c r="K20" s="25"/>
      <c r="L20" s="25">
        <v>847</v>
      </c>
      <c r="M20" s="25"/>
      <c r="N20" s="25">
        <v>906</v>
      </c>
      <c r="O20" s="25"/>
      <c r="P20" s="25">
        <v>968</v>
      </c>
      <c r="Q20" s="23"/>
      <c r="R20" s="21">
        <v>10</v>
      </c>
      <c r="S20" s="21">
        <v>10</v>
      </c>
      <c r="T20" s="22">
        <f t="shared" si="0"/>
        <v>1</v>
      </c>
      <c r="U20" s="21">
        <v>25</v>
      </c>
      <c r="V20" s="21"/>
      <c r="W20" s="22"/>
      <c r="X20" s="21">
        <v>25</v>
      </c>
      <c r="Y20" s="21"/>
      <c r="Z20" s="22"/>
      <c r="AA20" s="21">
        <v>25</v>
      </c>
      <c r="AB20" s="21"/>
      <c r="AC20" s="22"/>
      <c r="AD20" s="21">
        <v>15</v>
      </c>
      <c r="AE20" s="21"/>
      <c r="AF20" s="22"/>
      <c r="AG20" s="21">
        <f t="shared" si="4"/>
        <v>100</v>
      </c>
      <c r="AH20" s="21">
        <f t="shared" si="2"/>
        <v>10</v>
      </c>
      <c r="AI20" s="22">
        <f t="shared" si="3"/>
        <v>0.1</v>
      </c>
    </row>
    <row r="21" spans="1:35" ht="81.75" customHeight="1" x14ac:dyDescent="0.25">
      <c r="A21" s="158" t="s">
        <v>43</v>
      </c>
      <c r="B21" s="158" t="s">
        <v>45</v>
      </c>
      <c r="C21" s="12" t="s">
        <v>70</v>
      </c>
      <c r="D21" s="10" t="s">
        <v>83</v>
      </c>
      <c r="E21" s="158" t="s">
        <v>87</v>
      </c>
      <c r="F21" s="16" t="s">
        <v>35</v>
      </c>
      <c r="G21" s="13"/>
      <c r="H21" s="24">
        <v>199</v>
      </c>
      <c r="I21" s="24">
        <v>199</v>
      </c>
      <c r="J21" s="25">
        <v>1049</v>
      </c>
      <c r="K21" s="25"/>
      <c r="L21" s="25">
        <v>1554</v>
      </c>
      <c r="M21" s="25"/>
      <c r="N21" s="25">
        <v>554</v>
      </c>
      <c r="O21" s="25"/>
      <c r="P21" s="25">
        <v>554</v>
      </c>
      <c r="Q21" s="23"/>
      <c r="R21" s="21">
        <v>0.2</v>
      </c>
      <c r="S21" s="21">
        <v>0.2</v>
      </c>
      <c r="T21" s="22">
        <f t="shared" si="0"/>
        <v>1</v>
      </c>
      <c r="U21" s="21">
        <v>0.5</v>
      </c>
      <c r="V21" s="21"/>
      <c r="W21" s="22"/>
      <c r="X21" s="21">
        <v>0.8</v>
      </c>
      <c r="Y21" s="21"/>
      <c r="Z21" s="22"/>
      <c r="AA21" s="21">
        <v>1</v>
      </c>
      <c r="AB21" s="21"/>
      <c r="AC21" s="22"/>
      <c r="AD21" s="21"/>
      <c r="AE21" s="21"/>
      <c r="AF21" s="22"/>
      <c r="AG21" s="21">
        <f t="shared" si="4"/>
        <v>2.5</v>
      </c>
      <c r="AH21" s="21">
        <f t="shared" si="2"/>
        <v>0.2</v>
      </c>
      <c r="AI21" s="22">
        <f t="shared" si="3"/>
        <v>0.08</v>
      </c>
    </row>
    <row r="22" spans="1:35" ht="110.25" x14ac:dyDescent="0.25">
      <c r="A22" s="158"/>
      <c r="B22" s="158"/>
      <c r="C22" s="12" t="s">
        <v>70</v>
      </c>
      <c r="D22" s="10" t="s">
        <v>83</v>
      </c>
      <c r="E22" s="158"/>
      <c r="F22" s="17" t="s">
        <v>48</v>
      </c>
      <c r="G22" s="12"/>
      <c r="H22" s="24">
        <v>32</v>
      </c>
      <c r="I22" s="24">
        <v>31</v>
      </c>
      <c r="J22" s="25">
        <v>175</v>
      </c>
      <c r="K22" s="25"/>
      <c r="L22" s="25">
        <v>142</v>
      </c>
      <c r="M22" s="25"/>
      <c r="N22" s="25">
        <v>142</v>
      </c>
      <c r="O22" s="25"/>
      <c r="P22" s="25">
        <v>142</v>
      </c>
      <c r="Q22" s="23"/>
      <c r="R22" s="21">
        <v>100</v>
      </c>
      <c r="S22" s="21">
        <v>100</v>
      </c>
      <c r="T22" s="22">
        <f t="shared" si="0"/>
        <v>1</v>
      </c>
      <c r="U22" s="21">
        <v>100</v>
      </c>
      <c r="V22" s="21"/>
      <c r="W22" s="22"/>
      <c r="X22" s="21">
        <v>100</v>
      </c>
      <c r="Y22" s="21"/>
      <c r="Z22" s="22"/>
      <c r="AA22" s="21">
        <v>100</v>
      </c>
      <c r="AB22" s="21"/>
      <c r="AC22" s="22"/>
      <c r="AD22" s="21">
        <v>100</v>
      </c>
      <c r="AE22" s="21"/>
      <c r="AF22" s="22"/>
      <c r="AG22" s="21">
        <f t="shared" si="4"/>
        <v>500</v>
      </c>
      <c r="AH22" s="21">
        <f t="shared" si="2"/>
        <v>100</v>
      </c>
      <c r="AI22" s="22">
        <f t="shared" si="3"/>
        <v>0.2</v>
      </c>
    </row>
    <row r="23" spans="1:35" ht="110.25" x14ac:dyDescent="0.25">
      <c r="A23" s="158"/>
      <c r="B23" s="158"/>
      <c r="C23" s="12" t="s">
        <v>70</v>
      </c>
      <c r="D23" s="10" t="s">
        <v>83</v>
      </c>
      <c r="E23" s="158"/>
      <c r="F23" s="17" t="s">
        <v>32</v>
      </c>
      <c r="G23" s="12"/>
      <c r="H23" s="24">
        <v>279</v>
      </c>
      <c r="I23" s="24">
        <v>279</v>
      </c>
      <c r="J23" s="25">
        <v>111</v>
      </c>
      <c r="K23" s="25"/>
      <c r="L23" s="25">
        <v>284</v>
      </c>
      <c r="M23" s="25"/>
      <c r="N23" s="25">
        <v>284</v>
      </c>
      <c r="O23" s="25"/>
      <c r="P23" s="25">
        <v>284</v>
      </c>
      <c r="Q23" s="23"/>
      <c r="R23" s="21">
        <v>100</v>
      </c>
      <c r="S23" s="21">
        <v>100</v>
      </c>
      <c r="T23" s="22">
        <f t="shared" si="0"/>
        <v>1</v>
      </c>
      <c r="U23" s="21">
        <v>100</v>
      </c>
      <c r="V23" s="21"/>
      <c r="W23" s="22"/>
      <c r="X23" s="21">
        <v>100</v>
      </c>
      <c r="Y23" s="21"/>
      <c r="Z23" s="22"/>
      <c r="AA23" s="21">
        <v>100</v>
      </c>
      <c r="AB23" s="21"/>
      <c r="AC23" s="22"/>
      <c r="AD23" s="21">
        <v>100</v>
      </c>
      <c r="AE23" s="21"/>
      <c r="AF23" s="22"/>
      <c r="AG23" s="21">
        <f t="shared" si="4"/>
        <v>500</v>
      </c>
      <c r="AH23" s="21">
        <f t="shared" si="2"/>
        <v>100</v>
      </c>
      <c r="AI23" s="22">
        <f t="shared" si="3"/>
        <v>0.2</v>
      </c>
    </row>
    <row r="24" spans="1:35" ht="111.75" customHeight="1" x14ac:dyDescent="0.25">
      <c r="A24" s="158"/>
      <c r="B24" s="158"/>
      <c r="C24" s="12" t="s">
        <v>70</v>
      </c>
      <c r="D24" s="10" t="s">
        <v>84</v>
      </c>
      <c r="E24" s="158"/>
      <c r="F24" s="17" t="s">
        <v>33</v>
      </c>
      <c r="G24" s="12"/>
      <c r="H24" s="24">
        <v>29</v>
      </c>
      <c r="I24" s="24">
        <v>29</v>
      </c>
      <c r="J24" s="25">
        <v>75</v>
      </c>
      <c r="K24" s="25"/>
      <c r="L24" s="25">
        <v>47</v>
      </c>
      <c r="M24" s="25"/>
      <c r="N24" s="25">
        <v>47</v>
      </c>
      <c r="O24" s="25"/>
      <c r="P24" s="25">
        <v>47</v>
      </c>
      <c r="Q24" s="23"/>
      <c r="R24" s="21">
        <v>100</v>
      </c>
      <c r="S24" s="21">
        <v>100</v>
      </c>
      <c r="T24" s="22">
        <f t="shared" si="0"/>
        <v>1</v>
      </c>
      <c r="U24" s="21">
        <v>100</v>
      </c>
      <c r="V24" s="21"/>
      <c r="W24" s="22"/>
      <c r="X24" s="21">
        <v>100</v>
      </c>
      <c r="Y24" s="21"/>
      <c r="Z24" s="22"/>
      <c r="AA24" s="21">
        <v>100</v>
      </c>
      <c r="AB24" s="21"/>
      <c r="AC24" s="22"/>
      <c r="AD24" s="21">
        <v>100</v>
      </c>
      <c r="AE24" s="21"/>
      <c r="AF24" s="22"/>
      <c r="AG24" s="21">
        <f t="shared" si="4"/>
        <v>500</v>
      </c>
      <c r="AH24" s="21">
        <f t="shared" si="2"/>
        <v>100</v>
      </c>
      <c r="AI24" s="22">
        <f t="shared" si="3"/>
        <v>0.2</v>
      </c>
    </row>
    <row r="25" spans="1:35" ht="97.5" customHeight="1" x14ac:dyDescent="0.25">
      <c r="A25" s="158"/>
      <c r="B25" s="158"/>
      <c r="C25" s="12" t="s">
        <v>70</v>
      </c>
      <c r="D25" s="10" t="s">
        <v>83</v>
      </c>
      <c r="E25" s="158"/>
      <c r="F25" s="16" t="s">
        <v>34</v>
      </c>
      <c r="G25" s="13"/>
      <c r="H25" s="24">
        <v>118</v>
      </c>
      <c r="I25" s="24">
        <v>93</v>
      </c>
      <c r="J25" s="25">
        <v>621</v>
      </c>
      <c r="K25" s="25"/>
      <c r="L25" s="25">
        <v>649</v>
      </c>
      <c r="M25" s="25"/>
      <c r="N25" s="25">
        <v>670</v>
      </c>
      <c r="O25" s="25"/>
      <c r="P25" s="25">
        <v>716</v>
      </c>
      <c r="Q25" s="23"/>
      <c r="R25" s="21">
        <v>1</v>
      </c>
      <c r="S25" s="21">
        <v>1</v>
      </c>
      <c r="T25" s="22">
        <f t="shared" si="0"/>
        <v>1</v>
      </c>
      <c r="U25" s="21">
        <v>2</v>
      </c>
      <c r="V25" s="21"/>
      <c r="W25" s="22"/>
      <c r="X25" s="21">
        <v>3</v>
      </c>
      <c r="Y25" s="21"/>
      <c r="Z25" s="22"/>
      <c r="AA25" s="21">
        <v>4</v>
      </c>
      <c r="AB25" s="21"/>
      <c r="AC25" s="22"/>
      <c r="AD25" s="21">
        <v>4</v>
      </c>
      <c r="AE25" s="21"/>
      <c r="AF25" s="22"/>
      <c r="AG25" s="21">
        <f t="shared" si="4"/>
        <v>14</v>
      </c>
      <c r="AH25" s="21">
        <f t="shared" si="2"/>
        <v>1</v>
      </c>
      <c r="AI25" s="22">
        <f t="shared" si="3"/>
        <v>7.1428571428571425E-2</v>
      </c>
    </row>
    <row r="26" spans="1:35" ht="111" customHeight="1" x14ac:dyDescent="0.25">
      <c r="A26" s="158"/>
      <c r="B26" s="158"/>
      <c r="C26" s="12" t="s">
        <v>70</v>
      </c>
      <c r="D26" s="10" t="s">
        <v>83</v>
      </c>
      <c r="E26" s="158"/>
      <c r="F26" s="16" t="s">
        <v>12</v>
      </c>
      <c r="G26" s="13"/>
      <c r="H26" s="24">
        <v>71</v>
      </c>
      <c r="I26" s="24">
        <v>70</v>
      </c>
      <c r="J26" s="25">
        <v>290</v>
      </c>
      <c r="K26" s="25"/>
      <c r="L26" s="25">
        <v>183</v>
      </c>
      <c r="M26" s="25"/>
      <c r="N26" s="25">
        <v>189</v>
      </c>
      <c r="O26" s="25"/>
      <c r="P26" s="25">
        <v>202</v>
      </c>
      <c r="Q26" s="23"/>
      <c r="R26" s="21">
        <v>3</v>
      </c>
      <c r="S26" s="21">
        <v>3</v>
      </c>
      <c r="T26" s="22">
        <f t="shared" si="0"/>
        <v>1</v>
      </c>
      <c r="U26" s="21">
        <v>8</v>
      </c>
      <c r="V26" s="21"/>
      <c r="W26" s="22"/>
      <c r="X26" s="21">
        <v>13</v>
      </c>
      <c r="Y26" s="21"/>
      <c r="Z26" s="22"/>
      <c r="AA26" s="21">
        <v>18</v>
      </c>
      <c r="AB26" s="21"/>
      <c r="AC26" s="22"/>
      <c r="AD26" s="21">
        <v>20</v>
      </c>
      <c r="AE26" s="21"/>
      <c r="AF26" s="22"/>
      <c r="AG26" s="21">
        <f t="shared" si="4"/>
        <v>62</v>
      </c>
      <c r="AH26" s="21">
        <f t="shared" si="2"/>
        <v>3</v>
      </c>
      <c r="AI26" s="22">
        <f t="shared" si="3"/>
        <v>4.8387096774193547E-2</v>
      </c>
    </row>
    <row r="27" spans="1:35" ht="24.95" customHeight="1" x14ac:dyDescent="0.25">
      <c r="A27" s="158"/>
      <c r="B27" s="158"/>
      <c r="C27" s="12"/>
      <c r="D27" s="10"/>
      <c r="E27" s="158"/>
      <c r="F27" s="17"/>
      <c r="G27" s="12"/>
      <c r="H27" s="24"/>
      <c r="I27" s="24"/>
      <c r="J27" s="25"/>
      <c r="K27" s="25"/>
      <c r="L27" s="25"/>
      <c r="M27" s="25"/>
      <c r="N27" s="25"/>
      <c r="O27" s="25"/>
      <c r="P27" s="25"/>
      <c r="Q27" s="23"/>
      <c r="R27" s="21"/>
      <c r="S27" s="21"/>
      <c r="T27" s="22"/>
      <c r="U27" s="21"/>
      <c r="V27" s="21"/>
      <c r="W27" s="22"/>
      <c r="X27" s="21"/>
      <c r="Y27" s="21"/>
      <c r="Z27" s="22"/>
      <c r="AA27" s="21"/>
      <c r="AB27" s="21"/>
      <c r="AC27" s="22"/>
      <c r="AD27" s="21"/>
      <c r="AE27" s="21"/>
      <c r="AF27" s="22"/>
      <c r="AG27" s="21">
        <f t="shared" si="4"/>
        <v>0</v>
      </c>
      <c r="AH27" s="21">
        <f t="shared" si="2"/>
        <v>0</v>
      </c>
      <c r="AI27" s="22" t="e">
        <f t="shared" si="3"/>
        <v>#DIV/0!</v>
      </c>
    </row>
    <row r="28" spans="1:35" ht="99.95" customHeight="1" x14ac:dyDescent="0.25">
      <c r="A28" s="158" t="s">
        <v>43</v>
      </c>
      <c r="B28" s="157" t="s">
        <v>49</v>
      </c>
      <c r="C28" s="12" t="s">
        <v>88</v>
      </c>
      <c r="D28" s="157" t="s">
        <v>56</v>
      </c>
      <c r="E28" s="157" t="s">
        <v>13</v>
      </c>
      <c r="F28" s="16" t="s">
        <v>36</v>
      </c>
      <c r="G28" s="13"/>
      <c r="H28" s="24">
        <v>183</v>
      </c>
      <c r="I28" s="24">
        <v>167</v>
      </c>
      <c r="J28" s="25">
        <v>560</v>
      </c>
      <c r="K28" s="25"/>
      <c r="L28" s="25">
        <v>1264</v>
      </c>
      <c r="M28" s="25"/>
      <c r="N28" s="25">
        <v>1352</v>
      </c>
      <c r="O28" s="25"/>
      <c r="P28" s="25">
        <v>1443</v>
      </c>
      <c r="Q28" s="23"/>
      <c r="R28" s="21">
        <v>100</v>
      </c>
      <c r="S28" s="21">
        <v>100</v>
      </c>
      <c r="T28" s="22">
        <f t="shared" si="0"/>
        <v>1</v>
      </c>
      <c r="U28" s="21">
        <v>100</v>
      </c>
      <c r="V28" s="21"/>
      <c r="W28" s="22"/>
      <c r="X28" s="21">
        <v>100</v>
      </c>
      <c r="Y28" s="21"/>
      <c r="Z28" s="22"/>
      <c r="AA28" s="21">
        <v>100</v>
      </c>
      <c r="AB28" s="21"/>
      <c r="AC28" s="22"/>
      <c r="AD28" s="21">
        <v>100</v>
      </c>
      <c r="AE28" s="21"/>
      <c r="AF28" s="22"/>
      <c r="AG28" s="21">
        <f t="shared" si="4"/>
        <v>500</v>
      </c>
      <c r="AH28" s="21">
        <f t="shared" si="2"/>
        <v>100</v>
      </c>
      <c r="AI28" s="22">
        <f t="shared" si="3"/>
        <v>0.2</v>
      </c>
    </row>
    <row r="29" spans="1:35" ht="128.25" customHeight="1" x14ac:dyDescent="0.25">
      <c r="A29" s="158"/>
      <c r="B29" s="157"/>
      <c r="C29" s="12" t="s">
        <v>88</v>
      </c>
      <c r="D29" s="157"/>
      <c r="E29" s="157"/>
      <c r="F29" s="16" t="s">
        <v>37</v>
      </c>
      <c r="G29" s="13"/>
      <c r="H29" s="24">
        <v>155</v>
      </c>
      <c r="I29" s="24">
        <v>155</v>
      </c>
      <c r="J29" s="25">
        <v>68</v>
      </c>
      <c r="K29" s="25"/>
      <c r="L29" s="25">
        <v>632</v>
      </c>
      <c r="M29" s="25"/>
      <c r="N29" s="25">
        <v>676</v>
      </c>
      <c r="O29" s="25"/>
      <c r="P29" s="25">
        <v>722</v>
      </c>
      <c r="Q29" s="23"/>
      <c r="R29" s="21">
        <v>100</v>
      </c>
      <c r="S29" s="21">
        <v>100</v>
      </c>
      <c r="T29" s="22">
        <f t="shared" si="0"/>
        <v>1</v>
      </c>
      <c r="U29" s="21">
        <v>100</v>
      </c>
      <c r="V29" s="21"/>
      <c r="W29" s="22"/>
      <c r="X29" s="21">
        <v>100</v>
      </c>
      <c r="Y29" s="21"/>
      <c r="Z29" s="22"/>
      <c r="AA29" s="21">
        <v>100</v>
      </c>
      <c r="AB29" s="21"/>
      <c r="AC29" s="22"/>
      <c r="AD29" s="21">
        <v>100</v>
      </c>
      <c r="AE29" s="21"/>
      <c r="AF29" s="22"/>
      <c r="AG29" s="21">
        <f t="shared" si="4"/>
        <v>500</v>
      </c>
      <c r="AH29" s="21">
        <f t="shared" si="2"/>
        <v>100</v>
      </c>
      <c r="AI29" s="22">
        <f t="shared" si="3"/>
        <v>0.2</v>
      </c>
    </row>
    <row r="30" spans="1:35" ht="135.75" customHeight="1" x14ac:dyDescent="0.25">
      <c r="A30" s="158"/>
      <c r="B30" s="157"/>
      <c r="C30" s="12" t="s">
        <v>88</v>
      </c>
      <c r="D30" s="157"/>
      <c r="E30" s="157"/>
      <c r="F30" s="16" t="s">
        <v>14</v>
      </c>
      <c r="G30" s="13"/>
      <c r="H30" s="24">
        <v>1301</v>
      </c>
      <c r="I30" s="24">
        <v>1267</v>
      </c>
      <c r="J30" s="25">
        <v>4006</v>
      </c>
      <c r="K30" s="25"/>
      <c r="L30" s="25">
        <v>4423</v>
      </c>
      <c r="M30" s="25"/>
      <c r="N30" s="25">
        <v>4732</v>
      </c>
      <c r="O30" s="25"/>
      <c r="P30" s="25">
        <v>5051</v>
      </c>
      <c r="Q30" s="23"/>
      <c r="R30" s="21">
        <v>100</v>
      </c>
      <c r="S30" s="21">
        <v>100</v>
      </c>
      <c r="T30" s="22">
        <f t="shared" si="0"/>
        <v>1</v>
      </c>
      <c r="U30" s="21">
        <v>100</v>
      </c>
      <c r="V30" s="21"/>
      <c r="W30" s="22"/>
      <c r="X30" s="21">
        <v>100</v>
      </c>
      <c r="Y30" s="21"/>
      <c r="Z30" s="22"/>
      <c r="AA30" s="21">
        <v>100</v>
      </c>
      <c r="AB30" s="21"/>
      <c r="AC30" s="22"/>
      <c r="AD30" s="21">
        <v>100</v>
      </c>
      <c r="AE30" s="21"/>
      <c r="AF30" s="22"/>
      <c r="AG30" s="21">
        <f t="shared" si="4"/>
        <v>500</v>
      </c>
      <c r="AH30" s="21">
        <f t="shared" si="2"/>
        <v>100</v>
      </c>
      <c r="AI30" s="22">
        <f t="shared" si="3"/>
        <v>0.2</v>
      </c>
    </row>
    <row r="31" spans="1:35" ht="24.95" customHeight="1" x14ac:dyDescent="0.25">
      <c r="A31" s="158"/>
      <c r="B31" s="157"/>
      <c r="C31" s="16"/>
      <c r="D31" s="157"/>
      <c r="E31" s="157"/>
      <c r="F31" s="17"/>
      <c r="G31" s="12"/>
      <c r="H31" s="24"/>
      <c r="I31" s="24"/>
      <c r="J31" s="25"/>
      <c r="K31" s="25"/>
      <c r="L31" s="25"/>
      <c r="M31" s="25"/>
      <c r="N31" s="25"/>
      <c r="O31" s="25"/>
      <c r="P31" s="25"/>
      <c r="Q31" s="23"/>
      <c r="R31" s="21"/>
      <c r="S31" s="21"/>
      <c r="T31" s="22"/>
      <c r="U31" s="21"/>
      <c r="V31" s="21"/>
      <c r="W31" s="22"/>
      <c r="X31" s="21"/>
      <c r="Y31" s="21"/>
      <c r="Z31" s="22"/>
      <c r="AA31" s="21"/>
      <c r="AB31" s="21"/>
      <c r="AC31" s="22"/>
      <c r="AD31" s="21"/>
      <c r="AE31" s="21"/>
      <c r="AF31" s="22"/>
      <c r="AG31" s="21">
        <f t="shared" si="4"/>
        <v>0</v>
      </c>
      <c r="AH31" s="21">
        <f t="shared" si="2"/>
        <v>0</v>
      </c>
      <c r="AI31" s="22" t="e">
        <f t="shared" si="3"/>
        <v>#DIV/0!</v>
      </c>
    </row>
    <row r="32" spans="1:35" ht="91.5" customHeight="1" x14ac:dyDescent="0.25">
      <c r="A32" s="157" t="s">
        <v>44</v>
      </c>
      <c r="B32" s="157" t="s">
        <v>46</v>
      </c>
      <c r="C32" s="12" t="s">
        <v>92</v>
      </c>
      <c r="D32" s="157" t="s">
        <v>55</v>
      </c>
      <c r="E32" s="157" t="s">
        <v>89</v>
      </c>
      <c r="F32" s="16" t="s">
        <v>90</v>
      </c>
      <c r="G32" s="13"/>
      <c r="H32" s="24">
        <v>295</v>
      </c>
      <c r="I32" s="24">
        <v>295</v>
      </c>
      <c r="J32" s="25">
        <v>816</v>
      </c>
      <c r="K32" s="25"/>
      <c r="L32" s="25">
        <v>0</v>
      </c>
      <c r="M32" s="25"/>
      <c r="N32" s="25">
        <v>0</v>
      </c>
      <c r="O32" s="25"/>
      <c r="P32" s="25">
        <v>0</v>
      </c>
      <c r="Q32" s="23"/>
      <c r="R32" s="21">
        <v>50</v>
      </c>
      <c r="S32" s="21">
        <v>50</v>
      </c>
      <c r="T32" s="22">
        <f t="shared" si="0"/>
        <v>1</v>
      </c>
      <c r="U32" s="21">
        <v>0</v>
      </c>
      <c r="V32" s="21"/>
      <c r="W32" s="22"/>
      <c r="X32" s="21">
        <v>0</v>
      </c>
      <c r="Y32" s="21"/>
      <c r="Z32" s="22"/>
      <c r="AA32" s="21">
        <v>0</v>
      </c>
      <c r="AB32" s="21"/>
      <c r="AC32" s="22"/>
      <c r="AD32" s="21">
        <v>0</v>
      </c>
      <c r="AE32" s="21"/>
      <c r="AF32" s="22"/>
      <c r="AG32" s="21">
        <f t="shared" si="4"/>
        <v>50</v>
      </c>
      <c r="AH32" s="21">
        <f t="shared" si="2"/>
        <v>50</v>
      </c>
      <c r="AI32" s="22">
        <f t="shared" si="3"/>
        <v>1</v>
      </c>
    </row>
    <row r="33" spans="1:35" ht="100.5" customHeight="1" x14ac:dyDescent="0.25">
      <c r="A33" s="157"/>
      <c r="B33" s="157"/>
      <c r="C33" s="12" t="s">
        <v>92</v>
      </c>
      <c r="D33" s="157"/>
      <c r="E33" s="157"/>
      <c r="F33" s="16" t="s">
        <v>91</v>
      </c>
      <c r="G33" s="13"/>
      <c r="H33" s="24">
        <v>0</v>
      </c>
      <c r="I33" s="24">
        <v>0</v>
      </c>
      <c r="J33" s="25">
        <v>371</v>
      </c>
      <c r="K33" s="25"/>
      <c r="L33" s="25">
        <v>266</v>
      </c>
      <c r="M33" s="25"/>
      <c r="N33" s="25">
        <v>278</v>
      </c>
      <c r="O33" s="25"/>
      <c r="P33" s="25">
        <v>144</v>
      </c>
      <c r="Q33" s="23"/>
      <c r="R33" s="21">
        <v>0</v>
      </c>
      <c r="S33" s="21">
        <v>0</v>
      </c>
      <c r="T33" s="22" t="e">
        <f t="shared" si="0"/>
        <v>#DIV/0!</v>
      </c>
      <c r="U33" s="21">
        <v>15</v>
      </c>
      <c r="V33" s="21"/>
      <c r="W33" s="22"/>
      <c r="X33" s="21">
        <v>25</v>
      </c>
      <c r="Y33" s="21"/>
      <c r="Z33" s="22"/>
      <c r="AA33" s="21">
        <v>35</v>
      </c>
      <c r="AB33" s="21"/>
      <c r="AC33" s="22"/>
      <c r="AD33" s="21">
        <v>5</v>
      </c>
      <c r="AE33" s="21"/>
      <c r="AF33" s="22"/>
      <c r="AG33" s="21">
        <f t="shared" si="4"/>
        <v>80</v>
      </c>
      <c r="AH33" s="21">
        <f t="shared" si="2"/>
        <v>0</v>
      </c>
      <c r="AI33" s="22">
        <f t="shared" si="3"/>
        <v>0</v>
      </c>
    </row>
    <row r="34" spans="1:35" ht="69.75" customHeight="1" x14ac:dyDescent="0.25">
      <c r="A34" s="157"/>
      <c r="B34" s="157"/>
      <c r="C34" s="12" t="s">
        <v>92</v>
      </c>
      <c r="D34" s="157"/>
      <c r="E34" s="157"/>
      <c r="F34" s="16" t="s">
        <v>39</v>
      </c>
      <c r="G34" s="13"/>
      <c r="H34" s="24">
        <v>349</v>
      </c>
      <c r="I34" s="24">
        <v>348</v>
      </c>
      <c r="J34" s="25">
        <v>1882</v>
      </c>
      <c r="K34" s="25"/>
      <c r="L34" s="25">
        <v>2233</v>
      </c>
      <c r="M34" s="25"/>
      <c r="N34" s="25">
        <v>2233</v>
      </c>
      <c r="O34" s="25"/>
      <c r="P34" s="25">
        <v>2233</v>
      </c>
      <c r="Q34" s="23"/>
      <c r="R34" s="24">
        <v>100</v>
      </c>
      <c r="S34" s="24">
        <v>100</v>
      </c>
      <c r="T34" s="22">
        <f t="shared" si="0"/>
        <v>1</v>
      </c>
      <c r="U34" s="25">
        <v>100</v>
      </c>
      <c r="V34" s="25"/>
      <c r="W34" s="25"/>
      <c r="X34" s="25">
        <v>100</v>
      </c>
      <c r="Y34" s="25"/>
      <c r="Z34" s="25"/>
      <c r="AA34" s="21">
        <v>100</v>
      </c>
      <c r="AB34" s="21"/>
      <c r="AC34" s="22"/>
      <c r="AD34" s="21">
        <v>100</v>
      </c>
      <c r="AE34" s="21"/>
      <c r="AF34" s="22"/>
      <c r="AG34" s="21">
        <f t="shared" si="4"/>
        <v>500</v>
      </c>
      <c r="AH34" s="21">
        <f t="shared" si="2"/>
        <v>100</v>
      </c>
      <c r="AI34" s="22">
        <f t="shared" si="3"/>
        <v>0.2</v>
      </c>
    </row>
    <row r="35" spans="1:35" ht="102.75" customHeight="1" x14ac:dyDescent="0.25">
      <c r="A35" s="157"/>
      <c r="B35" s="157"/>
      <c r="C35" s="12" t="s">
        <v>92</v>
      </c>
      <c r="D35" s="157"/>
      <c r="E35" s="157"/>
      <c r="F35" s="16" t="s">
        <v>40</v>
      </c>
      <c r="G35" s="13"/>
      <c r="H35" s="24">
        <v>0</v>
      </c>
      <c r="I35" s="24">
        <v>0</v>
      </c>
      <c r="J35" s="25">
        <v>31828</v>
      </c>
      <c r="K35" s="25"/>
      <c r="L35" s="25">
        <v>8883</v>
      </c>
      <c r="M35" s="25"/>
      <c r="N35" s="25">
        <v>10270</v>
      </c>
      <c r="O35" s="25"/>
      <c r="P35" s="25">
        <v>11263</v>
      </c>
      <c r="Q35" s="23"/>
      <c r="R35" s="21">
        <v>0</v>
      </c>
      <c r="S35" s="21">
        <v>0</v>
      </c>
      <c r="T35" s="22" t="e">
        <f t="shared" si="0"/>
        <v>#DIV/0!</v>
      </c>
      <c r="U35" s="21">
        <v>35</v>
      </c>
      <c r="V35" s="21"/>
      <c r="W35" s="22"/>
      <c r="X35" s="21">
        <v>25</v>
      </c>
      <c r="Y35" s="21"/>
      <c r="Z35" s="22"/>
      <c r="AA35" s="21">
        <v>15</v>
      </c>
      <c r="AB35" s="21"/>
      <c r="AC35" s="22"/>
      <c r="AD35" s="21">
        <v>5</v>
      </c>
      <c r="AE35" s="21"/>
      <c r="AF35" s="22"/>
      <c r="AG35" s="21">
        <f t="shared" si="4"/>
        <v>80</v>
      </c>
      <c r="AH35" s="21">
        <f t="shared" si="2"/>
        <v>0</v>
      </c>
      <c r="AI35" s="22">
        <f t="shared" si="3"/>
        <v>0</v>
      </c>
    </row>
    <row r="36" spans="1:35" ht="24.95" customHeight="1" x14ac:dyDescent="0.25">
      <c r="A36" s="157"/>
      <c r="B36" s="157"/>
      <c r="C36" s="16"/>
      <c r="D36" s="157"/>
      <c r="E36" s="157"/>
      <c r="F36" s="17"/>
      <c r="G36" s="12"/>
      <c r="H36" s="24"/>
      <c r="I36" s="24"/>
      <c r="J36" s="25"/>
      <c r="K36" s="25"/>
      <c r="L36" s="25"/>
      <c r="M36" s="25"/>
      <c r="N36" s="25"/>
      <c r="O36" s="25"/>
      <c r="P36" s="25"/>
      <c r="Q36" s="23"/>
      <c r="R36" s="21"/>
      <c r="S36" s="21"/>
      <c r="T36" s="22"/>
      <c r="U36" s="21"/>
      <c r="V36" s="21"/>
      <c r="W36" s="22"/>
      <c r="X36" s="21"/>
      <c r="Y36" s="21"/>
      <c r="Z36" s="22"/>
      <c r="AA36" s="21"/>
      <c r="AB36" s="21"/>
      <c r="AC36" s="22"/>
      <c r="AD36" s="21"/>
      <c r="AE36" s="21"/>
      <c r="AF36" s="22"/>
      <c r="AG36" s="21">
        <f t="shared" si="4"/>
        <v>0</v>
      </c>
      <c r="AH36" s="21">
        <f t="shared" si="2"/>
        <v>0</v>
      </c>
      <c r="AI36" s="22" t="e">
        <f t="shared" si="3"/>
        <v>#DIV/0!</v>
      </c>
    </row>
    <row r="37" spans="1:35" ht="63" customHeight="1" x14ac:dyDescent="0.25">
      <c r="A37" s="157" t="s">
        <v>94</v>
      </c>
      <c r="B37" s="157" t="s">
        <v>96</v>
      </c>
      <c r="C37" s="16" t="s">
        <v>95</v>
      </c>
      <c r="D37" s="157" t="s">
        <v>97</v>
      </c>
      <c r="E37" s="158" t="s">
        <v>93</v>
      </c>
      <c r="F37" s="16" t="s">
        <v>57</v>
      </c>
      <c r="G37" s="13"/>
      <c r="H37" s="24">
        <v>795</v>
      </c>
      <c r="I37" s="24">
        <v>176</v>
      </c>
      <c r="J37" s="25">
        <v>936</v>
      </c>
      <c r="K37" s="25"/>
      <c r="L37" s="25">
        <v>613</v>
      </c>
      <c r="M37" s="25"/>
      <c r="N37" s="25">
        <v>613</v>
      </c>
      <c r="O37" s="25"/>
      <c r="P37" s="25">
        <v>613</v>
      </c>
      <c r="Q37" s="23"/>
      <c r="R37" s="21">
        <v>100</v>
      </c>
      <c r="S37" s="21">
        <v>100</v>
      </c>
      <c r="T37" s="22">
        <f t="shared" si="0"/>
        <v>1</v>
      </c>
      <c r="U37" s="21">
        <v>100</v>
      </c>
      <c r="V37" s="21"/>
      <c r="W37" s="22"/>
      <c r="X37" s="21">
        <v>100</v>
      </c>
      <c r="Y37" s="21"/>
      <c r="Z37" s="22"/>
      <c r="AA37" s="21">
        <v>100</v>
      </c>
      <c r="AB37" s="21"/>
      <c r="AC37" s="22"/>
      <c r="AD37" s="21">
        <v>100</v>
      </c>
      <c r="AE37" s="21"/>
      <c r="AF37" s="22"/>
      <c r="AG37" s="21">
        <f t="shared" si="4"/>
        <v>500</v>
      </c>
      <c r="AH37" s="21">
        <f t="shared" si="2"/>
        <v>100</v>
      </c>
      <c r="AI37" s="22">
        <f t="shared" si="3"/>
        <v>0.2</v>
      </c>
    </row>
    <row r="38" spans="1:35" ht="54.75" customHeight="1" x14ac:dyDescent="0.25">
      <c r="A38" s="157"/>
      <c r="B38" s="157"/>
      <c r="C38" s="16" t="s">
        <v>95</v>
      </c>
      <c r="D38" s="157"/>
      <c r="E38" s="158"/>
      <c r="F38" s="17" t="s">
        <v>17</v>
      </c>
      <c r="G38" s="12"/>
      <c r="H38" s="24">
        <v>55</v>
      </c>
      <c r="I38" s="24">
        <v>55</v>
      </c>
      <c r="J38" s="25">
        <v>262</v>
      </c>
      <c r="K38" s="25"/>
      <c r="L38" s="25">
        <v>225</v>
      </c>
      <c r="M38" s="25"/>
      <c r="N38" s="25">
        <v>225</v>
      </c>
      <c r="O38" s="25"/>
      <c r="P38" s="25">
        <v>225</v>
      </c>
      <c r="Q38" s="23"/>
      <c r="R38" s="21">
        <v>0.25</v>
      </c>
      <c r="S38" s="21">
        <v>0.25</v>
      </c>
      <c r="T38" s="22">
        <f>+S38/R38</f>
        <v>1</v>
      </c>
      <c r="U38" s="26">
        <v>0.5</v>
      </c>
      <c r="V38" s="21"/>
      <c r="W38" s="22"/>
      <c r="X38" s="21">
        <v>0.75</v>
      </c>
      <c r="Y38" s="21"/>
      <c r="Z38" s="22"/>
      <c r="AA38" s="21">
        <v>1</v>
      </c>
      <c r="AB38" s="21"/>
      <c r="AC38" s="22"/>
      <c r="AD38" s="21">
        <v>1</v>
      </c>
      <c r="AE38" s="21"/>
      <c r="AF38" s="22"/>
      <c r="AG38" s="21">
        <f>+R38+U38+X38+AA38+AD38</f>
        <v>3.5</v>
      </c>
      <c r="AH38" s="21">
        <f>+S38+V38+Y38+AB38+AE38</f>
        <v>0.25</v>
      </c>
      <c r="AI38" s="22">
        <f>+AH38/AG38</f>
        <v>7.1428571428571425E-2</v>
      </c>
    </row>
    <row r="39" spans="1:35" ht="57" customHeight="1" x14ac:dyDescent="0.25">
      <c r="A39" s="157"/>
      <c r="B39" s="157"/>
      <c r="C39" s="16" t="s">
        <v>95</v>
      </c>
      <c r="D39" s="157"/>
      <c r="E39" s="158"/>
      <c r="F39" s="16" t="s">
        <v>15</v>
      </c>
      <c r="G39" s="13"/>
      <c r="H39" s="24">
        <v>88</v>
      </c>
      <c r="I39" s="24">
        <v>88</v>
      </c>
      <c r="J39" s="25">
        <v>468</v>
      </c>
      <c r="K39" s="25"/>
      <c r="L39" s="25">
        <v>127</v>
      </c>
      <c r="M39" s="25"/>
      <c r="N39" s="25">
        <v>127</v>
      </c>
      <c r="O39" s="25"/>
      <c r="P39" s="25">
        <v>127</v>
      </c>
      <c r="Q39" s="23"/>
      <c r="R39" s="21">
        <v>90</v>
      </c>
      <c r="S39" s="21">
        <v>90</v>
      </c>
      <c r="T39" s="22">
        <f>+S39/R39</f>
        <v>1</v>
      </c>
      <c r="U39" s="21">
        <v>90</v>
      </c>
      <c r="V39" s="21"/>
      <c r="W39" s="22"/>
      <c r="X39" s="21">
        <v>90</v>
      </c>
      <c r="Y39" s="21"/>
      <c r="Z39" s="22"/>
      <c r="AA39" s="21">
        <v>90</v>
      </c>
      <c r="AB39" s="21"/>
      <c r="AC39" s="22"/>
      <c r="AD39" s="21">
        <v>90</v>
      </c>
      <c r="AE39" s="21"/>
      <c r="AF39" s="22"/>
      <c r="AG39" s="21">
        <f>+R39+U39+X39+AA39+AD39</f>
        <v>450</v>
      </c>
      <c r="AH39" s="21">
        <f t="shared" si="2"/>
        <v>90</v>
      </c>
      <c r="AI39" s="22">
        <f t="shared" si="3"/>
        <v>0.2</v>
      </c>
    </row>
    <row r="40" spans="1:35" ht="66" customHeight="1" x14ac:dyDescent="0.25">
      <c r="A40" s="157"/>
      <c r="B40" s="157"/>
      <c r="C40" s="16" t="s">
        <v>95</v>
      </c>
      <c r="D40" s="157"/>
      <c r="E40" s="158"/>
      <c r="F40" s="16" t="s">
        <v>18</v>
      </c>
      <c r="G40" s="13"/>
      <c r="H40" s="24">
        <v>0</v>
      </c>
      <c r="I40" s="24">
        <v>0</v>
      </c>
      <c r="J40" s="25">
        <v>90</v>
      </c>
      <c r="K40" s="25"/>
      <c r="L40" s="25">
        <v>311</v>
      </c>
      <c r="M40" s="25"/>
      <c r="N40" s="25">
        <v>311</v>
      </c>
      <c r="O40" s="25"/>
      <c r="P40" s="25">
        <v>311</v>
      </c>
      <c r="Q40" s="23"/>
      <c r="R40" s="21">
        <v>25</v>
      </c>
      <c r="S40" s="21">
        <v>23.13</v>
      </c>
      <c r="T40" s="22">
        <f>+S40/R40</f>
        <v>0.92519999999999991</v>
      </c>
      <c r="U40" s="21">
        <v>50</v>
      </c>
      <c r="V40" s="21"/>
      <c r="W40" s="22"/>
      <c r="X40" s="21">
        <v>100</v>
      </c>
      <c r="Y40" s="21"/>
      <c r="Z40" s="22"/>
      <c r="AA40" s="21">
        <v>100</v>
      </c>
      <c r="AB40" s="21"/>
      <c r="AC40" s="22"/>
      <c r="AD40" s="21">
        <v>100</v>
      </c>
      <c r="AE40" s="21"/>
      <c r="AF40" s="22"/>
      <c r="AG40" s="21">
        <f t="shared" si="4"/>
        <v>375</v>
      </c>
      <c r="AH40" s="21">
        <f t="shared" si="2"/>
        <v>23.13</v>
      </c>
      <c r="AI40" s="22">
        <f t="shared" si="3"/>
        <v>6.1679999999999999E-2</v>
      </c>
    </row>
    <row r="41" spans="1:35" ht="60" customHeight="1" x14ac:dyDescent="0.25">
      <c r="A41" s="157"/>
      <c r="B41" s="157"/>
      <c r="C41" s="16" t="s">
        <v>95</v>
      </c>
      <c r="D41" s="157"/>
      <c r="E41" s="158"/>
      <c r="F41" s="16" t="s">
        <v>19</v>
      </c>
      <c r="G41" s="13"/>
      <c r="H41" s="24">
        <v>24</v>
      </c>
      <c r="I41" s="24">
        <v>24</v>
      </c>
      <c r="J41" s="25">
        <v>51</v>
      </c>
      <c r="K41" s="25"/>
      <c r="L41" s="25">
        <v>312</v>
      </c>
      <c r="M41" s="25"/>
      <c r="N41" s="25">
        <v>312</v>
      </c>
      <c r="O41" s="25"/>
      <c r="P41" s="25">
        <v>312</v>
      </c>
      <c r="Q41" s="23"/>
      <c r="R41" s="21">
        <v>25</v>
      </c>
      <c r="S41" s="21">
        <v>25</v>
      </c>
      <c r="T41" s="22">
        <f>+S41/R41</f>
        <v>1</v>
      </c>
      <c r="U41" s="21">
        <v>50</v>
      </c>
      <c r="V41" s="21"/>
      <c r="W41" s="22"/>
      <c r="X41" s="21">
        <v>75</v>
      </c>
      <c r="Y41" s="21"/>
      <c r="Z41" s="22"/>
      <c r="AA41" s="21">
        <v>100</v>
      </c>
      <c r="AB41" s="21"/>
      <c r="AC41" s="22"/>
      <c r="AD41" s="21">
        <v>100</v>
      </c>
      <c r="AE41" s="21"/>
      <c r="AF41" s="22"/>
      <c r="AG41" s="21">
        <f t="shared" si="4"/>
        <v>350</v>
      </c>
      <c r="AH41" s="21">
        <f t="shared" si="2"/>
        <v>25</v>
      </c>
      <c r="AI41" s="22">
        <f t="shared" si="3"/>
        <v>7.1428571428571425E-2</v>
      </c>
    </row>
    <row r="42" spans="1:35" ht="66" customHeight="1" x14ac:dyDescent="0.25">
      <c r="A42" s="157"/>
      <c r="B42" s="157"/>
      <c r="C42" s="16" t="s">
        <v>95</v>
      </c>
      <c r="D42" s="157"/>
      <c r="E42" s="158"/>
      <c r="F42" s="17" t="s">
        <v>38</v>
      </c>
      <c r="G42" s="12"/>
      <c r="H42" s="24">
        <v>121</v>
      </c>
      <c r="I42" s="24">
        <v>116</v>
      </c>
      <c r="J42" s="25">
        <v>450</v>
      </c>
      <c r="K42" s="25"/>
      <c r="L42" s="25">
        <v>311</v>
      </c>
      <c r="M42" s="25"/>
      <c r="N42" s="25">
        <v>311</v>
      </c>
      <c r="O42" s="25"/>
      <c r="P42" s="25">
        <v>311</v>
      </c>
      <c r="Q42" s="23"/>
      <c r="R42" s="21">
        <v>25</v>
      </c>
      <c r="S42" s="21">
        <v>25</v>
      </c>
      <c r="T42" s="22">
        <f>+S42/R42</f>
        <v>1</v>
      </c>
      <c r="U42" s="21">
        <v>50</v>
      </c>
      <c r="V42" s="21"/>
      <c r="W42" s="22"/>
      <c r="X42" s="21">
        <v>75</v>
      </c>
      <c r="Y42" s="21"/>
      <c r="Z42" s="22"/>
      <c r="AA42" s="21">
        <v>100</v>
      </c>
      <c r="AB42" s="21"/>
      <c r="AC42" s="22"/>
      <c r="AD42" s="21">
        <v>100</v>
      </c>
      <c r="AE42" s="21"/>
      <c r="AF42" s="22"/>
      <c r="AG42" s="21">
        <f t="shared" si="4"/>
        <v>350</v>
      </c>
      <c r="AH42" s="21">
        <f t="shared" si="2"/>
        <v>25</v>
      </c>
      <c r="AI42" s="22">
        <f t="shared" si="3"/>
        <v>7.1428571428571425E-2</v>
      </c>
    </row>
    <row r="43" spans="1:35" ht="24.95" customHeight="1" x14ac:dyDescent="0.25">
      <c r="A43" s="157"/>
      <c r="B43" s="157"/>
      <c r="C43" s="16"/>
      <c r="D43" s="157"/>
      <c r="E43" s="158"/>
      <c r="F43" s="17"/>
      <c r="G43" s="12"/>
      <c r="H43" s="24"/>
      <c r="I43" s="24"/>
      <c r="J43" s="25"/>
      <c r="K43" s="25"/>
      <c r="L43" s="25"/>
      <c r="M43" s="25"/>
      <c r="N43" s="25"/>
      <c r="O43" s="25"/>
      <c r="P43" s="25"/>
      <c r="Q43" s="23"/>
      <c r="R43" s="21"/>
      <c r="S43" s="21"/>
      <c r="T43" s="22"/>
      <c r="U43" s="21"/>
      <c r="V43" s="21"/>
      <c r="W43" s="22"/>
      <c r="X43" s="21"/>
      <c r="Y43" s="21"/>
      <c r="Z43" s="22"/>
      <c r="AA43" s="21"/>
      <c r="AB43" s="21"/>
      <c r="AC43" s="22"/>
      <c r="AD43" s="21"/>
      <c r="AE43" s="21"/>
      <c r="AF43" s="22"/>
      <c r="AG43" s="21">
        <f t="shared" si="4"/>
        <v>0</v>
      </c>
      <c r="AH43" s="21">
        <f t="shared" si="2"/>
        <v>0</v>
      </c>
      <c r="AI43" s="22" t="e">
        <f t="shared" si="3"/>
        <v>#DIV/0!</v>
      </c>
    </row>
    <row r="44" spans="1:35" ht="75.75" customHeight="1" x14ac:dyDescent="0.25">
      <c r="A44" s="157" t="s">
        <v>50</v>
      </c>
      <c r="B44" s="157" t="s">
        <v>51</v>
      </c>
      <c r="C44" s="16" t="s">
        <v>95</v>
      </c>
      <c r="D44" s="157" t="s">
        <v>16</v>
      </c>
      <c r="E44" s="157" t="s">
        <v>102</v>
      </c>
      <c r="F44" s="16" t="s">
        <v>20</v>
      </c>
      <c r="G44" s="13"/>
      <c r="H44" s="24">
        <v>52</v>
      </c>
      <c r="I44" s="24">
        <v>52</v>
      </c>
      <c r="J44" s="25">
        <v>507</v>
      </c>
      <c r="K44" s="25"/>
      <c r="L44" s="25">
        <v>573</v>
      </c>
      <c r="M44" s="25"/>
      <c r="N44" s="25">
        <v>601</v>
      </c>
      <c r="O44" s="25"/>
      <c r="P44" s="25">
        <v>315</v>
      </c>
      <c r="Q44" s="23"/>
      <c r="R44" s="21">
        <v>100</v>
      </c>
      <c r="S44" s="21">
        <v>100</v>
      </c>
      <c r="T44" s="22">
        <f t="shared" ref="T44:T53" si="5">+S44/R44</f>
        <v>1</v>
      </c>
      <c r="U44" s="21">
        <v>200</v>
      </c>
      <c r="V44" s="21"/>
      <c r="W44" s="22"/>
      <c r="X44" s="21">
        <v>200</v>
      </c>
      <c r="Y44" s="21"/>
      <c r="Z44" s="22"/>
      <c r="AA44" s="21">
        <v>200</v>
      </c>
      <c r="AB44" s="21"/>
      <c r="AC44" s="22"/>
      <c r="AD44" s="21">
        <v>100</v>
      </c>
      <c r="AE44" s="21"/>
      <c r="AF44" s="22"/>
      <c r="AG44" s="21">
        <f t="shared" si="4"/>
        <v>800</v>
      </c>
      <c r="AH44" s="21">
        <f t="shared" si="2"/>
        <v>100</v>
      </c>
      <c r="AI44" s="22">
        <f t="shared" si="3"/>
        <v>0.125</v>
      </c>
    </row>
    <row r="45" spans="1:35" ht="64.5" customHeight="1" x14ac:dyDescent="0.25">
      <c r="A45" s="157"/>
      <c r="B45" s="157"/>
      <c r="C45" s="16" t="s">
        <v>95</v>
      </c>
      <c r="D45" s="157"/>
      <c r="E45" s="157"/>
      <c r="F45" s="16" t="s">
        <v>21</v>
      </c>
      <c r="G45" s="13"/>
      <c r="H45" s="24">
        <v>141</v>
      </c>
      <c r="I45" s="24">
        <v>141</v>
      </c>
      <c r="J45" s="25">
        <v>228</v>
      </c>
      <c r="K45" s="25"/>
      <c r="L45" s="25">
        <v>148</v>
      </c>
      <c r="M45" s="25"/>
      <c r="N45" s="25">
        <v>155</v>
      </c>
      <c r="O45" s="25"/>
      <c r="P45" s="25">
        <v>82</v>
      </c>
      <c r="Q45" s="23"/>
      <c r="R45" s="21">
        <v>6</v>
      </c>
      <c r="S45" s="21">
        <v>6</v>
      </c>
      <c r="T45" s="22">
        <f t="shared" si="5"/>
        <v>1</v>
      </c>
      <c r="U45" s="21">
        <v>12</v>
      </c>
      <c r="V45" s="21"/>
      <c r="W45" s="22"/>
      <c r="X45" s="21">
        <v>12</v>
      </c>
      <c r="Y45" s="21"/>
      <c r="Z45" s="22"/>
      <c r="AA45" s="21">
        <v>12</v>
      </c>
      <c r="AB45" s="21"/>
      <c r="AC45" s="22"/>
      <c r="AD45" s="21">
        <v>6</v>
      </c>
      <c r="AE45" s="21"/>
      <c r="AF45" s="22"/>
      <c r="AG45" s="21">
        <f t="shared" si="4"/>
        <v>48</v>
      </c>
      <c r="AH45" s="21">
        <f t="shared" si="2"/>
        <v>6</v>
      </c>
      <c r="AI45" s="22">
        <f t="shared" si="3"/>
        <v>0.125</v>
      </c>
    </row>
    <row r="46" spans="1:35" ht="60.75" customHeight="1" x14ac:dyDescent="0.25">
      <c r="A46" s="157"/>
      <c r="B46" s="157"/>
      <c r="C46" s="16" t="s">
        <v>95</v>
      </c>
      <c r="D46" s="157"/>
      <c r="E46" s="157"/>
      <c r="F46" s="16" t="s">
        <v>22</v>
      </c>
      <c r="G46" s="13"/>
      <c r="H46" s="24">
        <v>25</v>
      </c>
      <c r="I46" s="24">
        <v>25</v>
      </c>
      <c r="J46" s="25">
        <v>236</v>
      </c>
      <c r="K46" s="25"/>
      <c r="L46" s="25">
        <v>168</v>
      </c>
      <c r="M46" s="25"/>
      <c r="N46" s="25">
        <v>176</v>
      </c>
      <c r="O46" s="25"/>
      <c r="P46" s="25">
        <v>176</v>
      </c>
      <c r="Q46" s="23"/>
      <c r="R46" s="21">
        <v>6</v>
      </c>
      <c r="S46" s="21">
        <v>6</v>
      </c>
      <c r="T46" s="22">
        <f t="shared" si="5"/>
        <v>1</v>
      </c>
      <c r="U46" s="21">
        <v>12</v>
      </c>
      <c r="V46" s="21"/>
      <c r="W46" s="22"/>
      <c r="X46" s="21">
        <v>12</v>
      </c>
      <c r="Y46" s="21"/>
      <c r="Z46" s="22"/>
      <c r="AA46" s="21">
        <v>12</v>
      </c>
      <c r="AB46" s="21"/>
      <c r="AC46" s="22"/>
      <c r="AD46" s="21">
        <v>6</v>
      </c>
      <c r="AE46" s="21"/>
      <c r="AF46" s="22"/>
      <c r="AG46" s="21">
        <f t="shared" si="4"/>
        <v>48</v>
      </c>
      <c r="AH46" s="21">
        <f t="shared" si="2"/>
        <v>6</v>
      </c>
      <c r="AI46" s="22">
        <f t="shared" si="3"/>
        <v>0.125</v>
      </c>
    </row>
    <row r="47" spans="1:35" ht="60.75" customHeight="1" x14ac:dyDescent="0.25">
      <c r="A47" s="157"/>
      <c r="B47" s="157"/>
      <c r="C47" s="16" t="s">
        <v>95</v>
      </c>
      <c r="D47" s="157"/>
      <c r="E47" s="157"/>
      <c r="F47" s="16" t="s">
        <v>23</v>
      </c>
      <c r="G47" s="13"/>
      <c r="H47" s="24">
        <v>6</v>
      </c>
      <c r="I47" s="24">
        <v>6</v>
      </c>
      <c r="J47" s="25">
        <v>216</v>
      </c>
      <c r="K47" s="25"/>
      <c r="L47" s="25">
        <v>281</v>
      </c>
      <c r="M47" s="25"/>
      <c r="N47" s="25">
        <v>295</v>
      </c>
      <c r="O47" s="25"/>
      <c r="P47" s="25">
        <v>155</v>
      </c>
      <c r="Q47" s="23"/>
      <c r="R47" s="21">
        <v>4</v>
      </c>
      <c r="S47" s="21">
        <v>4</v>
      </c>
      <c r="T47" s="22">
        <f t="shared" si="5"/>
        <v>1</v>
      </c>
      <c r="U47" s="21">
        <v>8</v>
      </c>
      <c r="V47" s="21"/>
      <c r="W47" s="22"/>
      <c r="X47" s="21">
        <v>8</v>
      </c>
      <c r="Y47" s="21"/>
      <c r="Z47" s="22"/>
      <c r="AA47" s="21">
        <v>8</v>
      </c>
      <c r="AB47" s="21"/>
      <c r="AC47" s="22"/>
      <c r="AD47" s="21">
        <v>4</v>
      </c>
      <c r="AE47" s="21"/>
      <c r="AF47" s="22"/>
      <c r="AG47" s="21">
        <f t="shared" si="4"/>
        <v>32</v>
      </c>
      <c r="AH47" s="21">
        <f t="shared" si="2"/>
        <v>4</v>
      </c>
      <c r="AI47" s="22">
        <f t="shared" si="3"/>
        <v>0.125</v>
      </c>
    </row>
    <row r="48" spans="1:35" ht="24.95" customHeight="1" x14ac:dyDescent="0.25">
      <c r="A48" s="157"/>
      <c r="B48" s="157"/>
      <c r="C48" s="16"/>
      <c r="D48" s="157"/>
      <c r="E48" s="157"/>
      <c r="F48" s="17"/>
      <c r="G48" s="12"/>
      <c r="H48" s="24"/>
      <c r="I48" s="24"/>
      <c r="J48" s="25"/>
      <c r="K48" s="25"/>
      <c r="L48" s="25"/>
      <c r="M48" s="25"/>
      <c r="N48" s="25"/>
      <c r="O48" s="25"/>
      <c r="P48" s="25"/>
      <c r="Q48" s="23"/>
      <c r="R48" s="21"/>
      <c r="S48" s="21"/>
      <c r="T48" s="22"/>
      <c r="U48" s="21"/>
      <c r="V48" s="21"/>
      <c r="W48" s="22"/>
      <c r="X48" s="21"/>
      <c r="Y48" s="21"/>
      <c r="Z48" s="22"/>
      <c r="AA48" s="21"/>
      <c r="AB48" s="21"/>
      <c r="AC48" s="22"/>
      <c r="AD48" s="21"/>
      <c r="AE48" s="21"/>
      <c r="AF48" s="22"/>
      <c r="AG48" s="21">
        <f t="shared" si="4"/>
        <v>0</v>
      </c>
      <c r="AH48" s="21">
        <f t="shared" si="2"/>
        <v>0</v>
      </c>
      <c r="AI48" s="22" t="e">
        <f t="shared" si="3"/>
        <v>#DIV/0!</v>
      </c>
    </row>
    <row r="49" spans="1:35" ht="71.25" customHeight="1" x14ac:dyDescent="0.25">
      <c r="A49" s="157" t="s">
        <v>50</v>
      </c>
      <c r="B49" s="157" t="s">
        <v>99</v>
      </c>
      <c r="C49" s="16" t="s">
        <v>98</v>
      </c>
      <c r="D49" s="157" t="s">
        <v>100</v>
      </c>
      <c r="E49" s="157" t="s">
        <v>101</v>
      </c>
      <c r="F49" s="16" t="s">
        <v>52</v>
      </c>
      <c r="G49" s="13"/>
      <c r="H49" s="24">
        <v>2446</v>
      </c>
      <c r="I49" s="24">
        <v>2443</v>
      </c>
      <c r="J49" s="25">
        <v>4038</v>
      </c>
      <c r="K49" s="25"/>
      <c r="L49" s="25">
        <v>3140</v>
      </c>
      <c r="M49" s="25"/>
      <c r="N49" s="25">
        <v>3661</v>
      </c>
      <c r="O49" s="25"/>
      <c r="P49" s="25">
        <v>4464</v>
      </c>
      <c r="Q49" s="23"/>
      <c r="R49" s="21">
        <v>100</v>
      </c>
      <c r="S49" s="21">
        <v>98.13</v>
      </c>
      <c r="T49" s="22">
        <f t="shared" si="5"/>
        <v>0.98129999999999995</v>
      </c>
      <c r="U49" s="21">
        <v>100</v>
      </c>
      <c r="V49" s="21"/>
      <c r="W49" s="22"/>
      <c r="X49" s="21">
        <v>100</v>
      </c>
      <c r="Y49" s="21"/>
      <c r="Z49" s="22"/>
      <c r="AA49" s="21">
        <v>100</v>
      </c>
      <c r="AB49" s="21"/>
      <c r="AC49" s="22"/>
      <c r="AD49" s="21">
        <v>100</v>
      </c>
      <c r="AE49" s="21"/>
      <c r="AF49" s="22"/>
      <c r="AG49" s="21">
        <f t="shared" si="4"/>
        <v>500</v>
      </c>
      <c r="AH49" s="21">
        <f t="shared" si="2"/>
        <v>98.13</v>
      </c>
      <c r="AI49" s="22">
        <f t="shared" si="3"/>
        <v>0.19625999999999999</v>
      </c>
    </row>
    <row r="50" spans="1:35" ht="60" customHeight="1" x14ac:dyDescent="0.25">
      <c r="A50" s="157"/>
      <c r="B50" s="157"/>
      <c r="C50" s="16" t="s">
        <v>98</v>
      </c>
      <c r="D50" s="157"/>
      <c r="E50" s="157"/>
      <c r="F50" s="16" t="s">
        <v>25</v>
      </c>
      <c r="G50" s="13"/>
      <c r="H50" s="24">
        <v>426</v>
      </c>
      <c r="I50" s="24">
        <v>426</v>
      </c>
      <c r="J50" s="25">
        <v>725</v>
      </c>
      <c r="K50" s="25"/>
      <c r="L50" s="25">
        <v>785</v>
      </c>
      <c r="M50" s="25"/>
      <c r="N50" s="25">
        <v>915</v>
      </c>
      <c r="O50" s="25"/>
      <c r="P50" s="25">
        <v>1116</v>
      </c>
      <c r="Q50" s="23"/>
      <c r="R50" s="21">
        <v>15</v>
      </c>
      <c r="S50" s="21">
        <v>6.14</v>
      </c>
      <c r="T50" s="22">
        <f t="shared" si="5"/>
        <v>0.40933333333333333</v>
      </c>
      <c r="U50" s="21">
        <v>25</v>
      </c>
      <c r="V50" s="21"/>
      <c r="W50" s="22"/>
      <c r="X50" s="21">
        <v>25</v>
      </c>
      <c r="Y50" s="21"/>
      <c r="Z50" s="22"/>
      <c r="AA50" s="21">
        <v>25</v>
      </c>
      <c r="AB50" s="21"/>
      <c r="AC50" s="22"/>
      <c r="AD50" s="21">
        <v>10</v>
      </c>
      <c r="AE50" s="21"/>
      <c r="AF50" s="22"/>
      <c r="AG50" s="21">
        <f t="shared" si="4"/>
        <v>100</v>
      </c>
      <c r="AH50" s="21">
        <f t="shared" si="2"/>
        <v>6.14</v>
      </c>
      <c r="AI50" s="22">
        <f t="shared" si="3"/>
        <v>6.1399999999999996E-2</v>
      </c>
    </row>
    <row r="51" spans="1:35" ht="69" customHeight="1" x14ac:dyDescent="0.25">
      <c r="A51" s="157"/>
      <c r="B51" s="157"/>
      <c r="C51" s="16" t="s">
        <v>98</v>
      </c>
      <c r="D51" s="157"/>
      <c r="E51" s="157"/>
      <c r="F51" s="16" t="s">
        <v>53</v>
      </c>
      <c r="G51" s="13"/>
      <c r="H51" s="24">
        <v>60</v>
      </c>
      <c r="I51" s="24">
        <v>36</v>
      </c>
      <c r="J51" s="25">
        <v>100</v>
      </c>
      <c r="K51" s="25"/>
      <c r="L51" s="25">
        <v>101</v>
      </c>
      <c r="M51" s="25"/>
      <c r="N51" s="25">
        <v>118</v>
      </c>
      <c r="O51" s="25"/>
      <c r="P51" s="25">
        <v>143</v>
      </c>
      <c r="Q51" s="23"/>
      <c r="R51" s="21">
        <v>60</v>
      </c>
      <c r="S51" s="21">
        <v>39.130000000000003</v>
      </c>
      <c r="T51" s="22">
        <f t="shared" si="5"/>
        <v>0.65216666666666667</v>
      </c>
      <c r="U51" s="21">
        <v>10</v>
      </c>
      <c r="V51" s="21"/>
      <c r="W51" s="22"/>
      <c r="X51" s="21">
        <v>10</v>
      </c>
      <c r="Y51" s="21"/>
      <c r="Z51" s="22"/>
      <c r="AA51" s="21">
        <v>10</v>
      </c>
      <c r="AB51" s="21"/>
      <c r="AC51" s="22"/>
      <c r="AD51" s="21">
        <v>10</v>
      </c>
      <c r="AE51" s="21"/>
      <c r="AF51" s="22"/>
      <c r="AG51" s="21">
        <f t="shared" si="4"/>
        <v>100</v>
      </c>
      <c r="AH51" s="21">
        <f t="shared" si="2"/>
        <v>39.130000000000003</v>
      </c>
      <c r="AI51" s="22">
        <f t="shared" si="3"/>
        <v>0.39130000000000004</v>
      </c>
    </row>
    <row r="52" spans="1:35" ht="82.5" customHeight="1" x14ac:dyDescent="0.25">
      <c r="A52" s="157"/>
      <c r="B52" s="157"/>
      <c r="C52" s="16" t="s">
        <v>98</v>
      </c>
      <c r="D52" s="157"/>
      <c r="E52" s="157"/>
      <c r="F52" s="16" t="s">
        <v>24</v>
      </c>
      <c r="G52" s="13"/>
      <c r="H52" s="24">
        <v>21</v>
      </c>
      <c r="I52" s="24">
        <v>21</v>
      </c>
      <c r="J52" s="25">
        <v>673</v>
      </c>
      <c r="K52" s="25"/>
      <c r="L52" s="25">
        <v>1221</v>
      </c>
      <c r="M52" s="25"/>
      <c r="N52" s="25">
        <v>1392</v>
      </c>
      <c r="O52" s="25"/>
      <c r="P52" s="25">
        <v>1497</v>
      </c>
      <c r="Q52" s="23"/>
      <c r="R52" s="21">
        <v>100</v>
      </c>
      <c r="S52" s="21">
        <v>100</v>
      </c>
      <c r="T52" s="22">
        <f t="shared" si="5"/>
        <v>1</v>
      </c>
      <c r="U52" s="21">
        <v>100</v>
      </c>
      <c r="V52" s="21"/>
      <c r="W52" s="22"/>
      <c r="X52" s="21">
        <v>100</v>
      </c>
      <c r="Y52" s="21"/>
      <c r="Z52" s="22"/>
      <c r="AA52" s="21">
        <v>100</v>
      </c>
      <c r="AB52" s="21"/>
      <c r="AC52" s="22"/>
      <c r="AD52" s="21">
        <v>100</v>
      </c>
      <c r="AE52" s="21"/>
      <c r="AF52" s="22"/>
      <c r="AG52" s="21">
        <f t="shared" si="4"/>
        <v>500</v>
      </c>
      <c r="AH52" s="21">
        <f t="shared" si="2"/>
        <v>100</v>
      </c>
      <c r="AI52" s="22">
        <f t="shared" si="3"/>
        <v>0.2</v>
      </c>
    </row>
    <row r="53" spans="1:35" ht="73.5" customHeight="1" x14ac:dyDescent="0.25">
      <c r="A53" s="157"/>
      <c r="B53" s="157"/>
      <c r="C53" s="16" t="s">
        <v>98</v>
      </c>
      <c r="D53" s="157"/>
      <c r="E53" s="157"/>
      <c r="F53" s="16" t="s">
        <v>54</v>
      </c>
      <c r="G53" s="13"/>
      <c r="H53" s="24">
        <v>7</v>
      </c>
      <c r="I53" s="24">
        <v>7</v>
      </c>
      <c r="J53" s="25">
        <v>479</v>
      </c>
      <c r="K53" s="25"/>
      <c r="L53" s="25">
        <v>739</v>
      </c>
      <c r="M53" s="25"/>
      <c r="N53" s="25">
        <v>842</v>
      </c>
      <c r="O53" s="25"/>
      <c r="P53" s="25">
        <v>905</v>
      </c>
      <c r="Q53" s="23"/>
      <c r="R53" s="21">
        <v>95</v>
      </c>
      <c r="S53" s="21">
        <v>95.4</v>
      </c>
      <c r="T53" s="22">
        <f t="shared" si="5"/>
        <v>1.0042105263157894</v>
      </c>
      <c r="U53" s="21">
        <v>95</v>
      </c>
      <c r="V53" s="21"/>
      <c r="W53" s="22"/>
      <c r="X53" s="21">
        <v>95</v>
      </c>
      <c r="Y53" s="21"/>
      <c r="Z53" s="22"/>
      <c r="AA53" s="21">
        <v>95</v>
      </c>
      <c r="AB53" s="21"/>
      <c r="AC53" s="22"/>
      <c r="AD53" s="21">
        <v>95</v>
      </c>
      <c r="AE53" s="21"/>
      <c r="AF53" s="22"/>
      <c r="AG53" s="21">
        <f t="shared" si="4"/>
        <v>475</v>
      </c>
      <c r="AH53" s="21">
        <f t="shared" si="2"/>
        <v>95.4</v>
      </c>
      <c r="AI53" s="22">
        <f t="shared" si="3"/>
        <v>0.20084210526315791</v>
      </c>
    </row>
    <row r="54" spans="1:35" ht="24.95" customHeight="1" x14ac:dyDescent="0.25">
      <c r="A54" s="157"/>
      <c r="B54" s="157"/>
      <c r="C54" s="16"/>
      <c r="D54" s="157"/>
      <c r="E54" s="157"/>
      <c r="F54" s="17"/>
      <c r="G54" s="12"/>
      <c r="H54" s="24"/>
      <c r="I54" s="24"/>
      <c r="J54" s="25"/>
      <c r="K54" s="25"/>
      <c r="L54" s="25"/>
      <c r="M54" s="25"/>
      <c r="N54" s="25"/>
      <c r="O54" s="25"/>
      <c r="P54" s="25"/>
      <c r="Q54" s="23"/>
      <c r="R54" s="21"/>
      <c r="S54" s="21"/>
      <c r="T54" s="22"/>
      <c r="U54" s="21"/>
      <c r="V54" s="21"/>
      <c r="W54" s="22"/>
      <c r="X54" s="21"/>
      <c r="Y54" s="21"/>
      <c r="Z54" s="22"/>
      <c r="AA54" s="21"/>
      <c r="AB54" s="21"/>
      <c r="AC54" s="22"/>
      <c r="AD54" s="21"/>
      <c r="AE54" s="21"/>
      <c r="AF54" s="22"/>
      <c r="AG54" s="21">
        <f t="shared" si="4"/>
        <v>0</v>
      </c>
      <c r="AH54" s="21">
        <f t="shared" si="2"/>
        <v>0</v>
      </c>
      <c r="AI54" s="22" t="e">
        <f t="shared" si="3"/>
        <v>#DIV/0!</v>
      </c>
    </row>
    <row r="55" spans="1:35" ht="24.95" customHeight="1" x14ac:dyDescent="0.25">
      <c r="A55" s="16"/>
      <c r="B55" s="16"/>
      <c r="C55" s="16"/>
      <c r="D55" s="16"/>
      <c r="E55" s="16"/>
      <c r="F55" s="17"/>
      <c r="G55" s="27"/>
      <c r="H55" s="28"/>
      <c r="I55" s="28"/>
      <c r="J55" s="29"/>
      <c r="K55" s="29"/>
      <c r="L55" s="29"/>
      <c r="M55" s="29"/>
      <c r="N55" s="29"/>
      <c r="O55" s="29"/>
      <c r="P55" s="29"/>
      <c r="Q55" s="30"/>
      <c r="R55" s="31"/>
      <c r="S55" s="31"/>
      <c r="T55" s="32"/>
      <c r="U55" s="31"/>
      <c r="V55" s="31"/>
      <c r="W55" s="32"/>
      <c r="X55" s="31"/>
      <c r="Y55" s="31"/>
      <c r="Z55" s="32"/>
      <c r="AA55" s="31"/>
      <c r="AB55" s="31"/>
      <c r="AC55" s="32"/>
      <c r="AD55" s="31"/>
      <c r="AE55" s="31"/>
      <c r="AF55" s="32"/>
      <c r="AG55" s="21"/>
      <c r="AH55" s="21"/>
      <c r="AI55" s="22"/>
    </row>
    <row r="56" spans="1:35" ht="24.95" customHeight="1" x14ac:dyDescent="0.25">
      <c r="A56" s="16"/>
      <c r="B56" s="16"/>
      <c r="C56" s="16"/>
      <c r="D56" s="16"/>
      <c r="E56" s="16"/>
      <c r="F56" s="17"/>
      <c r="G56" s="27"/>
      <c r="H56" s="28"/>
      <c r="I56" s="28"/>
      <c r="J56" s="29"/>
      <c r="K56" s="29"/>
      <c r="L56" s="29"/>
      <c r="M56" s="29"/>
      <c r="N56" s="29"/>
      <c r="O56" s="29"/>
      <c r="P56" s="29"/>
      <c r="Q56" s="30"/>
      <c r="R56" s="31"/>
      <c r="S56" s="31"/>
      <c r="T56" s="32"/>
      <c r="U56" s="31"/>
      <c r="V56" s="31"/>
      <c r="W56" s="32"/>
      <c r="X56" s="31"/>
      <c r="Y56" s="31"/>
      <c r="Z56" s="32"/>
      <c r="AA56" s="31"/>
      <c r="AB56" s="31"/>
      <c r="AC56" s="32"/>
      <c r="AD56" s="31"/>
      <c r="AE56" s="31"/>
      <c r="AF56" s="32"/>
      <c r="AG56" s="21"/>
      <c r="AH56" s="21"/>
      <c r="AI56" s="22"/>
    </row>
    <row r="57" spans="1:35" x14ac:dyDescent="0.25">
      <c r="B57" s="33"/>
    </row>
  </sheetData>
  <autoFilter ref="A6:I56" xr:uid="{00000000-0009-0000-0000-000001000000}">
    <filterColumn colId="7" showButton="0"/>
    <filterColumn colId="8" showButton="0"/>
  </autoFilter>
  <mergeCells count="46"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A32:A36"/>
    <mergeCell ref="B32:B36"/>
    <mergeCell ref="D32:D36"/>
    <mergeCell ref="E32:E36"/>
    <mergeCell ref="A37:A43"/>
    <mergeCell ref="B37:B43"/>
    <mergeCell ref="D37:D43"/>
    <mergeCell ref="E37:E43"/>
    <mergeCell ref="A44:A48"/>
    <mergeCell ref="B44:B48"/>
    <mergeCell ref="D44:D48"/>
    <mergeCell ref="E44:E48"/>
    <mergeCell ref="A49:A54"/>
    <mergeCell ref="B49:B54"/>
    <mergeCell ref="D49:D54"/>
    <mergeCell ref="E49:E54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PS</vt:lpstr>
      <vt:lpstr>PS (2)</vt:lpstr>
      <vt:lpstr>PS!Área_de_impresión</vt:lpstr>
      <vt:lpstr>'PS (2)'!Área_de_impresión</vt:lpstr>
      <vt:lpstr>PS!Títulos_a_imprimir</vt:lpstr>
      <vt:lpstr>'PS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Liliana Andrea Hernandez Morena</cp:lastModifiedBy>
  <cp:lastPrinted>2016-12-17T04:30:52Z</cp:lastPrinted>
  <dcterms:created xsi:type="dcterms:W3CDTF">2016-06-11T18:49:54Z</dcterms:created>
  <dcterms:modified xsi:type="dcterms:W3CDTF">2019-05-16T16:42:52Z</dcterms:modified>
</cp:coreProperties>
</file>