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Proyectos\Matriz de proyectos\"/>
    </mc:Choice>
  </mc:AlternateContent>
  <xr:revisionPtr revIDLastSave="0" documentId="10_ncr:100000_{A38DFC7B-A3AC-4DE0-A2CB-87D5D80EA7CC}" xr6:coauthVersionLast="31" xr6:coauthVersionMax="31" xr10:uidLastSave="{00000000-0000-0000-0000-000000000000}"/>
  <bookViews>
    <workbookView xWindow="0" yWindow="0" windowWidth="17970" windowHeight="7605" xr2:uid="{00000000-000D-0000-FFFF-FFFF00000000}"/>
  </bookViews>
  <sheets>
    <sheet name="PS" sheetId="1" r:id="rId1"/>
    <sheet name="PS (2)" sheetId="2" state="hidden" r:id="rId2"/>
  </sheets>
  <definedNames>
    <definedName name="_xlnm._FilterDatabase" localSheetId="0" hidden="1">PS!$A$6:$AI$55</definedName>
    <definedName name="_xlnm._FilterDatabase" localSheetId="1" hidden="1">'PS (2)'!$A$6:$I$56</definedName>
    <definedName name="_xlnm.Print_Area" localSheetId="0">PS!$A$1:$AL$59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79017"/>
</workbook>
</file>

<file path=xl/calcChain.xml><?xml version="1.0" encoding="utf-8"?>
<calcChain xmlns="http://schemas.openxmlformats.org/spreadsheetml/2006/main">
  <c r="AH42" i="1" l="1"/>
  <c r="AH41" i="1"/>
  <c r="AH28" i="1"/>
  <c r="AI3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2" i="1"/>
  <c r="W53" i="1"/>
  <c r="W54" i="1"/>
  <c r="W55" i="1"/>
  <c r="W23" i="1"/>
  <c r="W22" i="1"/>
  <c r="W24" i="1"/>
  <c r="W25" i="1"/>
  <c r="W26" i="1"/>
  <c r="M57" i="1" l="1"/>
  <c r="L57" i="1"/>
  <c r="Z9" i="1"/>
  <c r="Z10" i="1"/>
  <c r="Z11" i="1"/>
  <c r="Z12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29" i="1"/>
  <c r="Z30" i="1"/>
  <c r="Z31" i="1"/>
  <c r="Z33" i="1"/>
  <c r="Z34" i="1"/>
  <c r="Z35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AH17" i="1"/>
  <c r="AG17" i="1"/>
  <c r="AF17" i="1"/>
  <c r="AC17" i="1"/>
  <c r="AH16" i="1"/>
  <c r="AG16" i="1"/>
  <c r="AF16" i="1"/>
  <c r="AC16" i="1"/>
  <c r="W16" i="1"/>
  <c r="T16" i="1"/>
  <c r="AH24" i="1"/>
  <c r="AH25" i="1"/>
  <c r="AH27" i="1"/>
  <c r="AH23" i="1"/>
  <c r="AH10" i="1"/>
  <c r="AH43" i="1"/>
  <c r="AI43" i="1" s="1"/>
  <c r="AH40" i="1"/>
  <c r="AH39" i="1"/>
  <c r="AH38" i="1"/>
  <c r="AH37" i="1"/>
  <c r="AH34" i="1"/>
  <c r="AH52" i="1"/>
  <c r="AH51" i="1"/>
  <c r="AH48" i="1"/>
  <c r="AI16" i="1" l="1"/>
  <c r="AI17" i="1"/>
  <c r="AH50" i="1" l="1"/>
  <c r="AI53" i="1"/>
  <c r="AI54" i="1"/>
  <c r="AI55" i="1"/>
  <c r="AH32" i="1"/>
  <c r="AH31" i="1"/>
  <c r="AH30" i="1"/>
  <c r="AH29" i="1"/>
  <c r="AH26" i="1"/>
  <c r="AH18" i="1"/>
  <c r="AH13" i="1"/>
  <c r="AH12" i="1"/>
  <c r="AG11" i="1"/>
  <c r="AG9" i="1"/>
  <c r="AG8" i="1"/>
  <c r="AH54" i="2" l="1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52" i="1"/>
  <c r="T51" i="1"/>
  <c r="T50" i="1"/>
  <c r="T49" i="1"/>
  <c r="T48" i="1"/>
  <c r="T44" i="1"/>
  <c r="T45" i="1"/>
  <c r="T46" i="1"/>
  <c r="T47" i="1"/>
  <c r="T42" i="1"/>
  <c r="T41" i="1"/>
  <c r="T40" i="1"/>
  <c r="T39" i="1"/>
  <c r="T37" i="1"/>
  <c r="T38" i="1"/>
  <c r="AI25" i="2" l="1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9" i="1"/>
  <c r="AH20" i="1"/>
  <c r="AH21" i="1"/>
  <c r="AH22" i="1"/>
  <c r="AH33" i="1"/>
  <c r="AH35" i="1"/>
  <c r="AH44" i="1"/>
  <c r="AH45" i="1"/>
  <c r="AH46" i="1"/>
  <c r="AH47" i="1"/>
  <c r="AH49" i="1"/>
  <c r="AG35" i="1"/>
  <c r="AG44" i="1"/>
  <c r="AG45" i="1"/>
  <c r="AG46" i="1"/>
  <c r="AG47" i="1"/>
  <c r="AG49" i="1"/>
  <c r="AG50" i="1"/>
  <c r="AG22" i="1"/>
  <c r="T32" i="1"/>
  <c r="T34" i="1"/>
  <c r="T31" i="1"/>
  <c r="T30" i="1"/>
  <c r="T29" i="1"/>
  <c r="T28" i="1"/>
  <c r="T27" i="1"/>
  <c r="T26" i="1"/>
  <c r="T24" i="1"/>
  <c r="T25" i="1"/>
  <c r="T23" i="1"/>
  <c r="T22" i="1"/>
  <c r="AG21" i="1"/>
  <c r="T20" i="1"/>
  <c r="T21" i="1"/>
  <c r="AG20" i="1"/>
  <c r="W20" i="1"/>
  <c r="AG19" i="1"/>
  <c r="W19" i="1"/>
  <c r="T19" i="1"/>
  <c r="AI32" i="1" l="1"/>
  <c r="AI29" i="1"/>
  <c r="AI22" i="1"/>
  <c r="AI38" i="1"/>
  <c r="AI37" i="1"/>
  <c r="AI51" i="1"/>
  <c r="AI44" i="1"/>
  <c r="AI40" i="1"/>
  <c r="AI21" i="1"/>
  <c r="AI50" i="1"/>
  <c r="AI47" i="1"/>
  <c r="AI39" i="1"/>
  <c r="AI35" i="1"/>
  <c r="AI49" i="1"/>
  <c r="AI46" i="1"/>
  <c r="AI42" i="1"/>
  <c r="AI34" i="1"/>
  <c r="AI31" i="1"/>
  <c r="AI28" i="1"/>
  <c r="AI20" i="1"/>
  <c r="AI52" i="1"/>
  <c r="AI48" i="1"/>
  <c r="AI45" i="1"/>
  <c r="AI41" i="1"/>
  <c r="AI30" i="1"/>
  <c r="AI27" i="1"/>
  <c r="AI23" i="1"/>
  <c r="AI19" i="1"/>
  <c r="AI33" i="1"/>
  <c r="AF18" i="1"/>
  <c r="AC18" i="1"/>
  <c r="AG18" i="1"/>
  <c r="AH15" i="1"/>
  <c r="AH14" i="1"/>
  <c r="AH11" i="1"/>
  <c r="AG15" i="1"/>
  <c r="T15" i="1"/>
  <c r="W14" i="1"/>
  <c r="T14" i="1"/>
  <c r="AG14" i="1"/>
  <c r="AG13" i="1"/>
  <c r="AG12" i="1"/>
  <c r="W13" i="1"/>
  <c r="T13" i="1"/>
  <c r="W12" i="1"/>
  <c r="T12" i="1"/>
  <c r="W11" i="1"/>
  <c r="T11" i="1"/>
  <c r="AH9" i="1"/>
  <c r="AF10" i="1"/>
  <c r="AC10" i="1"/>
  <c r="W10" i="1"/>
  <c r="T10" i="1"/>
  <c r="AF9" i="1"/>
  <c r="AC9" i="1"/>
  <c r="W9" i="1"/>
  <c r="T9" i="1"/>
  <c r="AF8" i="1"/>
  <c r="AC8" i="1"/>
  <c r="Z8" i="1"/>
  <c r="W8" i="1"/>
  <c r="T8" i="1"/>
  <c r="AI15" i="1" l="1"/>
  <c r="AI18" i="1"/>
  <c r="AI13" i="1"/>
  <c r="AI11" i="1"/>
  <c r="AI10" i="1"/>
  <c r="AI14" i="1"/>
  <c r="AI12" i="1"/>
  <c r="AI9" i="1"/>
  <c r="AH8" i="1"/>
  <c r="AI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<sst xmlns="http://schemas.openxmlformats.org/spreadsheetml/2006/main" count="646" uniqueCount="177">
  <si>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</si>
  <si>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</si>
  <si>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</si>
  <si>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</si>
  <si>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</si>
  <si>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</si>
  <si>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</si>
  <si>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</si>
  <si>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</si>
  <si>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</si>
  <si>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</si>
  <si>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</si>
  <si>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</si>
  <si>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</si>
  <si>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</si>
  <si>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</si>
  <si>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</si>
  <si>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</si>
  <si>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</si>
  <si>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</si>
  <si>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</si>
  <si>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</si>
  <si>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</si>
  <si>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</si>
  <si>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</si>
  <si>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</si>
  <si>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</si>
  <si>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</si>
  <si>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</si>
  <si>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</si>
  <si>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</si>
  <si>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</si>
  <si>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</si>
  <si>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</si>
  <si>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</si>
  <si>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</si>
  <si>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</si>
  <si>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</si>
  <si>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</si>
  <si>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</si>
  <si>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</si>
  <si>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</si>
  <si>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</si>
  <si>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</si>
  <si>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</si>
  <si>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</si>
  <si>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</si>
  <si>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</si>
  <si>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</si>
  <si>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</si>
  <si>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</si>
  <si>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</si>
  <si>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</si>
  <si>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</si>
  <si>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</si>
  <si>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</si>
  <si>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</si>
  <si>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</si>
  <si>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</si>
  <si>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</si>
  <si>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</si>
  <si>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</si>
  <si>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</si>
  <si>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</si>
  <si>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</si>
  <si>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</si>
  <si>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</si>
  <si>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</si>
  <si>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</si>
  <si>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</si>
  <si>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</si>
  <si>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</si>
  <si>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</si>
  <si>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</si>
  <si>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</si>
  <si>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</si>
  <si>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</si>
  <si>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</si>
  <si>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</si>
  <si>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</si>
  <si>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</si>
  <si>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</si>
  <si>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</si>
  <si>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</si>
  <si>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</si>
  <si>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</si>
  <si>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</si>
  <si>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</si>
  <si>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</si>
  <si>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</si>
  <si>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</si>
  <si>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</si>
  <si>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</si>
  <si>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</si>
  <si>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</si>
  <si>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</si>
  <si>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</si>
  <si>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</si>
  <si>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</si>
  <si>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</si>
  <si>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</si>
  <si>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</si>
  <si>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</si>
  <si>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</si>
  <si>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</si>
  <si>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</si>
  <si>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</si>
  <si>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</si>
  <si>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</si>
  <si>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</si>
  <si>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</si>
  <si>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</si>
  <si>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</si>
  <si>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</si>
  <si>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</si>
  <si>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</si>
  <si>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</si>
  <si>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</si>
  <si>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</si>
  <si>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</si>
  <si>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</si>
  <si>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</si>
  <si>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</si>
  <si>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</si>
  <si>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</si>
  <si>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</si>
  <si>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</si>
  <si>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</si>
  <si>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</si>
  <si>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</si>
  <si>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</si>
  <si>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</si>
  <si>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</si>
  <si>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</si>
  <si>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</si>
  <si>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</si>
  <si>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</si>
  <si>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</si>
  <si>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</si>
  <si>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</si>
  <si>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</si>
  <si>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</si>
  <si>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</si>
  <si>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</si>
  <si>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</si>
  <si>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Beneficiar 500 hogares víctimas del conflicto armado con el programa de financiación de vivienda</t>
  </si>
  <si>
    <t>Número de Hogares víctimas del conflicto armado beneficiados con el programa de financiación de vivienda</t>
  </si>
  <si>
    <t>Aumentar el resultado del índice de Transparencia en la SDHT.</t>
  </si>
  <si>
    <t>Incrementar en 10 puntos los resultados del índice de Transparencia en la SDHT.</t>
  </si>
  <si>
    <t>Ajustar 63 expedientes urbanos, devueltos por la SDP, para la legalización de asentamientos de origen informal.</t>
  </si>
  <si>
    <t>Ajustar 21 expedientes urbanos, devueltos por la SDP,  para regularización de desarrollos legalizados.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</si>
  <si>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</si>
  <si>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</si>
  <si>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NA</t>
  </si>
  <si>
    <t>Formular 14 intervenciones para el mejoramiento integral</t>
  </si>
  <si>
    <t>Porcentaje de avance en la actualización, rediseño y mantenimiento de la ventanilla única de la construcción</t>
  </si>
  <si>
    <t>Incrementar 100% la inscripción y gestión de los proyectos ante el esquema Mesa de Soluciones.</t>
  </si>
  <si>
    <t>Fecha de Corte: 30 de junio de 2018</t>
  </si>
  <si>
    <t>Responsable</t>
  </si>
  <si>
    <t>Subdirector de gestion del suelo</t>
  </si>
  <si>
    <t>Subdirector de barrios</t>
  </si>
  <si>
    <t>Subdirector de participacion y relaciones con la comunidad</t>
  </si>
  <si>
    <t>Subdirector de apoyo a la construccion</t>
  </si>
  <si>
    <t>Subdirector de informacion sectorial</t>
  </si>
  <si>
    <t>Subdirector de operaciones</t>
  </si>
  <si>
    <t>Subdirector de servicios publicos</t>
  </si>
  <si>
    <t>0.5</t>
  </si>
  <si>
    <t>Subdirector de prevencion y seguimiento</t>
  </si>
  <si>
    <t>Subdirector de investigaciones y control de vivienda</t>
  </si>
  <si>
    <t>Subdirector de recursos privados</t>
  </si>
  <si>
    <t>subdirector de programas y proyectos</t>
  </si>
  <si>
    <t>Subdirector de programas y proyectos</t>
  </si>
  <si>
    <t>Jefe de oficina asesora de comunicaciones</t>
  </si>
  <si>
    <t>Subdirector administrativa</t>
  </si>
  <si>
    <t>Subsecretaria juridica</t>
  </si>
  <si>
    <t>100% de polígonos identificados de control y prevención, monitoreados en áreas susceptibles
de ocupación ilega</t>
  </si>
  <si>
    <t>01. Nuevo Ordenamiento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</si>
</sst>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93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165" fontId="6" fillId="0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166" fontId="2" fillId="0" borderId="3" xfId="2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3" xfId="0" applyFont="1" applyFill="1" applyBorder="1" applyAlignment="1">
      <alignment wrapText="1"/>
    </xf>
    <xf numFmtId="0" fontId="2" fillId="3" borderId="3" xfId="0" applyFont="1" applyFill="1" applyBorder="1" applyAlignment="1"/>
    <xf numFmtId="0" fontId="11" fillId="0" borderId="3" xfId="0" applyFont="1" applyFill="1" applyBorder="1" applyAlignment="1"/>
    <xf numFmtId="0" fontId="2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65" fontId="4" fillId="3" borderId="3" xfId="1" applyNumberFormat="1" applyFont="1" applyFill="1" applyBorder="1" applyAlignment="1"/>
    <xf numFmtId="165" fontId="2" fillId="3" borderId="3" xfId="1" applyNumberFormat="1" applyFont="1" applyFill="1" applyBorder="1" applyAlignment="1"/>
    <xf numFmtId="1" fontId="2" fillId="3" borderId="3" xfId="0" applyNumberFormat="1" applyFont="1" applyFill="1" applyBorder="1" applyAlignment="1"/>
    <xf numFmtId="9" fontId="2" fillId="3" borderId="3" xfId="2" applyFont="1" applyFill="1" applyBorder="1" applyAlignment="1"/>
    <xf numFmtId="166" fontId="2" fillId="3" borderId="3" xfId="2" applyNumberFormat="1" applyFont="1" applyFill="1" applyBorder="1" applyAlignment="1"/>
    <xf numFmtId="0" fontId="2" fillId="3" borderId="0" xfId="0" applyFont="1" applyFill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/>
    <xf numFmtId="166" fontId="11" fillId="3" borderId="3" xfId="2" applyNumberFormat="1" applyFont="1" applyFill="1" applyBorder="1" applyAlignment="1"/>
    <xf numFmtId="2" fontId="2" fillId="3" borderId="3" xfId="0" applyNumberFormat="1" applyFont="1" applyFill="1" applyBorder="1" applyAlignment="1"/>
    <xf numFmtId="164" fontId="2" fillId="3" borderId="3" xfId="1" applyNumberFormat="1" applyFont="1" applyFill="1" applyBorder="1" applyAlignment="1"/>
    <xf numFmtId="164" fontId="2" fillId="3" borderId="3" xfId="0" applyNumberFormat="1" applyFont="1" applyFill="1" applyBorder="1" applyAlignment="1"/>
    <xf numFmtId="0" fontId="1" fillId="3" borderId="4" xfId="0" applyFont="1" applyFill="1" applyBorder="1" applyAlignment="1">
      <alignment vertical="center" wrapText="1"/>
    </xf>
    <xf numFmtId="2" fontId="11" fillId="3" borderId="3" xfId="0" applyNumberFormat="1" applyFont="1" applyFill="1" applyBorder="1" applyAlignment="1"/>
    <xf numFmtId="9" fontId="6" fillId="3" borderId="3" xfId="2" applyFont="1" applyFill="1" applyBorder="1" applyAlignment="1"/>
    <xf numFmtId="41" fontId="2" fillId="3" borderId="3" xfId="3" applyNumberFormat="1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9" fontId="2" fillId="3" borderId="3" xfId="2" applyFont="1" applyFill="1" applyBorder="1" applyAlignment="1">
      <alignment horizontal="center" vertical="center"/>
    </xf>
    <xf numFmtId="166" fontId="2" fillId="3" borderId="3" xfId="2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57"/>
  <sheetViews>
    <sheetView tabSelected="1" view="pageBreakPreview" topLeftCell="A2" zoomScaleNormal="100" zoomScaleSheetLayoutView="100" workbookViewId="0">
      <pane ySplit="6" topLeftCell="A8" activePane="bottomLeft" state="frozen"/>
      <selection activeCell="P2" sqref="P2"/>
      <selection pane="bottomLeft" activeCell="A53" sqref="A53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9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customWidth="1"/>
    <col min="9" max="9" width="13" style="3" customWidth="1"/>
    <col min="10" max="10" width="11.42578125" style="3" customWidth="1"/>
    <col min="11" max="11" width="15.42578125" style="3" customWidth="1"/>
    <col min="12" max="12" width="13.140625" style="3" customWidth="1"/>
    <col min="13" max="13" width="10.42578125" style="3" customWidth="1"/>
    <col min="14" max="14" width="13.140625" style="3" customWidth="1"/>
    <col min="15" max="15" width="10.42578125" style="3" customWidth="1"/>
    <col min="16" max="16" width="13.140625" style="3" customWidth="1"/>
    <col min="17" max="17" width="10.42578125" style="3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42578125" style="3" customWidth="1"/>
    <col min="36" max="36" width="21.140625" style="47" customWidth="1"/>
    <col min="37" max="16384" width="11.42578125" style="3"/>
  </cols>
  <sheetData>
    <row r="1" spans="1:36" ht="16.5" thickBot="1" x14ac:dyDescent="0.3">
      <c r="A1" s="1"/>
      <c r="B1" s="2"/>
      <c r="C1" s="2"/>
      <c r="D1" s="19"/>
      <c r="E1" s="2"/>
      <c r="F1" s="6"/>
      <c r="G1" s="15"/>
    </row>
    <row r="2" spans="1:36" ht="92.25" customHeight="1" thickBot="1" x14ac:dyDescent="0.3">
      <c r="A2" s="78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6" ht="16.5" thickBot="1" x14ac:dyDescent="0.3">
      <c r="A3" s="1"/>
      <c r="B3" s="2"/>
      <c r="C3" s="2"/>
      <c r="D3" s="19"/>
      <c r="E3" s="2"/>
      <c r="F3" s="6"/>
      <c r="G3" s="15"/>
    </row>
    <row r="4" spans="1:36" ht="16.5" thickBot="1" x14ac:dyDescent="0.3">
      <c r="A4" s="42" t="s">
        <v>157</v>
      </c>
      <c r="B4" s="43"/>
      <c r="C4" s="44"/>
      <c r="D4" s="45"/>
      <c r="E4" s="4"/>
      <c r="F4" s="7"/>
      <c r="G4" s="15"/>
      <c r="J4" s="9"/>
    </row>
    <row r="5" spans="1:36" x14ac:dyDescent="0.25">
      <c r="A5" s="4"/>
      <c r="B5" s="4"/>
      <c r="C5" s="4"/>
      <c r="D5" s="20"/>
      <c r="E5" s="4"/>
      <c r="F5" s="7"/>
      <c r="G5" s="15"/>
      <c r="H5" s="77" t="s">
        <v>62</v>
      </c>
      <c r="I5" s="77"/>
      <c r="J5" s="77"/>
      <c r="K5" s="77"/>
      <c r="L5" s="77"/>
      <c r="M5" s="77"/>
      <c r="N5" s="77"/>
      <c r="O5" s="77"/>
      <c r="P5" s="77"/>
      <c r="Q5" s="77"/>
      <c r="R5" s="77" t="s">
        <v>63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6" ht="27" customHeight="1" x14ac:dyDescent="0.25">
      <c r="A6" s="76" t="s">
        <v>0</v>
      </c>
      <c r="B6" s="76" t="s">
        <v>42</v>
      </c>
      <c r="C6" s="76" t="s">
        <v>58</v>
      </c>
      <c r="D6" s="76" t="s">
        <v>1</v>
      </c>
      <c r="E6" s="76" t="s">
        <v>64</v>
      </c>
      <c r="F6" s="76" t="s">
        <v>2</v>
      </c>
      <c r="G6" s="80" t="s">
        <v>59</v>
      </c>
      <c r="H6" s="73">
        <v>2016</v>
      </c>
      <c r="I6" s="75"/>
      <c r="J6" s="73">
        <v>2017</v>
      </c>
      <c r="K6" s="75"/>
      <c r="L6" s="73">
        <v>2018</v>
      </c>
      <c r="M6" s="75"/>
      <c r="N6" s="73">
        <v>2019</v>
      </c>
      <c r="O6" s="75"/>
      <c r="P6" s="73">
        <v>2020</v>
      </c>
      <c r="Q6" s="75"/>
      <c r="R6" s="73">
        <v>2016</v>
      </c>
      <c r="S6" s="74"/>
      <c r="T6" s="75"/>
      <c r="U6" s="73">
        <v>2017</v>
      </c>
      <c r="V6" s="74"/>
      <c r="W6" s="75"/>
      <c r="X6" s="73">
        <v>2018</v>
      </c>
      <c r="Y6" s="74"/>
      <c r="Z6" s="75"/>
      <c r="AA6" s="73">
        <v>2019</v>
      </c>
      <c r="AB6" s="74"/>
      <c r="AC6" s="75"/>
      <c r="AD6" s="73">
        <v>2020</v>
      </c>
      <c r="AE6" s="74"/>
      <c r="AF6" s="75"/>
      <c r="AG6" s="73" t="s">
        <v>69</v>
      </c>
      <c r="AH6" s="74"/>
      <c r="AI6" s="75"/>
      <c r="AJ6" s="48"/>
    </row>
    <row r="7" spans="1:36" ht="13.5" hidden="1" customHeight="1" x14ac:dyDescent="0.25">
      <c r="A7" s="76"/>
      <c r="B7" s="76"/>
      <c r="C7" s="76"/>
      <c r="D7" s="76"/>
      <c r="E7" s="76"/>
      <c r="F7" s="76"/>
      <c r="G7" s="81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  <c r="AJ7" s="10" t="s">
        <v>158</v>
      </c>
    </row>
    <row r="8" spans="1:36" s="60" customFormat="1" ht="102.75" hidden="1" customHeight="1" x14ac:dyDescent="0.25">
      <c r="A8" s="63" t="s">
        <v>43</v>
      </c>
      <c r="B8" s="63" t="s">
        <v>45</v>
      </c>
      <c r="C8" s="63" t="s">
        <v>70</v>
      </c>
      <c r="D8" s="63" t="s">
        <v>3</v>
      </c>
      <c r="E8" s="54" t="s">
        <v>68</v>
      </c>
      <c r="F8" s="63" t="s">
        <v>41</v>
      </c>
      <c r="G8" s="63" t="s">
        <v>81</v>
      </c>
      <c r="H8" s="55">
        <v>46434</v>
      </c>
      <c r="I8" s="55">
        <v>46411</v>
      </c>
      <c r="J8" s="56">
        <v>1967</v>
      </c>
      <c r="K8" s="72">
        <v>816</v>
      </c>
      <c r="L8" s="56">
        <v>3449</v>
      </c>
      <c r="M8" s="56">
        <v>1603</v>
      </c>
      <c r="N8" s="56">
        <v>1435</v>
      </c>
      <c r="O8" s="56"/>
      <c r="P8" s="56">
        <v>1551</v>
      </c>
      <c r="Q8" s="57"/>
      <c r="R8" s="49">
        <v>5.93</v>
      </c>
      <c r="S8" s="49">
        <v>5.93</v>
      </c>
      <c r="T8" s="58">
        <f t="shared" ref="T8:T37" si="0">+S8/R8</f>
        <v>1</v>
      </c>
      <c r="U8" s="49">
        <v>31.05</v>
      </c>
      <c r="V8" s="49">
        <v>31.05</v>
      </c>
      <c r="W8" s="58">
        <f t="shared" ref="W8:W14" si="1">+V8/U8</f>
        <v>1</v>
      </c>
      <c r="X8" s="49">
        <v>20.239999999999998</v>
      </c>
      <c r="Y8" s="49">
        <v>2.93</v>
      </c>
      <c r="Z8" s="58">
        <f>+Y8/X8</f>
        <v>0.1447628458498024</v>
      </c>
      <c r="AA8" s="49">
        <v>15</v>
      </c>
      <c r="AB8" s="49"/>
      <c r="AC8" s="58">
        <f>+AB8/AA8</f>
        <v>0</v>
      </c>
      <c r="AD8" s="49">
        <v>7.78</v>
      </c>
      <c r="AE8" s="49"/>
      <c r="AF8" s="58">
        <f>+AE8/AD8</f>
        <v>0</v>
      </c>
      <c r="AG8" s="49">
        <f>+R8+U8+X8+AA8+AD8</f>
        <v>80</v>
      </c>
      <c r="AH8" s="49">
        <f t="shared" ref="AH8:AH49" si="2">+S8+V8+Y8+AB8+AE8</f>
        <v>39.910000000000004</v>
      </c>
      <c r="AI8" s="59">
        <f t="shared" ref="AI8:AI14" si="3">+AH8/AG8</f>
        <v>0.49887500000000007</v>
      </c>
      <c r="AJ8" s="51" t="s">
        <v>159</v>
      </c>
    </row>
    <row r="9" spans="1:36" s="60" customFormat="1" ht="122.25" hidden="1" customHeight="1" x14ac:dyDescent="0.25">
      <c r="A9" s="63" t="s">
        <v>43</v>
      </c>
      <c r="B9" s="63" t="s">
        <v>45</v>
      </c>
      <c r="C9" s="63" t="s">
        <v>70</v>
      </c>
      <c r="D9" s="63" t="s">
        <v>3</v>
      </c>
      <c r="E9" s="54" t="s">
        <v>68</v>
      </c>
      <c r="F9" s="63" t="s">
        <v>4</v>
      </c>
      <c r="G9" s="63" t="s">
        <v>80</v>
      </c>
      <c r="H9" s="55">
        <v>121</v>
      </c>
      <c r="I9" s="55">
        <v>118</v>
      </c>
      <c r="J9" s="56">
        <v>2048</v>
      </c>
      <c r="K9" s="56">
        <v>307</v>
      </c>
      <c r="L9" s="56">
        <v>359</v>
      </c>
      <c r="M9" s="56">
        <v>258</v>
      </c>
      <c r="N9" s="56">
        <v>615</v>
      </c>
      <c r="O9" s="56"/>
      <c r="P9" s="56">
        <v>388</v>
      </c>
      <c r="Q9" s="57"/>
      <c r="R9" s="49">
        <v>2</v>
      </c>
      <c r="S9" s="49">
        <v>0</v>
      </c>
      <c r="T9" s="58">
        <f t="shared" si="0"/>
        <v>0</v>
      </c>
      <c r="U9" s="49">
        <v>6</v>
      </c>
      <c r="V9" s="49">
        <v>7</v>
      </c>
      <c r="W9" s="58">
        <f t="shared" si="1"/>
        <v>1.1666666666666667</v>
      </c>
      <c r="X9" s="49">
        <v>2</v>
      </c>
      <c r="Y9" s="49">
        <v>1</v>
      </c>
      <c r="Z9" s="58">
        <f t="shared" ref="Z9:Z55" si="4">+Y9/X9</f>
        <v>0.5</v>
      </c>
      <c r="AA9" s="49">
        <v>11</v>
      </c>
      <c r="AB9" s="49"/>
      <c r="AC9" s="58">
        <f>+AB9/AA9</f>
        <v>0</v>
      </c>
      <c r="AD9" s="49">
        <v>12</v>
      </c>
      <c r="AE9" s="49"/>
      <c r="AF9" s="58">
        <f>+AE9/AD9</f>
        <v>0</v>
      </c>
      <c r="AG9" s="49">
        <f>+AD9</f>
        <v>12</v>
      </c>
      <c r="AH9" s="49">
        <f t="shared" si="2"/>
        <v>8</v>
      </c>
      <c r="AI9" s="59">
        <f t="shared" si="3"/>
        <v>0.66666666666666663</v>
      </c>
      <c r="AJ9" s="51" t="s">
        <v>159</v>
      </c>
    </row>
    <row r="10" spans="1:36" s="60" customFormat="1" ht="106.5" hidden="1" customHeight="1" x14ac:dyDescent="0.25">
      <c r="A10" s="63" t="s">
        <v>43</v>
      </c>
      <c r="B10" s="63" t="s">
        <v>45</v>
      </c>
      <c r="C10" s="63" t="s">
        <v>70</v>
      </c>
      <c r="D10" s="63" t="s">
        <v>5</v>
      </c>
      <c r="E10" s="63" t="s">
        <v>71</v>
      </c>
      <c r="F10" s="63" t="s">
        <v>26</v>
      </c>
      <c r="G10" s="63" t="s">
        <v>85</v>
      </c>
      <c r="H10" s="55">
        <v>980</v>
      </c>
      <c r="I10" s="55">
        <v>978</v>
      </c>
      <c r="J10" s="56">
        <v>710</v>
      </c>
      <c r="K10" s="56">
        <v>450</v>
      </c>
      <c r="L10" s="56">
        <v>1215</v>
      </c>
      <c r="M10" s="56">
        <v>499</v>
      </c>
      <c r="N10" s="56">
        <v>146</v>
      </c>
      <c r="O10" s="56"/>
      <c r="P10" s="56">
        <v>146</v>
      </c>
      <c r="Q10" s="57"/>
      <c r="R10" s="49">
        <v>44</v>
      </c>
      <c r="S10" s="49">
        <v>44</v>
      </c>
      <c r="T10" s="58">
        <f t="shared" si="0"/>
        <v>1</v>
      </c>
      <c r="U10" s="49">
        <v>80</v>
      </c>
      <c r="V10" s="49">
        <v>82</v>
      </c>
      <c r="W10" s="58">
        <f t="shared" si="1"/>
        <v>1.0249999999999999</v>
      </c>
      <c r="X10" s="49">
        <v>82</v>
      </c>
      <c r="Y10" s="49">
        <v>82</v>
      </c>
      <c r="Z10" s="58">
        <f t="shared" si="4"/>
        <v>1</v>
      </c>
      <c r="AA10" s="49">
        <v>82</v>
      </c>
      <c r="AB10" s="49"/>
      <c r="AC10" s="58">
        <f>+AB10/AA10</f>
        <v>0</v>
      </c>
      <c r="AD10" s="49">
        <v>82</v>
      </c>
      <c r="AE10" s="49"/>
      <c r="AF10" s="58">
        <f>+AE10/AD10</f>
        <v>0</v>
      </c>
      <c r="AG10" s="49">
        <v>82</v>
      </c>
      <c r="AH10" s="49">
        <f>Y10</f>
        <v>82</v>
      </c>
      <c r="AI10" s="59">
        <f t="shared" si="3"/>
        <v>1</v>
      </c>
      <c r="AJ10" s="51"/>
    </row>
    <row r="11" spans="1:36" s="60" customFormat="1" ht="60" hidden="1" customHeight="1" x14ac:dyDescent="0.25">
      <c r="A11" s="61" t="s">
        <v>43</v>
      </c>
      <c r="B11" s="63" t="s">
        <v>45</v>
      </c>
      <c r="C11" s="63" t="s">
        <v>73</v>
      </c>
      <c r="D11" s="54" t="s">
        <v>6</v>
      </c>
      <c r="E11" s="63" t="s">
        <v>72</v>
      </c>
      <c r="F11" s="63" t="s">
        <v>154</v>
      </c>
      <c r="G11" s="63" t="s">
        <v>74</v>
      </c>
      <c r="H11" s="55">
        <v>249</v>
      </c>
      <c r="I11" s="55">
        <v>241</v>
      </c>
      <c r="J11" s="56">
        <v>482</v>
      </c>
      <c r="K11" s="56">
        <v>482</v>
      </c>
      <c r="L11" s="56">
        <v>771</v>
      </c>
      <c r="M11" s="56">
        <v>499</v>
      </c>
      <c r="N11" s="56">
        <v>0</v>
      </c>
      <c r="O11" s="56"/>
      <c r="P11" s="56">
        <v>0</v>
      </c>
      <c r="Q11" s="57"/>
      <c r="R11" s="49">
        <v>3</v>
      </c>
      <c r="S11" s="49">
        <v>3</v>
      </c>
      <c r="T11" s="58">
        <f t="shared" si="0"/>
        <v>1</v>
      </c>
      <c r="U11" s="49">
        <v>7</v>
      </c>
      <c r="V11" s="49">
        <v>7</v>
      </c>
      <c r="W11" s="58">
        <f t="shared" si="1"/>
        <v>1</v>
      </c>
      <c r="X11" s="49">
        <v>4</v>
      </c>
      <c r="Y11" s="49">
        <v>1</v>
      </c>
      <c r="Z11" s="58">
        <f t="shared" si="4"/>
        <v>0.25</v>
      </c>
      <c r="AA11" s="49">
        <v>0</v>
      </c>
      <c r="AB11" s="49"/>
      <c r="AC11" s="58"/>
      <c r="AD11" s="49">
        <v>0</v>
      </c>
      <c r="AE11" s="49"/>
      <c r="AF11" s="58"/>
      <c r="AG11" s="49">
        <f>+R11+U11+X11</f>
        <v>14</v>
      </c>
      <c r="AH11" s="49">
        <f t="shared" si="2"/>
        <v>11</v>
      </c>
      <c r="AI11" s="59">
        <f t="shared" si="3"/>
        <v>0.7857142857142857</v>
      </c>
      <c r="AJ11" s="51" t="s">
        <v>160</v>
      </c>
    </row>
    <row r="12" spans="1:36" s="60" customFormat="1" ht="66.75" hidden="1" customHeight="1" x14ac:dyDescent="0.25">
      <c r="A12" s="61" t="s">
        <v>43</v>
      </c>
      <c r="B12" s="63" t="s">
        <v>45</v>
      </c>
      <c r="C12" s="63" t="s">
        <v>73</v>
      </c>
      <c r="D12" s="54" t="s">
        <v>6</v>
      </c>
      <c r="E12" s="63" t="s">
        <v>72</v>
      </c>
      <c r="F12" s="63" t="s">
        <v>27</v>
      </c>
      <c r="G12" s="63" t="s">
        <v>75</v>
      </c>
      <c r="H12" s="55">
        <v>9314</v>
      </c>
      <c r="I12" s="55">
        <v>9314</v>
      </c>
      <c r="J12" s="56">
        <v>67675</v>
      </c>
      <c r="K12" s="56">
        <v>43506</v>
      </c>
      <c r="L12" s="56">
        <v>82152</v>
      </c>
      <c r="M12" s="56">
        <v>2775</v>
      </c>
      <c r="N12" s="56">
        <v>57995</v>
      </c>
      <c r="O12" s="56"/>
      <c r="P12" s="56">
        <v>62327</v>
      </c>
      <c r="Q12" s="57"/>
      <c r="R12" s="49">
        <v>10</v>
      </c>
      <c r="S12" s="49">
        <v>10</v>
      </c>
      <c r="T12" s="58">
        <f t="shared" si="0"/>
        <v>1</v>
      </c>
      <c r="U12" s="49">
        <v>20</v>
      </c>
      <c r="V12" s="49">
        <v>17.57</v>
      </c>
      <c r="W12" s="58">
        <f t="shared" si="1"/>
        <v>0.87850000000000006</v>
      </c>
      <c r="X12" s="49">
        <v>40</v>
      </c>
      <c r="Y12" s="49">
        <v>17.07</v>
      </c>
      <c r="Z12" s="58">
        <f t="shared" si="4"/>
        <v>0.42675000000000002</v>
      </c>
      <c r="AA12" s="49">
        <v>20</v>
      </c>
      <c r="AB12" s="49"/>
      <c r="AC12" s="58"/>
      <c r="AD12" s="64">
        <v>10</v>
      </c>
      <c r="AE12" s="49"/>
      <c r="AF12" s="58"/>
      <c r="AG12" s="49">
        <f t="shared" ref="AG12:AG22" si="5">+R12+U12+X12+AA12+AD12</f>
        <v>100</v>
      </c>
      <c r="AH12" s="49">
        <f>+S12+V12+Y12+AB12+AE12</f>
        <v>44.64</v>
      </c>
      <c r="AI12" s="59">
        <f t="shared" si="3"/>
        <v>0.44640000000000002</v>
      </c>
      <c r="AJ12" s="51"/>
    </row>
    <row r="13" spans="1:36" s="60" customFormat="1" ht="63.75" hidden="1" customHeight="1" x14ac:dyDescent="0.25">
      <c r="A13" s="61" t="s">
        <v>43</v>
      </c>
      <c r="B13" s="63" t="s">
        <v>45</v>
      </c>
      <c r="C13" s="63" t="s">
        <v>73</v>
      </c>
      <c r="D13" s="54" t="s">
        <v>6</v>
      </c>
      <c r="E13" s="63" t="s">
        <v>72</v>
      </c>
      <c r="F13" s="63" t="s">
        <v>28</v>
      </c>
      <c r="G13" s="63" t="s">
        <v>79</v>
      </c>
      <c r="H13" s="55">
        <v>2751</v>
      </c>
      <c r="I13" s="55">
        <v>2751</v>
      </c>
      <c r="J13" s="56">
        <v>551</v>
      </c>
      <c r="K13" s="56">
        <v>551</v>
      </c>
      <c r="L13" s="56">
        <v>1071</v>
      </c>
      <c r="M13" s="56">
        <v>482</v>
      </c>
      <c r="N13" s="56">
        <v>569</v>
      </c>
      <c r="O13" s="56"/>
      <c r="P13" s="56">
        <v>586</v>
      </c>
      <c r="Q13" s="57"/>
      <c r="R13" s="49">
        <v>6</v>
      </c>
      <c r="S13" s="49">
        <v>6</v>
      </c>
      <c r="T13" s="58">
        <f t="shared" si="0"/>
        <v>1</v>
      </c>
      <c r="U13" s="49">
        <v>2</v>
      </c>
      <c r="V13" s="49">
        <v>2</v>
      </c>
      <c r="W13" s="58">
        <f t="shared" si="1"/>
        <v>1</v>
      </c>
      <c r="X13" s="49">
        <v>80</v>
      </c>
      <c r="Y13" s="49">
        <v>4</v>
      </c>
      <c r="Z13" s="58">
        <f t="shared" si="4"/>
        <v>0.05</v>
      </c>
      <c r="AA13" s="49">
        <v>5</v>
      </c>
      <c r="AB13" s="49"/>
      <c r="AC13" s="58"/>
      <c r="AD13" s="49">
        <v>4</v>
      </c>
      <c r="AE13" s="49"/>
      <c r="AF13" s="58"/>
      <c r="AG13" s="49">
        <f t="shared" si="5"/>
        <v>97</v>
      </c>
      <c r="AH13" s="49">
        <f>+S13+V13+Y13+AB13+AE13</f>
        <v>12</v>
      </c>
      <c r="AI13" s="59">
        <f t="shared" si="3"/>
        <v>0.12371134020618557</v>
      </c>
      <c r="AJ13" s="51" t="s">
        <v>160</v>
      </c>
    </row>
    <row r="14" spans="1:36" s="60" customFormat="1" ht="72.75" hidden="1" customHeight="1" x14ac:dyDescent="0.25">
      <c r="A14" s="61" t="s">
        <v>43</v>
      </c>
      <c r="B14" s="63" t="s">
        <v>45</v>
      </c>
      <c r="C14" s="63" t="s">
        <v>73</v>
      </c>
      <c r="D14" s="54" t="s">
        <v>6</v>
      </c>
      <c r="E14" s="63" t="s">
        <v>72</v>
      </c>
      <c r="F14" s="63" t="s">
        <v>29</v>
      </c>
      <c r="G14" s="63" t="s">
        <v>78</v>
      </c>
      <c r="H14" s="55">
        <v>28</v>
      </c>
      <c r="I14" s="55">
        <v>28</v>
      </c>
      <c r="J14" s="56">
        <v>486</v>
      </c>
      <c r="K14" s="56">
        <v>486</v>
      </c>
      <c r="L14" s="56">
        <v>939</v>
      </c>
      <c r="M14" s="56">
        <v>395</v>
      </c>
      <c r="N14" s="56">
        <v>500</v>
      </c>
      <c r="O14" s="56"/>
      <c r="P14" s="56">
        <v>500</v>
      </c>
      <c r="Q14" s="57"/>
      <c r="R14" s="49">
        <v>5</v>
      </c>
      <c r="S14" s="49">
        <v>5</v>
      </c>
      <c r="T14" s="58">
        <f t="shared" si="0"/>
        <v>1</v>
      </c>
      <c r="U14" s="49">
        <v>5</v>
      </c>
      <c r="V14" s="49">
        <v>4</v>
      </c>
      <c r="W14" s="58">
        <f t="shared" si="1"/>
        <v>0.8</v>
      </c>
      <c r="X14" s="49">
        <v>15</v>
      </c>
      <c r="Y14" s="49">
        <v>1</v>
      </c>
      <c r="Z14" s="58">
        <f t="shared" si="4"/>
        <v>6.6666666666666666E-2</v>
      </c>
      <c r="AA14" s="49">
        <v>10</v>
      </c>
      <c r="AB14" s="49"/>
      <c r="AC14" s="58"/>
      <c r="AD14" s="64">
        <v>5</v>
      </c>
      <c r="AE14" s="49"/>
      <c r="AF14" s="58"/>
      <c r="AG14" s="49">
        <f t="shared" si="5"/>
        <v>40</v>
      </c>
      <c r="AH14" s="49">
        <f t="shared" si="2"/>
        <v>10</v>
      </c>
      <c r="AI14" s="59">
        <f t="shared" si="3"/>
        <v>0.25</v>
      </c>
      <c r="AJ14" s="51" t="s">
        <v>160</v>
      </c>
    </row>
    <row r="15" spans="1:36" s="60" customFormat="1" ht="78" hidden="1" customHeight="1" x14ac:dyDescent="0.25">
      <c r="A15" s="61" t="s">
        <v>43</v>
      </c>
      <c r="B15" s="63" t="s">
        <v>45</v>
      </c>
      <c r="C15" s="63" t="s">
        <v>73</v>
      </c>
      <c r="D15" s="54" t="s">
        <v>6</v>
      </c>
      <c r="E15" s="63" t="s">
        <v>72</v>
      </c>
      <c r="F15" s="54" t="s">
        <v>8</v>
      </c>
      <c r="G15" s="54" t="s">
        <v>76</v>
      </c>
      <c r="H15" s="55">
        <v>49</v>
      </c>
      <c r="I15" s="55">
        <v>49</v>
      </c>
      <c r="J15" s="56">
        <v>0</v>
      </c>
      <c r="K15" s="56"/>
      <c r="L15" s="56">
        <v>0</v>
      </c>
      <c r="M15" s="56"/>
      <c r="N15" s="56">
        <v>0</v>
      </c>
      <c r="O15" s="56"/>
      <c r="P15" s="56">
        <v>0</v>
      </c>
      <c r="Q15" s="57"/>
      <c r="R15" s="49">
        <v>1</v>
      </c>
      <c r="S15" s="49">
        <v>1</v>
      </c>
      <c r="T15" s="58">
        <f t="shared" si="0"/>
        <v>1</v>
      </c>
      <c r="U15" s="49">
        <v>0</v>
      </c>
      <c r="V15" s="49"/>
      <c r="W15" s="58">
        <v>0</v>
      </c>
      <c r="X15" s="49">
        <v>0</v>
      </c>
      <c r="Y15" s="49"/>
      <c r="Z15" s="58"/>
      <c r="AA15" s="49">
        <v>0</v>
      </c>
      <c r="AB15" s="49"/>
      <c r="AC15" s="58"/>
      <c r="AD15" s="49">
        <v>0</v>
      </c>
      <c r="AE15" s="49"/>
      <c r="AF15" s="58"/>
      <c r="AG15" s="49">
        <f t="shared" si="5"/>
        <v>1</v>
      </c>
      <c r="AH15" s="49">
        <f t="shared" si="2"/>
        <v>1</v>
      </c>
      <c r="AI15" s="59">
        <f t="shared" ref="AI15:AI55" si="6">+AH15/AG15</f>
        <v>1</v>
      </c>
      <c r="AJ15" s="51" t="s">
        <v>161</v>
      </c>
    </row>
    <row r="16" spans="1:36" s="60" customFormat="1" ht="78" hidden="1" customHeight="1" x14ac:dyDescent="0.25">
      <c r="A16" s="61" t="s">
        <v>43</v>
      </c>
      <c r="B16" s="63" t="s">
        <v>45</v>
      </c>
      <c r="C16" s="63" t="s">
        <v>73</v>
      </c>
      <c r="D16" s="54" t="s">
        <v>6</v>
      </c>
      <c r="E16" s="63" t="s">
        <v>72</v>
      </c>
      <c r="F16" s="54" t="s">
        <v>47</v>
      </c>
      <c r="G16" s="54" t="s">
        <v>77</v>
      </c>
      <c r="H16" s="55">
        <v>0</v>
      </c>
      <c r="I16" s="55">
        <v>0</v>
      </c>
      <c r="J16" s="56">
        <v>312</v>
      </c>
      <c r="K16" s="56">
        <v>312</v>
      </c>
      <c r="L16" s="56">
        <v>334</v>
      </c>
      <c r="M16" s="56">
        <v>197</v>
      </c>
      <c r="N16" s="56">
        <v>335</v>
      </c>
      <c r="O16" s="56"/>
      <c r="P16" s="56">
        <v>345</v>
      </c>
      <c r="Q16" s="57"/>
      <c r="R16" s="49">
        <v>10</v>
      </c>
      <c r="S16" s="49">
        <v>10</v>
      </c>
      <c r="T16" s="58">
        <f t="shared" ref="T16" si="7">+S16/R16</f>
        <v>1</v>
      </c>
      <c r="U16" s="49">
        <v>20</v>
      </c>
      <c r="V16" s="49">
        <v>20</v>
      </c>
      <c r="W16" s="58">
        <f>+V16/U16</f>
        <v>1</v>
      </c>
      <c r="X16" s="49">
        <v>30</v>
      </c>
      <c r="Y16" s="49">
        <v>13.23</v>
      </c>
      <c r="Z16" s="58">
        <f t="shared" si="4"/>
        <v>0.441</v>
      </c>
      <c r="AA16" s="64">
        <v>30</v>
      </c>
      <c r="AB16" s="49"/>
      <c r="AC16" s="58">
        <f>+AB16/AA16</f>
        <v>0</v>
      </c>
      <c r="AD16" s="64">
        <v>10</v>
      </c>
      <c r="AE16" s="49"/>
      <c r="AF16" s="58">
        <f>+AE16/AD16</f>
        <v>0</v>
      </c>
      <c r="AG16" s="49">
        <f t="shared" ref="AG16:AG17" si="8">+R16+U16+X16+AA16+AD16</f>
        <v>100</v>
      </c>
      <c r="AH16" s="49">
        <f>+S16+V16+Y16+AB16+AE16</f>
        <v>43.230000000000004</v>
      </c>
      <c r="AI16" s="59">
        <f t="shared" ref="AI16:AI17" si="9">+AH16/AG16</f>
        <v>0.43230000000000002</v>
      </c>
      <c r="AJ16" s="51" t="s">
        <v>161</v>
      </c>
    </row>
    <row r="17" spans="1:36" s="60" customFormat="1" ht="78" hidden="1" customHeight="1" x14ac:dyDescent="0.25">
      <c r="A17" s="61" t="s">
        <v>43</v>
      </c>
      <c r="B17" s="63" t="s">
        <v>45</v>
      </c>
      <c r="C17" s="63" t="s">
        <v>73</v>
      </c>
      <c r="D17" s="54" t="s">
        <v>6</v>
      </c>
      <c r="E17" s="63" t="s">
        <v>72</v>
      </c>
      <c r="F17" s="54" t="s">
        <v>149</v>
      </c>
      <c r="G17" s="54" t="s">
        <v>152</v>
      </c>
      <c r="H17" s="55">
        <v>0</v>
      </c>
      <c r="I17" s="55">
        <v>0</v>
      </c>
      <c r="J17" s="56">
        <v>0</v>
      </c>
      <c r="K17" s="56">
        <v>0</v>
      </c>
      <c r="L17" s="56">
        <v>69</v>
      </c>
      <c r="M17" s="56">
        <v>0</v>
      </c>
      <c r="N17" s="56"/>
      <c r="O17" s="56"/>
      <c r="P17" s="56"/>
      <c r="Q17" s="57"/>
      <c r="R17" s="49">
        <v>0</v>
      </c>
      <c r="S17" s="49">
        <v>0</v>
      </c>
      <c r="T17" s="58" t="s">
        <v>153</v>
      </c>
      <c r="U17" s="49">
        <v>0</v>
      </c>
      <c r="V17" s="49">
        <v>0</v>
      </c>
      <c r="W17" s="58" t="s">
        <v>153</v>
      </c>
      <c r="X17" s="49">
        <v>23</v>
      </c>
      <c r="Y17" s="49">
        <v>16</v>
      </c>
      <c r="Z17" s="58">
        <f t="shared" si="4"/>
        <v>0.69565217391304346</v>
      </c>
      <c r="AA17" s="49">
        <v>20</v>
      </c>
      <c r="AB17" s="49"/>
      <c r="AC17" s="58">
        <f>+AB17/AA17</f>
        <v>0</v>
      </c>
      <c r="AD17" s="49">
        <v>20</v>
      </c>
      <c r="AE17" s="49"/>
      <c r="AF17" s="58">
        <f>+AE17/AD17</f>
        <v>0</v>
      </c>
      <c r="AG17" s="49">
        <f t="shared" si="8"/>
        <v>63</v>
      </c>
      <c r="AH17" s="49">
        <f>+S17+V17+Y17+AB17+AE17</f>
        <v>16</v>
      </c>
      <c r="AI17" s="59">
        <f t="shared" si="9"/>
        <v>0.25396825396825395</v>
      </c>
      <c r="AJ17" s="51" t="s">
        <v>160</v>
      </c>
    </row>
    <row r="18" spans="1:36" s="60" customFormat="1" ht="78" hidden="1" customHeight="1" x14ac:dyDescent="0.25">
      <c r="A18" s="61" t="s">
        <v>43</v>
      </c>
      <c r="B18" s="63" t="s">
        <v>45</v>
      </c>
      <c r="C18" s="63" t="s">
        <v>73</v>
      </c>
      <c r="D18" s="54" t="s">
        <v>6</v>
      </c>
      <c r="E18" s="63" t="s">
        <v>72</v>
      </c>
      <c r="F18" s="54" t="s">
        <v>150</v>
      </c>
      <c r="G18" s="54" t="s">
        <v>151</v>
      </c>
      <c r="H18" s="55">
        <v>0</v>
      </c>
      <c r="I18" s="55">
        <v>0</v>
      </c>
      <c r="J18" s="56">
        <v>0</v>
      </c>
      <c r="K18" s="56">
        <v>0</v>
      </c>
      <c r="L18" s="56">
        <v>38</v>
      </c>
      <c r="M18" s="56">
        <v>0</v>
      </c>
      <c r="N18" s="56"/>
      <c r="O18" s="56"/>
      <c r="P18" s="56"/>
      <c r="Q18" s="57"/>
      <c r="R18" s="49">
        <v>0</v>
      </c>
      <c r="S18" s="49">
        <v>0</v>
      </c>
      <c r="T18" s="58" t="s">
        <v>153</v>
      </c>
      <c r="U18" s="49">
        <v>0</v>
      </c>
      <c r="V18" s="49">
        <v>0</v>
      </c>
      <c r="W18" s="71" t="s">
        <v>153</v>
      </c>
      <c r="X18" s="49">
        <v>11</v>
      </c>
      <c r="Y18" s="49">
        <v>6</v>
      </c>
      <c r="Z18" s="58">
        <f t="shared" si="4"/>
        <v>0.54545454545454541</v>
      </c>
      <c r="AA18" s="49">
        <v>5</v>
      </c>
      <c r="AB18" s="49"/>
      <c r="AC18" s="58">
        <f>+AB18/AA18</f>
        <v>0</v>
      </c>
      <c r="AD18" s="49">
        <v>5</v>
      </c>
      <c r="AE18" s="49"/>
      <c r="AF18" s="58">
        <f>+AE18/AD18</f>
        <v>0</v>
      </c>
      <c r="AG18" s="49">
        <f t="shared" si="5"/>
        <v>21</v>
      </c>
      <c r="AH18" s="49">
        <f>+S18+V18+Y18+AB18+AE18</f>
        <v>6</v>
      </c>
      <c r="AI18" s="59">
        <f t="shared" si="6"/>
        <v>0.2857142857142857</v>
      </c>
      <c r="AJ18" s="51" t="s">
        <v>160</v>
      </c>
    </row>
    <row r="19" spans="1:36" s="60" customFormat="1" ht="144.75" hidden="1" customHeight="1" x14ac:dyDescent="0.25">
      <c r="A19" s="61" t="s">
        <v>43</v>
      </c>
      <c r="B19" s="61" t="s">
        <v>45</v>
      </c>
      <c r="C19" s="63" t="s">
        <v>70</v>
      </c>
      <c r="D19" s="61" t="s">
        <v>9</v>
      </c>
      <c r="E19" s="52" t="s">
        <v>82</v>
      </c>
      <c r="F19" s="54" t="s">
        <v>10</v>
      </c>
      <c r="G19" s="54" t="s">
        <v>155</v>
      </c>
      <c r="H19" s="55">
        <v>65</v>
      </c>
      <c r="I19" s="55">
        <v>65</v>
      </c>
      <c r="J19" s="56">
        <v>402</v>
      </c>
      <c r="K19" s="56">
        <v>402</v>
      </c>
      <c r="L19" s="56">
        <v>935</v>
      </c>
      <c r="M19" s="56">
        <v>400</v>
      </c>
      <c r="N19" s="56">
        <v>890</v>
      </c>
      <c r="O19" s="56"/>
      <c r="P19" s="56">
        <v>890</v>
      </c>
      <c r="Q19" s="57"/>
      <c r="R19" s="49">
        <v>20</v>
      </c>
      <c r="S19" s="49">
        <v>20</v>
      </c>
      <c r="T19" s="58">
        <f t="shared" si="0"/>
        <v>1</v>
      </c>
      <c r="U19" s="49">
        <v>40</v>
      </c>
      <c r="V19" s="49">
        <v>40</v>
      </c>
      <c r="W19" s="58">
        <f>+V19/U19</f>
        <v>1</v>
      </c>
      <c r="X19" s="49">
        <v>15</v>
      </c>
      <c r="Y19" s="49">
        <v>9.49</v>
      </c>
      <c r="Z19" s="58">
        <f t="shared" si="4"/>
        <v>0.63266666666666671</v>
      </c>
      <c r="AA19" s="49">
        <v>15</v>
      </c>
      <c r="AB19" s="49"/>
      <c r="AC19" s="58"/>
      <c r="AD19" s="49">
        <v>10</v>
      </c>
      <c r="AE19" s="49"/>
      <c r="AF19" s="58"/>
      <c r="AG19" s="49">
        <f t="shared" si="5"/>
        <v>100</v>
      </c>
      <c r="AH19" s="49">
        <f t="shared" si="2"/>
        <v>69.489999999999995</v>
      </c>
      <c r="AI19" s="59">
        <f t="shared" si="6"/>
        <v>0.69489999999999996</v>
      </c>
      <c r="AJ19" s="51" t="s">
        <v>162</v>
      </c>
    </row>
    <row r="20" spans="1:36" s="60" customFormat="1" ht="141.75" hidden="1" x14ac:dyDescent="0.25">
      <c r="A20" s="61" t="s">
        <v>43</v>
      </c>
      <c r="B20" s="61" t="s">
        <v>45</v>
      </c>
      <c r="C20" s="63" t="s">
        <v>70</v>
      </c>
      <c r="D20" s="61" t="s">
        <v>9</v>
      </c>
      <c r="E20" s="52" t="s">
        <v>82</v>
      </c>
      <c r="F20" s="53" t="s">
        <v>156</v>
      </c>
      <c r="G20" s="54" t="s">
        <v>109</v>
      </c>
      <c r="H20" s="55">
        <v>37</v>
      </c>
      <c r="I20" s="55">
        <v>37</v>
      </c>
      <c r="J20" s="56">
        <v>121</v>
      </c>
      <c r="K20" s="56">
        <v>121</v>
      </c>
      <c r="L20" s="56">
        <v>919</v>
      </c>
      <c r="M20" s="56">
        <v>609</v>
      </c>
      <c r="N20" s="56">
        <v>400</v>
      </c>
      <c r="O20" s="56"/>
      <c r="P20" s="56">
        <v>389</v>
      </c>
      <c r="Q20" s="57"/>
      <c r="R20" s="49">
        <v>11.66</v>
      </c>
      <c r="S20" s="49">
        <v>11.66</v>
      </c>
      <c r="T20" s="58">
        <f t="shared" si="0"/>
        <v>1</v>
      </c>
      <c r="U20" s="49">
        <v>30</v>
      </c>
      <c r="V20" s="49">
        <v>30</v>
      </c>
      <c r="W20" s="58">
        <f>+V20/U20</f>
        <v>1</v>
      </c>
      <c r="X20" s="49">
        <v>34</v>
      </c>
      <c r="Y20" s="49">
        <v>23.39</v>
      </c>
      <c r="Z20" s="58">
        <f t="shared" si="4"/>
        <v>0.68794117647058828</v>
      </c>
      <c r="AA20" s="49">
        <v>15</v>
      </c>
      <c r="AB20" s="49"/>
      <c r="AC20" s="58"/>
      <c r="AD20" s="49">
        <v>9.34</v>
      </c>
      <c r="AE20" s="49"/>
      <c r="AF20" s="58"/>
      <c r="AG20" s="49">
        <f t="shared" si="5"/>
        <v>100</v>
      </c>
      <c r="AH20" s="49">
        <f t="shared" si="2"/>
        <v>65.05</v>
      </c>
      <c r="AI20" s="59">
        <f t="shared" si="6"/>
        <v>0.65049999999999997</v>
      </c>
      <c r="AJ20" s="51" t="s">
        <v>162</v>
      </c>
    </row>
    <row r="21" spans="1:36" s="60" customFormat="1" ht="84" hidden="1" customHeight="1" x14ac:dyDescent="0.25">
      <c r="A21" s="61" t="s">
        <v>43</v>
      </c>
      <c r="B21" s="61" t="s">
        <v>45</v>
      </c>
      <c r="C21" s="63" t="s">
        <v>70</v>
      </c>
      <c r="D21" s="61" t="s">
        <v>9</v>
      </c>
      <c r="E21" s="52" t="s">
        <v>82</v>
      </c>
      <c r="F21" s="53" t="s">
        <v>11</v>
      </c>
      <c r="G21" s="54" t="s">
        <v>110</v>
      </c>
      <c r="H21" s="55">
        <v>30</v>
      </c>
      <c r="I21" s="55">
        <v>30</v>
      </c>
      <c r="J21" s="56">
        <v>0</v>
      </c>
      <c r="K21" s="56"/>
      <c r="L21" s="56">
        <v>0</v>
      </c>
      <c r="M21" s="56"/>
      <c r="N21" s="56">
        <v>0</v>
      </c>
      <c r="O21" s="56"/>
      <c r="P21" s="56">
        <v>0</v>
      </c>
      <c r="Q21" s="57"/>
      <c r="R21" s="49">
        <v>1</v>
      </c>
      <c r="S21" s="49">
        <v>1</v>
      </c>
      <c r="T21" s="58">
        <f t="shared" si="0"/>
        <v>1</v>
      </c>
      <c r="U21" s="49">
        <v>0</v>
      </c>
      <c r="V21" s="49"/>
      <c r="W21" s="58"/>
      <c r="X21" s="49">
        <v>0</v>
      </c>
      <c r="Y21" s="49"/>
      <c r="Z21" s="58"/>
      <c r="AA21" s="49">
        <v>0</v>
      </c>
      <c r="AB21" s="49"/>
      <c r="AC21" s="58"/>
      <c r="AD21" s="49">
        <v>0</v>
      </c>
      <c r="AE21" s="49"/>
      <c r="AF21" s="58"/>
      <c r="AG21" s="49">
        <f t="shared" si="5"/>
        <v>1</v>
      </c>
      <c r="AH21" s="49">
        <f t="shared" si="2"/>
        <v>1</v>
      </c>
      <c r="AI21" s="59">
        <f t="shared" si="6"/>
        <v>1</v>
      </c>
      <c r="AJ21" s="51" t="s">
        <v>161</v>
      </c>
    </row>
    <row r="22" spans="1:36" s="60" customFormat="1" ht="141.75" hidden="1" x14ac:dyDescent="0.25">
      <c r="A22" s="61" t="s">
        <v>43</v>
      </c>
      <c r="B22" s="61" t="s">
        <v>45</v>
      </c>
      <c r="C22" s="63" t="s">
        <v>70</v>
      </c>
      <c r="D22" s="61" t="s">
        <v>9</v>
      </c>
      <c r="E22" s="52" t="s">
        <v>82</v>
      </c>
      <c r="F22" s="53" t="s">
        <v>31</v>
      </c>
      <c r="G22" s="54" t="s">
        <v>111</v>
      </c>
      <c r="H22" s="55">
        <v>0</v>
      </c>
      <c r="I22" s="55">
        <v>0</v>
      </c>
      <c r="J22" s="56">
        <v>1497</v>
      </c>
      <c r="K22" s="56">
        <v>1497</v>
      </c>
      <c r="L22" s="56">
        <v>1916</v>
      </c>
      <c r="M22" s="56">
        <v>550</v>
      </c>
      <c r="N22" s="56">
        <v>906</v>
      </c>
      <c r="O22" s="56"/>
      <c r="P22" s="56">
        <v>968</v>
      </c>
      <c r="Q22" s="57"/>
      <c r="R22" s="49">
        <v>10</v>
      </c>
      <c r="S22" s="49">
        <v>10</v>
      </c>
      <c r="T22" s="58">
        <f t="shared" si="0"/>
        <v>1</v>
      </c>
      <c r="U22" s="49">
        <v>25</v>
      </c>
      <c r="V22" s="49">
        <v>25</v>
      </c>
      <c r="W22" s="58">
        <f>+V22/U22</f>
        <v>1</v>
      </c>
      <c r="X22" s="49">
        <v>25</v>
      </c>
      <c r="Y22" s="49">
        <v>7.81</v>
      </c>
      <c r="Z22" s="58">
        <f t="shared" si="4"/>
        <v>0.31240000000000001</v>
      </c>
      <c r="AA22" s="49">
        <v>25</v>
      </c>
      <c r="AB22" s="49"/>
      <c r="AC22" s="58"/>
      <c r="AD22" s="49">
        <v>15</v>
      </c>
      <c r="AE22" s="49"/>
      <c r="AF22" s="58"/>
      <c r="AG22" s="49">
        <f t="shared" si="5"/>
        <v>100</v>
      </c>
      <c r="AH22" s="49">
        <f t="shared" si="2"/>
        <v>42.81</v>
      </c>
      <c r="AI22" s="59">
        <f t="shared" si="6"/>
        <v>0.42810000000000004</v>
      </c>
      <c r="AJ22" s="51" t="s">
        <v>161</v>
      </c>
    </row>
    <row r="23" spans="1:36" s="60" customFormat="1" ht="81.75" hidden="1" customHeight="1" x14ac:dyDescent="0.25">
      <c r="A23" s="61" t="s">
        <v>43</v>
      </c>
      <c r="B23" s="61" t="s">
        <v>45</v>
      </c>
      <c r="C23" s="63" t="s">
        <v>70</v>
      </c>
      <c r="D23" s="61" t="s">
        <v>83</v>
      </c>
      <c r="E23" s="61" t="s">
        <v>87</v>
      </c>
      <c r="F23" s="53" t="s">
        <v>35</v>
      </c>
      <c r="G23" s="54" t="s">
        <v>112</v>
      </c>
      <c r="H23" s="55">
        <v>199</v>
      </c>
      <c r="I23" s="55">
        <v>199</v>
      </c>
      <c r="J23" s="56">
        <v>1508</v>
      </c>
      <c r="K23" s="56">
        <v>1505</v>
      </c>
      <c r="L23" s="56">
        <v>1554</v>
      </c>
      <c r="M23" s="56">
        <v>844</v>
      </c>
      <c r="N23" s="56">
        <v>554</v>
      </c>
      <c r="O23" s="56"/>
      <c r="P23" s="56">
        <v>554</v>
      </c>
      <c r="Q23" s="57"/>
      <c r="R23" s="49">
        <v>0.2</v>
      </c>
      <c r="S23" s="49">
        <v>0.2</v>
      </c>
      <c r="T23" s="58">
        <f t="shared" si="0"/>
        <v>1</v>
      </c>
      <c r="U23" s="66">
        <v>0.5</v>
      </c>
      <c r="V23" s="66">
        <v>0.5</v>
      </c>
      <c r="W23" s="58">
        <f>+V23/U23</f>
        <v>1</v>
      </c>
      <c r="X23" s="49">
        <v>0.8</v>
      </c>
      <c r="Y23" s="49">
        <v>0.59</v>
      </c>
      <c r="Z23" s="58">
        <f t="shared" si="4"/>
        <v>0.73749999999999993</v>
      </c>
      <c r="AA23" s="49">
        <v>1</v>
      </c>
      <c r="AB23" s="49"/>
      <c r="AC23" s="58"/>
      <c r="AD23" s="49"/>
      <c r="AE23" s="49"/>
      <c r="AF23" s="58"/>
      <c r="AG23" s="64">
        <v>1</v>
      </c>
      <c r="AH23" s="70">
        <f>+V23+Y23</f>
        <v>1.0899999999999999</v>
      </c>
      <c r="AI23" s="65">
        <f t="shared" si="6"/>
        <v>1.0899999999999999</v>
      </c>
      <c r="AJ23" s="51" t="s">
        <v>163</v>
      </c>
    </row>
    <row r="24" spans="1:36" s="60" customFormat="1" ht="110.25" hidden="1" x14ac:dyDescent="0.25">
      <c r="A24" s="63" t="s">
        <v>43</v>
      </c>
      <c r="B24" s="61" t="s">
        <v>45</v>
      </c>
      <c r="C24" s="63" t="s">
        <v>70</v>
      </c>
      <c r="D24" s="61" t="s">
        <v>83</v>
      </c>
      <c r="E24" s="61" t="s">
        <v>87</v>
      </c>
      <c r="F24" s="62" t="s">
        <v>48</v>
      </c>
      <c r="G24" s="63" t="s">
        <v>113</v>
      </c>
      <c r="H24" s="55">
        <v>32</v>
      </c>
      <c r="I24" s="55">
        <v>31</v>
      </c>
      <c r="J24" s="56">
        <v>135</v>
      </c>
      <c r="K24" s="56">
        <v>135</v>
      </c>
      <c r="L24" s="56">
        <v>162</v>
      </c>
      <c r="M24" s="56">
        <v>115</v>
      </c>
      <c r="N24" s="56">
        <v>142</v>
      </c>
      <c r="O24" s="56"/>
      <c r="P24" s="56">
        <v>142</v>
      </c>
      <c r="Q24" s="57"/>
      <c r="R24" s="49">
        <v>100</v>
      </c>
      <c r="S24" s="49">
        <v>100</v>
      </c>
      <c r="T24" s="58">
        <f t="shared" si="0"/>
        <v>1</v>
      </c>
      <c r="U24" s="49">
        <v>100</v>
      </c>
      <c r="V24" s="49">
        <v>100</v>
      </c>
      <c r="W24" s="58">
        <f t="shared" ref="W24" si="10">+V24/U24</f>
        <v>1</v>
      </c>
      <c r="X24" s="49">
        <v>100</v>
      </c>
      <c r="Y24" s="49">
        <v>100</v>
      </c>
      <c r="Z24" s="58">
        <f t="shared" si="4"/>
        <v>1</v>
      </c>
      <c r="AA24" s="49">
        <v>100</v>
      </c>
      <c r="AB24" s="49"/>
      <c r="AC24" s="58"/>
      <c r="AD24" s="49">
        <v>100</v>
      </c>
      <c r="AE24" s="49"/>
      <c r="AF24" s="58"/>
      <c r="AG24" s="49">
        <v>100</v>
      </c>
      <c r="AH24" s="49">
        <f>+Y24</f>
        <v>100</v>
      </c>
      <c r="AI24" s="59" t="s">
        <v>153</v>
      </c>
      <c r="AJ24" s="51" t="s">
        <v>164</v>
      </c>
    </row>
    <row r="25" spans="1:36" s="60" customFormat="1" ht="110.25" hidden="1" x14ac:dyDescent="0.25">
      <c r="A25" s="63" t="s">
        <v>43</v>
      </c>
      <c r="B25" s="61" t="s">
        <v>45</v>
      </c>
      <c r="C25" s="63" t="s">
        <v>70</v>
      </c>
      <c r="D25" s="61" t="s">
        <v>83</v>
      </c>
      <c r="E25" s="61" t="s">
        <v>87</v>
      </c>
      <c r="F25" s="62" t="s">
        <v>32</v>
      </c>
      <c r="G25" s="63" t="s">
        <v>114</v>
      </c>
      <c r="H25" s="55">
        <v>279</v>
      </c>
      <c r="I25" s="55">
        <v>279</v>
      </c>
      <c r="J25" s="56">
        <v>230</v>
      </c>
      <c r="K25" s="56">
        <v>228</v>
      </c>
      <c r="L25" s="56">
        <v>219</v>
      </c>
      <c r="M25" s="56">
        <v>159</v>
      </c>
      <c r="N25" s="56">
        <v>284</v>
      </c>
      <c r="O25" s="56"/>
      <c r="P25" s="56">
        <v>284</v>
      </c>
      <c r="Q25" s="57"/>
      <c r="R25" s="49">
        <v>100</v>
      </c>
      <c r="S25" s="49">
        <v>100</v>
      </c>
      <c r="T25" s="58">
        <f t="shared" si="0"/>
        <v>1</v>
      </c>
      <c r="U25" s="49">
        <v>100</v>
      </c>
      <c r="V25" s="49">
        <v>100</v>
      </c>
      <c r="W25" s="58">
        <f t="shared" ref="W25" si="11">+V25/U25</f>
        <v>1</v>
      </c>
      <c r="X25" s="49">
        <v>100</v>
      </c>
      <c r="Y25" s="49">
        <v>55.87</v>
      </c>
      <c r="Z25" s="58">
        <f t="shared" si="4"/>
        <v>0.55869999999999997</v>
      </c>
      <c r="AA25" s="49">
        <v>100</v>
      </c>
      <c r="AB25" s="49"/>
      <c r="AC25" s="58"/>
      <c r="AD25" s="49">
        <v>100</v>
      </c>
      <c r="AE25" s="49"/>
      <c r="AF25" s="58"/>
      <c r="AG25" s="64">
        <v>100</v>
      </c>
      <c r="AH25" s="64">
        <f>+Y25</f>
        <v>55.87</v>
      </c>
      <c r="AI25" s="59" t="s">
        <v>153</v>
      </c>
      <c r="AJ25" s="51" t="s">
        <v>165</v>
      </c>
    </row>
    <row r="26" spans="1:36" s="60" customFormat="1" ht="111.75" hidden="1" customHeight="1" x14ac:dyDescent="0.25">
      <c r="A26" s="63" t="s">
        <v>43</v>
      </c>
      <c r="B26" s="61" t="s">
        <v>45</v>
      </c>
      <c r="C26" s="63" t="s">
        <v>70</v>
      </c>
      <c r="D26" s="61" t="s">
        <v>84</v>
      </c>
      <c r="E26" s="61" t="s">
        <v>87</v>
      </c>
      <c r="F26" s="62" t="s">
        <v>33</v>
      </c>
      <c r="G26" s="63" t="s">
        <v>115</v>
      </c>
      <c r="H26" s="55">
        <v>29</v>
      </c>
      <c r="I26" s="55">
        <v>29</v>
      </c>
      <c r="J26" s="56">
        <v>68</v>
      </c>
      <c r="K26" s="56">
        <v>68</v>
      </c>
      <c r="L26" s="56">
        <v>77</v>
      </c>
      <c r="M26" s="56">
        <v>56</v>
      </c>
      <c r="N26" s="56">
        <v>47</v>
      </c>
      <c r="O26" s="56"/>
      <c r="P26" s="56">
        <v>47</v>
      </c>
      <c r="Q26" s="57"/>
      <c r="R26" s="49">
        <v>100</v>
      </c>
      <c r="S26" s="49">
        <v>100</v>
      </c>
      <c r="T26" s="58">
        <f t="shared" si="0"/>
        <v>1</v>
      </c>
      <c r="U26" s="49">
        <v>100</v>
      </c>
      <c r="V26" s="49">
        <v>100</v>
      </c>
      <c r="W26" s="58">
        <f t="shared" ref="W26:W55" si="12">+V26/U26</f>
        <v>1</v>
      </c>
      <c r="X26" s="49">
        <v>100</v>
      </c>
      <c r="Y26" s="49">
        <v>100</v>
      </c>
      <c r="Z26" s="58">
        <f t="shared" si="4"/>
        <v>1</v>
      </c>
      <c r="AA26" s="49">
        <v>100</v>
      </c>
      <c r="AB26" s="49"/>
      <c r="AC26" s="58"/>
      <c r="AD26" s="49">
        <v>100</v>
      </c>
      <c r="AE26" s="49"/>
      <c r="AF26" s="58"/>
      <c r="AG26" s="49">
        <v>100</v>
      </c>
      <c r="AH26" s="49">
        <f>+V26</f>
        <v>100</v>
      </c>
      <c r="AI26" s="59" t="s">
        <v>153</v>
      </c>
      <c r="AJ26" s="51" t="s">
        <v>165</v>
      </c>
    </row>
    <row r="27" spans="1:36" s="60" customFormat="1" ht="97.5" hidden="1" customHeight="1" x14ac:dyDescent="0.25">
      <c r="A27" s="63" t="s">
        <v>43</v>
      </c>
      <c r="B27" s="61" t="s">
        <v>45</v>
      </c>
      <c r="C27" s="63" t="s">
        <v>70</v>
      </c>
      <c r="D27" s="61" t="s">
        <v>83</v>
      </c>
      <c r="E27" s="61" t="s">
        <v>87</v>
      </c>
      <c r="F27" s="53" t="s">
        <v>34</v>
      </c>
      <c r="G27" s="54" t="s">
        <v>116</v>
      </c>
      <c r="H27" s="55">
        <v>118</v>
      </c>
      <c r="I27" s="55">
        <v>93</v>
      </c>
      <c r="J27" s="56">
        <v>517</v>
      </c>
      <c r="K27" s="56">
        <v>515</v>
      </c>
      <c r="L27" s="56">
        <v>590</v>
      </c>
      <c r="M27" s="56">
        <v>402</v>
      </c>
      <c r="N27" s="56">
        <v>670</v>
      </c>
      <c r="O27" s="56"/>
      <c r="P27" s="56">
        <v>716</v>
      </c>
      <c r="Q27" s="57"/>
      <c r="R27" s="49">
        <v>1</v>
      </c>
      <c r="S27" s="49">
        <v>1</v>
      </c>
      <c r="T27" s="58">
        <f t="shared" si="0"/>
        <v>1</v>
      </c>
      <c r="U27" s="49">
        <v>1</v>
      </c>
      <c r="V27" s="49">
        <v>1</v>
      </c>
      <c r="W27" s="58">
        <f t="shared" si="12"/>
        <v>1</v>
      </c>
      <c r="X27" s="49">
        <v>1</v>
      </c>
      <c r="Y27" s="49">
        <v>0.49</v>
      </c>
      <c r="Z27" s="58">
        <f t="shared" si="4"/>
        <v>0.49</v>
      </c>
      <c r="AA27" s="49">
        <v>0.5</v>
      </c>
      <c r="AB27" s="49"/>
      <c r="AC27" s="58"/>
      <c r="AD27" s="49" t="s">
        <v>166</v>
      </c>
      <c r="AE27" s="49"/>
      <c r="AF27" s="58"/>
      <c r="AG27" s="49">
        <v>4</v>
      </c>
      <c r="AH27" s="49">
        <f>V27+Y27+S27</f>
        <v>2.4900000000000002</v>
      </c>
      <c r="AI27" s="59">
        <f t="shared" si="6"/>
        <v>0.62250000000000005</v>
      </c>
      <c r="AJ27" s="51" t="s">
        <v>164</v>
      </c>
    </row>
    <row r="28" spans="1:36" s="60" customFormat="1" ht="111" hidden="1" customHeight="1" x14ac:dyDescent="0.25">
      <c r="A28" s="63" t="s">
        <v>43</v>
      </c>
      <c r="B28" s="61" t="s">
        <v>45</v>
      </c>
      <c r="C28" s="63" t="s">
        <v>70</v>
      </c>
      <c r="D28" s="61" t="s">
        <v>83</v>
      </c>
      <c r="E28" s="61" t="s">
        <v>87</v>
      </c>
      <c r="F28" s="53" t="s">
        <v>12</v>
      </c>
      <c r="G28" s="54" t="s">
        <v>117</v>
      </c>
      <c r="H28" s="55">
        <v>71</v>
      </c>
      <c r="I28" s="55">
        <v>70</v>
      </c>
      <c r="J28" s="56">
        <v>268</v>
      </c>
      <c r="K28" s="56">
        <v>268</v>
      </c>
      <c r="L28" s="56">
        <v>242</v>
      </c>
      <c r="M28" s="56">
        <v>163</v>
      </c>
      <c r="N28" s="56">
        <v>189</v>
      </c>
      <c r="O28" s="56"/>
      <c r="P28" s="56">
        <v>202</v>
      </c>
      <c r="Q28" s="57"/>
      <c r="R28" s="49">
        <v>3</v>
      </c>
      <c r="S28" s="49">
        <v>3</v>
      </c>
      <c r="T28" s="58">
        <f t="shared" si="0"/>
        <v>1</v>
      </c>
      <c r="U28" s="49">
        <v>8</v>
      </c>
      <c r="V28" s="49">
        <v>8</v>
      </c>
      <c r="W28" s="58">
        <f t="shared" si="12"/>
        <v>1</v>
      </c>
      <c r="X28" s="49">
        <v>13</v>
      </c>
      <c r="Y28" s="49">
        <v>10.25</v>
      </c>
      <c r="Z28" s="58">
        <f t="shared" si="4"/>
        <v>0.78846153846153844</v>
      </c>
      <c r="AA28" s="49">
        <v>18</v>
      </c>
      <c r="AB28" s="49"/>
      <c r="AC28" s="58"/>
      <c r="AD28" s="49">
        <v>20</v>
      </c>
      <c r="AE28" s="49"/>
      <c r="AF28" s="58"/>
      <c r="AG28" s="64">
        <v>20</v>
      </c>
      <c r="AH28" s="64">
        <f>+Y28</f>
        <v>10.25</v>
      </c>
      <c r="AI28" s="65">
        <f t="shared" si="6"/>
        <v>0.51249999999999996</v>
      </c>
      <c r="AJ28" s="51" t="s">
        <v>164</v>
      </c>
    </row>
    <row r="29" spans="1:36" s="60" customFormat="1" ht="99.95" hidden="1" customHeight="1" x14ac:dyDescent="0.25">
      <c r="A29" s="61" t="s">
        <v>43</v>
      </c>
      <c r="B29" s="52" t="s">
        <v>49</v>
      </c>
      <c r="C29" s="88" t="s">
        <v>144</v>
      </c>
      <c r="D29" s="52" t="s">
        <v>175</v>
      </c>
      <c r="E29" s="69" t="s">
        <v>118</v>
      </c>
      <c r="F29" s="53" t="s">
        <v>36</v>
      </c>
      <c r="G29" s="54" t="s">
        <v>119</v>
      </c>
      <c r="H29" s="55">
        <v>183</v>
      </c>
      <c r="I29" s="55">
        <v>167</v>
      </c>
      <c r="J29" s="56">
        <v>1807</v>
      </c>
      <c r="K29" s="56">
        <v>1805</v>
      </c>
      <c r="L29" s="56">
        <v>1342</v>
      </c>
      <c r="M29" s="56">
        <v>533</v>
      </c>
      <c r="N29" s="56">
        <v>1352</v>
      </c>
      <c r="O29" s="56"/>
      <c r="P29" s="56">
        <v>1443</v>
      </c>
      <c r="Q29" s="57"/>
      <c r="R29" s="49">
        <v>100</v>
      </c>
      <c r="S29" s="49">
        <v>100</v>
      </c>
      <c r="T29" s="58">
        <f t="shared" si="0"/>
        <v>1</v>
      </c>
      <c r="U29" s="49">
        <v>100</v>
      </c>
      <c r="V29" s="49">
        <v>100</v>
      </c>
      <c r="W29" s="58">
        <f t="shared" si="12"/>
        <v>1</v>
      </c>
      <c r="X29" s="49">
        <v>100</v>
      </c>
      <c r="Y29" s="49">
        <v>100</v>
      </c>
      <c r="Z29" s="58">
        <f t="shared" si="4"/>
        <v>1</v>
      </c>
      <c r="AA29" s="49">
        <v>100</v>
      </c>
      <c r="AB29" s="49"/>
      <c r="AC29" s="58"/>
      <c r="AD29" s="49">
        <v>100</v>
      </c>
      <c r="AE29" s="49"/>
      <c r="AF29" s="58"/>
      <c r="AG29" s="49">
        <v>100</v>
      </c>
      <c r="AH29" s="49">
        <f>+V29</f>
        <v>100</v>
      </c>
      <c r="AI29" s="59">
        <f t="shared" si="6"/>
        <v>1</v>
      </c>
      <c r="AJ29" s="51" t="s">
        <v>167</v>
      </c>
    </row>
    <row r="30" spans="1:36" s="60" customFormat="1" ht="128.25" hidden="1" customHeight="1" x14ac:dyDescent="0.25">
      <c r="A30" s="63" t="s">
        <v>43</v>
      </c>
      <c r="B30" s="52" t="s">
        <v>49</v>
      </c>
      <c r="C30" s="88" t="s">
        <v>144</v>
      </c>
      <c r="D30" s="52" t="s">
        <v>56</v>
      </c>
      <c r="E30" s="69" t="s">
        <v>118</v>
      </c>
      <c r="F30" s="53" t="s">
        <v>37</v>
      </c>
      <c r="G30" s="54" t="s">
        <v>120</v>
      </c>
      <c r="H30" s="55">
        <v>155</v>
      </c>
      <c r="I30" s="55">
        <v>155</v>
      </c>
      <c r="J30" s="56">
        <v>731</v>
      </c>
      <c r="K30" s="56">
        <v>718</v>
      </c>
      <c r="L30" s="56">
        <v>848</v>
      </c>
      <c r="M30" s="56">
        <v>507</v>
      </c>
      <c r="N30" s="56">
        <v>1019</v>
      </c>
      <c r="O30" s="56"/>
      <c r="P30" s="56">
        <v>722</v>
      </c>
      <c r="Q30" s="57"/>
      <c r="R30" s="49">
        <v>100</v>
      </c>
      <c r="S30" s="49">
        <v>100</v>
      </c>
      <c r="T30" s="58">
        <f t="shared" si="0"/>
        <v>1</v>
      </c>
      <c r="U30" s="49">
        <v>100</v>
      </c>
      <c r="V30" s="49">
        <v>100</v>
      </c>
      <c r="W30" s="58">
        <f t="shared" si="12"/>
        <v>1</v>
      </c>
      <c r="X30" s="49">
        <v>100</v>
      </c>
      <c r="Y30" s="49">
        <v>100</v>
      </c>
      <c r="Z30" s="58">
        <f t="shared" si="4"/>
        <v>1</v>
      </c>
      <c r="AA30" s="49">
        <v>100</v>
      </c>
      <c r="AB30" s="49"/>
      <c r="AC30" s="58"/>
      <c r="AD30" s="49">
        <v>100</v>
      </c>
      <c r="AE30" s="49"/>
      <c r="AF30" s="58"/>
      <c r="AG30" s="49">
        <v>100</v>
      </c>
      <c r="AH30" s="49">
        <f>+V30</f>
        <v>100</v>
      </c>
      <c r="AI30" s="59">
        <f t="shared" si="6"/>
        <v>1</v>
      </c>
      <c r="AJ30" s="51" t="s">
        <v>168</v>
      </c>
    </row>
    <row r="31" spans="1:36" s="60" customFormat="1" ht="135.75" hidden="1" customHeight="1" x14ac:dyDescent="0.25">
      <c r="A31" s="62" t="s">
        <v>43</v>
      </c>
      <c r="B31" s="53" t="s">
        <v>49</v>
      </c>
      <c r="C31" s="89" t="s">
        <v>144</v>
      </c>
      <c r="D31" s="53" t="s">
        <v>56</v>
      </c>
      <c r="E31" s="53" t="s">
        <v>118</v>
      </c>
      <c r="F31" s="53" t="s">
        <v>14</v>
      </c>
      <c r="G31" s="53" t="s">
        <v>121</v>
      </c>
      <c r="H31" s="55">
        <v>1301</v>
      </c>
      <c r="I31" s="55">
        <v>1267</v>
      </c>
      <c r="J31" s="56">
        <v>12906</v>
      </c>
      <c r="K31" s="56">
        <v>12803</v>
      </c>
      <c r="L31" s="56">
        <v>4544</v>
      </c>
      <c r="M31" s="56">
        <v>2741</v>
      </c>
      <c r="N31" s="56">
        <v>4732</v>
      </c>
      <c r="O31" s="56"/>
      <c r="P31" s="56">
        <v>5051</v>
      </c>
      <c r="Q31" s="57"/>
      <c r="R31" s="90">
        <v>100</v>
      </c>
      <c r="S31" s="90">
        <v>100</v>
      </c>
      <c r="T31" s="91">
        <f t="shared" si="0"/>
        <v>1</v>
      </c>
      <c r="U31" s="90">
        <v>100</v>
      </c>
      <c r="V31" s="90">
        <v>100</v>
      </c>
      <c r="W31" s="91">
        <f t="shared" si="12"/>
        <v>1</v>
      </c>
      <c r="X31" s="90">
        <v>100</v>
      </c>
      <c r="Y31" s="90">
        <v>100</v>
      </c>
      <c r="Z31" s="91">
        <f t="shared" si="4"/>
        <v>1</v>
      </c>
      <c r="AA31" s="90">
        <v>100</v>
      </c>
      <c r="AB31" s="90"/>
      <c r="AC31" s="91"/>
      <c r="AD31" s="90">
        <v>100</v>
      </c>
      <c r="AE31" s="90"/>
      <c r="AF31" s="91"/>
      <c r="AG31" s="90">
        <v>100</v>
      </c>
      <c r="AH31" s="90">
        <f>+V31</f>
        <v>100</v>
      </c>
      <c r="AI31" s="92">
        <f t="shared" si="6"/>
        <v>1</v>
      </c>
      <c r="AJ31" s="62" t="s">
        <v>168</v>
      </c>
    </row>
    <row r="32" spans="1:36" s="60" customFormat="1" ht="91.5" hidden="1" customHeight="1" x14ac:dyDescent="0.25">
      <c r="A32" s="52" t="s">
        <v>176</v>
      </c>
      <c r="B32" s="52" t="s">
        <v>46</v>
      </c>
      <c r="C32" s="63" t="s">
        <v>92</v>
      </c>
      <c r="D32" s="52" t="s">
        <v>55</v>
      </c>
      <c r="E32" s="52" t="s">
        <v>89</v>
      </c>
      <c r="F32" s="53" t="s">
        <v>90</v>
      </c>
      <c r="G32" s="54" t="s">
        <v>122</v>
      </c>
      <c r="H32" s="55">
        <v>295</v>
      </c>
      <c r="I32" s="55">
        <v>295</v>
      </c>
      <c r="J32" s="56">
        <v>485</v>
      </c>
      <c r="K32" s="56">
        <v>482</v>
      </c>
      <c r="L32" s="56">
        <v>0</v>
      </c>
      <c r="M32" s="56"/>
      <c r="N32" s="56">
        <v>0</v>
      </c>
      <c r="O32" s="56"/>
      <c r="P32" s="56">
        <v>0</v>
      </c>
      <c r="Q32" s="57"/>
      <c r="R32" s="49">
        <v>50</v>
      </c>
      <c r="S32" s="49">
        <v>50</v>
      </c>
      <c r="T32" s="58">
        <f t="shared" si="0"/>
        <v>1</v>
      </c>
      <c r="U32" s="49">
        <v>100</v>
      </c>
      <c r="V32" s="49">
        <v>100</v>
      </c>
      <c r="W32" s="58">
        <f t="shared" si="12"/>
        <v>1</v>
      </c>
      <c r="X32" s="49">
        <v>0</v>
      </c>
      <c r="Y32" s="49"/>
      <c r="Z32" s="58"/>
      <c r="AA32" s="49">
        <v>0</v>
      </c>
      <c r="AB32" s="49"/>
      <c r="AC32" s="58"/>
      <c r="AD32" s="49">
        <v>0</v>
      </c>
      <c r="AE32" s="49"/>
      <c r="AF32" s="58"/>
      <c r="AG32" s="49">
        <v>100</v>
      </c>
      <c r="AH32" s="49">
        <f>+V32</f>
        <v>100</v>
      </c>
      <c r="AI32" s="59">
        <f t="shared" si="6"/>
        <v>1</v>
      </c>
      <c r="AJ32" s="51" t="s">
        <v>169</v>
      </c>
    </row>
    <row r="33" spans="1:36" s="60" customFormat="1" ht="100.5" hidden="1" customHeight="1" x14ac:dyDescent="0.25">
      <c r="A33" s="52" t="s">
        <v>176</v>
      </c>
      <c r="B33" s="52" t="s">
        <v>46</v>
      </c>
      <c r="C33" s="63" t="s">
        <v>92</v>
      </c>
      <c r="D33" s="52" t="s">
        <v>55</v>
      </c>
      <c r="E33" s="52" t="s">
        <v>89</v>
      </c>
      <c r="F33" s="53" t="s">
        <v>91</v>
      </c>
      <c r="G33" s="54" t="s">
        <v>123</v>
      </c>
      <c r="H33" s="55">
        <v>0</v>
      </c>
      <c r="I33" s="55">
        <v>0</v>
      </c>
      <c r="J33" s="56">
        <v>524</v>
      </c>
      <c r="K33" s="56">
        <v>522</v>
      </c>
      <c r="L33" s="56">
        <v>228</v>
      </c>
      <c r="M33" s="56">
        <v>92</v>
      </c>
      <c r="N33" s="56">
        <v>278</v>
      </c>
      <c r="O33" s="56"/>
      <c r="P33" s="56">
        <v>144</v>
      </c>
      <c r="Q33" s="57"/>
      <c r="R33" s="49">
        <v>0</v>
      </c>
      <c r="S33" s="49">
        <v>0</v>
      </c>
      <c r="T33" s="58">
        <v>0</v>
      </c>
      <c r="U33" s="49">
        <v>1000</v>
      </c>
      <c r="V33" s="49">
        <v>1145</v>
      </c>
      <c r="W33" s="58">
        <f t="shared" si="12"/>
        <v>1.145</v>
      </c>
      <c r="X33" s="49">
        <v>1000</v>
      </c>
      <c r="Y33" s="49">
        <v>1448</v>
      </c>
      <c r="Z33" s="58">
        <f t="shared" si="4"/>
        <v>1.448</v>
      </c>
      <c r="AA33" s="49">
        <v>1000</v>
      </c>
      <c r="AB33" s="49"/>
      <c r="AC33" s="58"/>
      <c r="AD33" s="49">
        <v>855</v>
      </c>
      <c r="AE33" s="49"/>
      <c r="AF33" s="58"/>
      <c r="AG33" s="49">
        <v>4000</v>
      </c>
      <c r="AH33" s="49">
        <f t="shared" si="2"/>
        <v>2593</v>
      </c>
      <c r="AI33" s="59">
        <f t="shared" si="6"/>
        <v>0.64824999999999999</v>
      </c>
      <c r="AJ33" s="51" t="s">
        <v>169</v>
      </c>
    </row>
    <row r="34" spans="1:36" s="60" customFormat="1" ht="69.75" hidden="1" customHeight="1" x14ac:dyDescent="0.25">
      <c r="A34" s="52" t="s">
        <v>44</v>
      </c>
      <c r="B34" s="52" t="s">
        <v>46</v>
      </c>
      <c r="C34" s="63" t="s">
        <v>92</v>
      </c>
      <c r="D34" s="52" t="s">
        <v>55</v>
      </c>
      <c r="E34" s="52" t="s">
        <v>89</v>
      </c>
      <c r="F34" s="53" t="s">
        <v>39</v>
      </c>
      <c r="G34" s="54" t="s">
        <v>124</v>
      </c>
      <c r="H34" s="55">
        <v>349</v>
      </c>
      <c r="I34" s="55">
        <v>348</v>
      </c>
      <c r="J34" s="56">
        <v>1884</v>
      </c>
      <c r="K34" s="56">
        <v>1173</v>
      </c>
      <c r="L34" s="56">
        <v>2598</v>
      </c>
      <c r="M34" s="56">
        <v>1252</v>
      </c>
      <c r="N34" s="56">
        <v>2233</v>
      </c>
      <c r="O34" s="56"/>
      <c r="P34" s="56">
        <v>2233</v>
      </c>
      <c r="Q34" s="57"/>
      <c r="R34" s="55">
        <v>100</v>
      </c>
      <c r="S34" s="55">
        <v>100</v>
      </c>
      <c r="T34" s="58">
        <f t="shared" si="0"/>
        <v>1</v>
      </c>
      <c r="U34" s="56">
        <v>100</v>
      </c>
      <c r="V34" s="56">
        <v>100</v>
      </c>
      <c r="W34" s="58">
        <f t="shared" si="12"/>
        <v>1</v>
      </c>
      <c r="X34" s="56">
        <v>100</v>
      </c>
      <c r="Y34" s="67">
        <v>59.6</v>
      </c>
      <c r="Z34" s="58">
        <f t="shared" si="4"/>
        <v>0.59599999999999997</v>
      </c>
      <c r="AA34" s="49">
        <v>100</v>
      </c>
      <c r="AB34" s="49"/>
      <c r="AC34" s="58"/>
      <c r="AD34" s="49">
        <v>100</v>
      </c>
      <c r="AE34" s="49"/>
      <c r="AF34" s="58"/>
      <c r="AG34" s="49">
        <v>100</v>
      </c>
      <c r="AH34" s="68">
        <f>+Y34</f>
        <v>59.6</v>
      </c>
      <c r="AI34" s="59">
        <f t="shared" si="6"/>
        <v>0.59599999999999997</v>
      </c>
      <c r="AJ34" s="51" t="s">
        <v>169</v>
      </c>
    </row>
    <row r="35" spans="1:36" s="60" customFormat="1" ht="102.75" hidden="1" customHeight="1" x14ac:dyDescent="0.25">
      <c r="A35" s="52" t="s">
        <v>176</v>
      </c>
      <c r="B35" s="52" t="s">
        <v>46</v>
      </c>
      <c r="C35" s="63" t="s">
        <v>92</v>
      </c>
      <c r="D35" s="52" t="s">
        <v>55</v>
      </c>
      <c r="E35" s="52" t="s">
        <v>89</v>
      </c>
      <c r="F35" s="53" t="s">
        <v>40</v>
      </c>
      <c r="G35" s="54" t="s">
        <v>125</v>
      </c>
      <c r="H35" s="55">
        <v>0</v>
      </c>
      <c r="I35" s="55">
        <v>0</v>
      </c>
      <c r="J35" s="56">
        <v>21396</v>
      </c>
      <c r="K35" s="56">
        <v>21395</v>
      </c>
      <c r="L35" s="56">
        <v>20813</v>
      </c>
      <c r="M35" s="56">
        <v>282</v>
      </c>
      <c r="N35" s="56">
        <v>10270</v>
      </c>
      <c r="O35" s="56"/>
      <c r="P35" s="56">
        <v>11263</v>
      </c>
      <c r="Q35" s="57"/>
      <c r="R35" s="49">
        <v>0</v>
      </c>
      <c r="S35" s="49">
        <v>0</v>
      </c>
      <c r="T35" s="58">
        <v>0</v>
      </c>
      <c r="U35" s="49">
        <v>63.24</v>
      </c>
      <c r="V35" s="49">
        <v>63.24</v>
      </c>
      <c r="W35" s="58">
        <f t="shared" si="12"/>
        <v>1</v>
      </c>
      <c r="X35" s="49">
        <v>5</v>
      </c>
      <c r="Y35" s="49">
        <v>0</v>
      </c>
      <c r="Z35" s="58">
        <f t="shared" si="4"/>
        <v>0</v>
      </c>
      <c r="AA35" s="49">
        <v>5</v>
      </c>
      <c r="AB35" s="49"/>
      <c r="AC35" s="58"/>
      <c r="AD35" s="49">
        <v>6.76</v>
      </c>
      <c r="AE35" s="49"/>
      <c r="AF35" s="58"/>
      <c r="AG35" s="49">
        <f t="shared" ref="AG35:AG50" si="13">+R35+U35+X35+AA35+AD35</f>
        <v>80.000000000000014</v>
      </c>
      <c r="AH35" s="49">
        <f t="shared" si="2"/>
        <v>63.24</v>
      </c>
      <c r="AI35" s="59">
        <f t="shared" si="6"/>
        <v>0.79049999999999987</v>
      </c>
      <c r="AJ35" s="51" t="s">
        <v>169</v>
      </c>
    </row>
    <row r="36" spans="1:36" s="60" customFormat="1" ht="102.75" hidden="1" customHeight="1" x14ac:dyDescent="0.25">
      <c r="A36" s="52" t="s">
        <v>176</v>
      </c>
      <c r="B36" s="52" t="s">
        <v>46</v>
      </c>
      <c r="C36" s="63" t="s">
        <v>92</v>
      </c>
      <c r="D36" s="52" t="s">
        <v>55</v>
      </c>
      <c r="E36" s="52" t="s">
        <v>89</v>
      </c>
      <c r="F36" s="53" t="s">
        <v>145</v>
      </c>
      <c r="G36" s="54" t="s">
        <v>146</v>
      </c>
      <c r="H36" s="55">
        <v>0</v>
      </c>
      <c r="I36" s="55">
        <v>0</v>
      </c>
      <c r="J36" s="56">
        <v>10716</v>
      </c>
      <c r="K36" s="56">
        <v>10710</v>
      </c>
      <c r="L36" s="56">
        <v>0</v>
      </c>
      <c r="M36" s="56"/>
      <c r="N36" s="56"/>
      <c r="O36" s="56"/>
      <c r="P36" s="56"/>
      <c r="Q36" s="57"/>
      <c r="R36" s="49">
        <v>0</v>
      </c>
      <c r="S36" s="49">
        <v>0</v>
      </c>
      <c r="T36" s="58"/>
      <c r="U36" s="49">
        <v>500</v>
      </c>
      <c r="V36" s="49">
        <v>703</v>
      </c>
      <c r="W36" s="58">
        <f t="shared" si="12"/>
        <v>1.4059999999999999</v>
      </c>
      <c r="X36" s="49" t="s">
        <v>153</v>
      </c>
      <c r="Y36" s="49" t="s">
        <v>153</v>
      </c>
      <c r="Z36" s="58" t="s">
        <v>153</v>
      </c>
      <c r="AA36" s="49"/>
      <c r="AB36" s="49"/>
      <c r="AC36" s="58"/>
      <c r="AD36" s="49"/>
      <c r="AE36" s="49"/>
      <c r="AF36" s="58"/>
      <c r="AG36" s="49">
        <v>500</v>
      </c>
      <c r="AH36" s="49">
        <v>703</v>
      </c>
      <c r="AI36" s="59">
        <f>+AH36/AG36</f>
        <v>1.4059999999999999</v>
      </c>
      <c r="AJ36" s="51" t="s">
        <v>169</v>
      </c>
    </row>
    <row r="37" spans="1:36" s="60" customFormat="1" ht="63" hidden="1" customHeight="1" x14ac:dyDescent="0.25">
      <c r="A37" s="52" t="s">
        <v>44</v>
      </c>
      <c r="B37" s="52" t="s">
        <v>96</v>
      </c>
      <c r="C37" s="53" t="s">
        <v>95</v>
      </c>
      <c r="D37" s="52" t="s">
        <v>97</v>
      </c>
      <c r="E37" s="61" t="s">
        <v>93</v>
      </c>
      <c r="F37" s="53" t="s">
        <v>57</v>
      </c>
      <c r="G37" s="54" t="s">
        <v>126</v>
      </c>
      <c r="H37" s="55">
        <v>795</v>
      </c>
      <c r="I37" s="55">
        <v>176</v>
      </c>
      <c r="J37" s="56">
        <v>1027</v>
      </c>
      <c r="K37" s="56">
        <v>1025</v>
      </c>
      <c r="L37" s="56">
        <v>658</v>
      </c>
      <c r="M37" s="56">
        <v>470</v>
      </c>
      <c r="N37" s="56">
        <v>430</v>
      </c>
      <c r="O37" s="56"/>
      <c r="P37" s="56">
        <v>430</v>
      </c>
      <c r="Q37" s="57"/>
      <c r="R37" s="49">
        <v>100</v>
      </c>
      <c r="S37" s="49">
        <v>100</v>
      </c>
      <c r="T37" s="58">
        <f t="shared" si="0"/>
        <v>1</v>
      </c>
      <c r="U37" s="49">
        <v>100</v>
      </c>
      <c r="V37" s="49">
        <v>100</v>
      </c>
      <c r="W37" s="58">
        <f t="shared" si="12"/>
        <v>1</v>
      </c>
      <c r="X37" s="49">
        <v>100</v>
      </c>
      <c r="Y37" s="49">
        <v>42.25</v>
      </c>
      <c r="Z37" s="58">
        <f t="shared" si="4"/>
        <v>0.42249999999999999</v>
      </c>
      <c r="AA37" s="49">
        <v>100</v>
      </c>
      <c r="AB37" s="49"/>
      <c r="AC37" s="58"/>
      <c r="AD37" s="49">
        <v>100</v>
      </c>
      <c r="AE37" s="49"/>
      <c r="AF37" s="58"/>
      <c r="AG37" s="49">
        <v>100</v>
      </c>
      <c r="AH37" s="49">
        <f>+Y37</f>
        <v>42.25</v>
      </c>
      <c r="AI37" s="59">
        <f t="shared" si="6"/>
        <v>0.42249999999999999</v>
      </c>
      <c r="AJ37" s="51"/>
    </row>
    <row r="38" spans="1:36" s="60" customFormat="1" ht="54.75" hidden="1" customHeight="1" x14ac:dyDescent="0.25">
      <c r="A38" s="52" t="s">
        <v>44</v>
      </c>
      <c r="B38" s="52" t="s">
        <v>96</v>
      </c>
      <c r="C38" s="53" t="s">
        <v>95</v>
      </c>
      <c r="D38" s="52" t="s">
        <v>97</v>
      </c>
      <c r="E38" s="61" t="s">
        <v>93</v>
      </c>
      <c r="F38" s="62" t="s">
        <v>17</v>
      </c>
      <c r="G38" s="63" t="s">
        <v>127</v>
      </c>
      <c r="H38" s="55">
        <v>55</v>
      </c>
      <c r="I38" s="55">
        <v>55</v>
      </c>
      <c r="J38" s="56">
        <v>81</v>
      </c>
      <c r="K38" s="56">
        <v>75</v>
      </c>
      <c r="L38" s="56">
        <v>211</v>
      </c>
      <c r="M38" s="56">
        <v>24</v>
      </c>
      <c r="N38" s="56">
        <v>286</v>
      </c>
      <c r="O38" s="56"/>
      <c r="P38" s="56">
        <v>286</v>
      </c>
      <c r="Q38" s="57"/>
      <c r="R38" s="49">
        <v>0.25</v>
      </c>
      <c r="S38" s="49">
        <v>0.25</v>
      </c>
      <c r="T38" s="58">
        <f>+S38/R38</f>
        <v>1</v>
      </c>
      <c r="U38" s="66">
        <v>0.5</v>
      </c>
      <c r="V38" s="49">
        <v>0.47</v>
      </c>
      <c r="W38" s="58">
        <f t="shared" si="12"/>
        <v>0.94</v>
      </c>
      <c r="X38" s="49">
        <v>0.75</v>
      </c>
      <c r="Y38" s="49">
        <v>0.53</v>
      </c>
      <c r="Z38" s="58">
        <f t="shared" si="4"/>
        <v>0.70666666666666667</v>
      </c>
      <c r="AA38" s="49">
        <v>1</v>
      </c>
      <c r="AB38" s="49"/>
      <c r="AC38" s="58"/>
      <c r="AD38" s="49">
        <v>1</v>
      </c>
      <c r="AE38" s="49"/>
      <c r="AF38" s="58"/>
      <c r="AG38" s="49">
        <v>1</v>
      </c>
      <c r="AH38" s="49">
        <f>+Y38</f>
        <v>0.53</v>
      </c>
      <c r="AI38" s="59">
        <f>+AH38/AG38</f>
        <v>0.53</v>
      </c>
      <c r="AJ38" s="51" t="s">
        <v>170</v>
      </c>
    </row>
    <row r="39" spans="1:36" s="60" customFormat="1" ht="57" hidden="1" customHeight="1" x14ac:dyDescent="0.25">
      <c r="A39" s="52" t="s">
        <v>44</v>
      </c>
      <c r="B39" s="52" t="s">
        <v>96</v>
      </c>
      <c r="C39" s="53" t="s">
        <v>95</v>
      </c>
      <c r="D39" s="52" t="s">
        <v>97</v>
      </c>
      <c r="E39" s="61" t="s">
        <v>93</v>
      </c>
      <c r="F39" s="53" t="s">
        <v>15</v>
      </c>
      <c r="G39" s="54" t="s">
        <v>128</v>
      </c>
      <c r="H39" s="55">
        <v>88</v>
      </c>
      <c r="I39" s="55">
        <v>88</v>
      </c>
      <c r="J39" s="56">
        <v>394</v>
      </c>
      <c r="K39" s="56">
        <v>362</v>
      </c>
      <c r="L39" s="56">
        <v>333</v>
      </c>
      <c r="M39" s="56">
        <v>236</v>
      </c>
      <c r="N39" s="56">
        <v>257</v>
      </c>
      <c r="O39" s="56"/>
      <c r="P39" s="56">
        <v>257</v>
      </c>
      <c r="Q39" s="57"/>
      <c r="R39" s="49">
        <v>90</v>
      </c>
      <c r="S39" s="49">
        <v>90</v>
      </c>
      <c r="T39" s="58">
        <f>+S39/R39</f>
        <v>1</v>
      </c>
      <c r="U39" s="49">
        <v>90</v>
      </c>
      <c r="V39" s="49">
        <v>89.18</v>
      </c>
      <c r="W39" s="58">
        <f t="shared" si="12"/>
        <v>0.99088888888888893</v>
      </c>
      <c r="X39" s="49">
        <v>90</v>
      </c>
      <c r="Y39" s="49">
        <v>42.75</v>
      </c>
      <c r="Z39" s="58">
        <f t="shared" si="4"/>
        <v>0.47499999999999998</v>
      </c>
      <c r="AA39" s="49">
        <v>90</v>
      </c>
      <c r="AB39" s="49"/>
      <c r="AC39" s="58"/>
      <c r="AD39" s="49">
        <v>90</v>
      </c>
      <c r="AE39" s="49"/>
      <c r="AF39" s="58"/>
      <c r="AG39" s="49">
        <v>90</v>
      </c>
      <c r="AH39" s="49">
        <f>+Y39</f>
        <v>42.75</v>
      </c>
      <c r="AI39" s="59">
        <f t="shared" si="6"/>
        <v>0.47499999999999998</v>
      </c>
      <c r="AJ39" s="51" t="s">
        <v>170</v>
      </c>
    </row>
    <row r="40" spans="1:36" s="60" customFormat="1" ht="66" hidden="1" customHeight="1" x14ac:dyDescent="0.25">
      <c r="A40" s="52" t="s">
        <v>44</v>
      </c>
      <c r="B40" s="52" t="s">
        <v>96</v>
      </c>
      <c r="C40" s="53" t="s">
        <v>95</v>
      </c>
      <c r="D40" s="52" t="s">
        <v>97</v>
      </c>
      <c r="E40" s="61" t="s">
        <v>93</v>
      </c>
      <c r="F40" s="53" t="s">
        <v>18</v>
      </c>
      <c r="G40" s="54" t="s">
        <v>129</v>
      </c>
      <c r="H40" s="55">
        <v>0</v>
      </c>
      <c r="I40" s="55">
        <v>0</v>
      </c>
      <c r="J40" s="56">
        <v>70</v>
      </c>
      <c r="K40" s="56">
        <v>70</v>
      </c>
      <c r="L40" s="56">
        <v>105</v>
      </c>
      <c r="M40" s="56">
        <v>62</v>
      </c>
      <c r="N40" s="56">
        <v>103</v>
      </c>
      <c r="O40" s="56"/>
      <c r="P40" s="56">
        <v>311</v>
      </c>
      <c r="Q40" s="57"/>
      <c r="R40" s="49">
        <v>25</v>
      </c>
      <c r="S40" s="49">
        <v>23.13</v>
      </c>
      <c r="T40" s="58">
        <f>+S40/R40</f>
        <v>0.92519999999999991</v>
      </c>
      <c r="U40" s="49">
        <v>50</v>
      </c>
      <c r="V40" s="49">
        <v>50</v>
      </c>
      <c r="W40" s="58">
        <f t="shared" si="12"/>
        <v>1</v>
      </c>
      <c r="X40" s="49">
        <v>75</v>
      </c>
      <c r="Y40" s="49">
        <v>62.75</v>
      </c>
      <c r="Z40" s="58">
        <f t="shared" si="4"/>
        <v>0.83666666666666667</v>
      </c>
      <c r="AA40" s="49">
        <v>100</v>
      </c>
      <c r="AB40" s="49"/>
      <c r="AC40" s="58"/>
      <c r="AD40" s="49">
        <v>100</v>
      </c>
      <c r="AE40" s="49"/>
      <c r="AF40" s="58"/>
      <c r="AG40" s="64">
        <v>100</v>
      </c>
      <c r="AH40" s="64">
        <f>+V40+Y40</f>
        <v>112.75</v>
      </c>
      <c r="AI40" s="65">
        <f t="shared" si="6"/>
        <v>1.1274999999999999</v>
      </c>
      <c r="AJ40" s="51" t="s">
        <v>163</v>
      </c>
    </row>
    <row r="41" spans="1:36" s="60" customFormat="1" ht="60" hidden="1" customHeight="1" x14ac:dyDescent="0.25">
      <c r="A41" s="52" t="s">
        <v>44</v>
      </c>
      <c r="B41" s="52" t="s">
        <v>96</v>
      </c>
      <c r="C41" s="53" t="s">
        <v>95</v>
      </c>
      <c r="D41" s="52" t="s">
        <v>97</v>
      </c>
      <c r="E41" s="61" t="s">
        <v>93</v>
      </c>
      <c r="F41" s="53" t="s">
        <v>19</v>
      </c>
      <c r="G41" s="54" t="s">
        <v>130</v>
      </c>
      <c r="H41" s="55">
        <v>24</v>
      </c>
      <c r="I41" s="55">
        <v>24</v>
      </c>
      <c r="J41" s="56">
        <v>52</v>
      </c>
      <c r="K41" s="56">
        <v>52</v>
      </c>
      <c r="L41" s="56">
        <v>101</v>
      </c>
      <c r="M41" s="56">
        <v>69</v>
      </c>
      <c r="N41" s="56">
        <v>312</v>
      </c>
      <c r="O41" s="56"/>
      <c r="P41" s="56">
        <v>312</v>
      </c>
      <c r="Q41" s="57"/>
      <c r="R41" s="49">
        <v>25</v>
      </c>
      <c r="S41" s="49">
        <v>25</v>
      </c>
      <c r="T41" s="58">
        <f>+S41/R41</f>
        <v>1</v>
      </c>
      <c r="U41" s="49">
        <v>50</v>
      </c>
      <c r="V41" s="49">
        <v>50</v>
      </c>
      <c r="W41" s="58">
        <f t="shared" si="12"/>
        <v>1</v>
      </c>
      <c r="X41" s="49">
        <v>75</v>
      </c>
      <c r="Y41" s="49">
        <v>62.75</v>
      </c>
      <c r="Z41" s="58">
        <f t="shared" si="4"/>
        <v>0.83666666666666667</v>
      </c>
      <c r="AA41" s="49">
        <v>100</v>
      </c>
      <c r="AB41" s="49"/>
      <c r="AC41" s="58"/>
      <c r="AD41" s="49">
        <v>100</v>
      </c>
      <c r="AE41" s="49"/>
      <c r="AF41" s="58"/>
      <c r="AG41" s="49">
        <v>100</v>
      </c>
      <c r="AH41" s="49">
        <f>+Y41</f>
        <v>62.75</v>
      </c>
      <c r="AI41" s="59">
        <f t="shared" si="6"/>
        <v>0.62749999999999995</v>
      </c>
      <c r="AJ41" s="51" t="s">
        <v>163</v>
      </c>
    </row>
    <row r="42" spans="1:36" s="60" customFormat="1" ht="66" hidden="1" customHeight="1" x14ac:dyDescent="0.25">
      <c r="A42" s="52" t="s">
        <v>44</v>
      </c>
      <c r="B42" s="52" t="s">
        <v>96</v>
      </c>
      <c r="C42" s="53" t="s">
        <v>95</v>
      </c>
      <c r="D42" s="52" t="s">
        <v>97</v>
      </c>
      <c r="E42" s="61" t="s">
        <v>93</v>
      </c>
      <c r="F42" s="62" t="s">
        <v>38</v>
      </c>
      <c r="G42" s="63" t="s">
        <v>131</v>
      </c>
      <c r="H42" s="55">
        <v>121</v>
      </c>
      <c r="I42" s="55">
        <v>116</v>
      </c>
      <c r="J42" s="56">
        <v>127</v>
      </c>
      <c r="K42" s="56">
        <v>127</v>
      </c>
      <c r="L42" s="56">
        <v>165</v>
      </c>
      <c r="M42" s="56">
        <v>114</v>
      </c>
      <c r="N42" s="56">
        <v>311</v>
      </c>
      <c r="O42" s="56"/>
      <c r="P42" s="56">
        <v>311</v>
      </c>
      <c r="Q42" s="57"/>
      <c r="R42" s="49">
        <v>25</v>
      </c>
      <c r="S42" s="49">
        <v>25</v>
      </c>
      <c r="T42" s="58">
        <f>+S42/R42</f>
        <v>1</v>
      </c>
      <c r="U42" s="49">
        <v>50</v>
      </c>
      <c r="V42" s="49">
        <v>50</v>
      </c>
      <c r="W42" s="58">
        <f t="shared" si="12"/>
        <v>1</v>
      </c>
      <c r="X42" s="49">
        <v>75</v>
      </c>
      <c r="Y42" s="49">
        <v>62.63</v>
      </c>
      <c r="Z42" s="58">
        <f t="shared" si="4"/>
        <v>0.83506666666666673</v>
      </c>
      <c r="AA42" s="49">
        <v>100</v>
      </c>
      <c r="AB42" s="49"/>
      <c r="AC42" s="58"/>
      <c r="AD42" s="49">
        <v>100</v>
      </c>
      <c r="AE42" s="49"/>
      <c r="AF42" s="58"/>
      <c r="AG42" s="49">
        <v>100</v>
      </c>
      <c r="AH42" s="49">
        <f>+Y42</f>
        <v>62.63</v>
      </c>
      <c r="AI42" s="59">
        <f t="shared" si="6"/>
        <v>0.62630000000000008</v>
      </c>
      <c r="AJ42" s="51" t="s">
        <v>163</v>
      </c>
    </row>
    <row r="43" spans="1:36" s="60" customFormat="1" ht="66" hidden="1" customHeight="1" x14ac:dyDescent="0.25">
      <c r="A43" s="52" t="s">
        <v>44</v>
      </c>
      <c r="B43" s="52" t="s">
        <v>96</v>
      </c>
      <c r="C43" s="53" t="s">
        <v>95</v>
      </c>
      <c r="D43" s="52" t="s">
        <v>97</v>
      </c>
      <c r="E43" s="61" t="s">
        <v>93</v>
      </c>
      <c r="F43" s="62" t="s">
        <v>148</v>
      </c>
      <c r="G43" s="63" t="s">
        <v>147</v>
      </c>
      <c r="H43" s="55">
        <v>0</v>
      </c>
      <c r="I43" s="55">
        <v>0</v>
      </c>
      <c r="J43" s="56">
        <v>0</v>
      </c>
      <c r="K43" s="56"/>
      <c r="L43" s="56">
        <v>90</v>
      </c>
      <c r="M43" s="56">
        <v>62</v>
      </c>
      <c r="N43" s="56"/>
      <c r="O43" s="56"/>
      <c r="P43" s="56"/>
      <c r="Q43" s="57"/>
      <c r="R43" s="49"/>
      <c r="S43" s="49"/>
      <c r="T43" s="58"/>
      <c r="U43" s="49"/>
      <c r="V43" s="49"/>
      <c r="W43" s="58"/>
      <c r="X43" s="49">
        <v>5</v>
      </c>
      <c r="Y43" s="49">
        <v>0</v>
      </c>
      <c r="Z43" s="58">
        <f t="shared" si="4"/>
        <v>0</v>
      </c>
      <c r="AA43" s="49">
        <v>5</v>
      </c>
      <c r="AB43" s="49"/>
      <c r="AC43" s="58"/>
      <c r="AD43" s="49"/>
      <c r="AE43" s="49"/>
      <c r="AF43" s="58"/>
      <c r="AG43" s="49">
        <v>5</v>
      </c>
      <c r="AH43" s="49">
        <f t="shared" ref="AH43" si="14">+V43+Y43</f>
        <v>0</v>
      </c>
      <c r="AI43" s="59">
        <f t="shared" si="6"/>
        <v>0</v>
      </c>
      <c r="AJ43" s="51" t="s">
        <v>171</v>
      </c>
    </row>
    <row r="44" spans="1:36" s="60" customFormat="1" ht="75.75" hidden="1" customHeight="1" x14ac:dyDescent="0.25">
      <c r="A44" s="52" t="s">
        <v>44</v>
      </c>
      <c r="B44" s="52" t="s">
        <v>51</v>
      </c>
      <c r="C44" s="53" t="s">
        <v>95</v>
      </c>
      <c r="D44" s="52" t="s">
        <v>16</v>
      </c>
      <c r="E44" s="52" t="s">
        <v>102</v>
      </c>
      <c r="F44" s="53" t="s">
        <v>20</v>
      </c>
      <c r="G44" s="54" t="s">
        <v>132</v>
      </c>
      <c r="H44" s="55">
        <v>52</v>
      </c>
      <c r="I44" s="55">
        <v>52</v>
      </c>
      <c r="J44" s="56">
        <v>537</v>
      </c>
      <c r="K44" s="56">
        <v>530</v>
      </c>
      <c r="L44" s="56">
        <v>880</v>
      </c>
      <c r="M44" s="56">
        <v>371</v>
      </c>
      <c r="N44" s="56">
        <v>601</v>
      </c>
      <c r="O44" s="56"/>
      <c r="P44" s="56">
        <v>315</v>
      </c>
      <c r="Q44" s="57"/>
      <c r="R44" s="49">
        <v>100</v>
      </c>
      <c r="S44" s="49">
        <v>100</v>
      </c>
      <c r="T44" s="58">
        <f t="shared" ref="T44:T52" si="15">+S44/R44</f>
        <v>1</v>
      </c>
      <c r="U44" s="49">
        <v>200</v>
      </c>
      <c r="V44" s="49">
        <v>200</v>
      </c>
      <c r="W44" s="58">
        <f t="shared" si="12"/>
        <v>1</v>
      </c>
      <c r="X44" s="49">
        <v>200</v>
      </c>
      <c r="Y44" s="49">
        <v>114</v>
      </c>
      <c r="Z44" s="58">
        <f t="shared" si="4"/>
        <v>0.56999999999999995</v>
      </c>
      <c r="AA44" s="49">
        <v>200</v>
      </c>
      <c r="AB44" s="49"/>
      <c r="AC44" s="58"/>
      <c r="AD44" s="49">
        <v>100</v>
      </c>
      <c r="AE44" s="49"/>
      <c r="AF44" s="58"/>
      <c r="AG44" s="49">
        <f t="shared" si="13"/>
        <v>800</v>
      </c>
      <c r="AH44" s="49">
        <f t="shared" si="2"/>
        <v>414</v>
      </c>
      <c r="AI44" s="59">
        <f t="shared" si="6"/>
        <v>0.51749999999999996</v>
      </c>
      <c r="AJ44" s="51" t="s">
        <v>172</v>
      </c>
    </row>
    <row r="45" spans="1:36" s="60" customFormat="1" ht="64.5" hidden="1" customHeight="1" x14ac:dyDescent="0.25">
      <c r="A45" s="52" t="s">
        <v>44</v>
      </c>
      <c r="B45" s="52" t="s">
        <v>51</v>
      </c>
      <c r="C45" s="53" t="s">
        <v>95</v>
      </c>
      <c r="D45" s="52" t="s">
        <v>16</v>
      </c>
      <c r="E45" s="52" t="s">
        <v>102</v>
      </c>
      <c r="F45" s="53" t="s">
        <v>21</v>
      </c>
      <c r="G45" s="54" t="s">
        <v>133</v>
      </c>
      <c r="H45" s="55">
        <v>141</v>
      </c>
      <c r="I45" s="55">
        <v>141</v>
      </c>
      <c r="J45" s="56">
        <v>176</v>
      </c>
      <c r="K45" s="56">
        <v>175</v>
      </c>
      <c r="L45" s="56">
        <v>164</v>
      </c>
      <c r="M45" s="56">
        <v>122</v>
      </c>
      <c r="N45" s="56">
        <v>155</v>
      </c>
      <c r="O45" s="56"/>
      <c r="P45" s="56">
        <v>82</v>
      </c>
      <c r="Q45" s="57"/>
      <c r="R45" s="49">
        <v>6</v>
      </c>
      <c r="S45" s="49">
        <v>6</v>
      </c>
      <c r="T45" s="58">
        <f t="shared" si="15"/>
        <v>1</v>
      </c>
      <c r="U45" s="49">
        <v>12</v>
      </c>
      <c r="V45" s="49">
        <v>12</v>
      </c>
      <c r="W45" s="58">
        <f t="shared" si="12"/>
        <v>1</v>
      </c>
      <c r="X45" s="49">
        <v>12</v>
      </c>
      <c r="Y45" s="49">
        <v>6</v>
      </c>
      <c r="Z45" s="58">
        <f t="shared" si="4"/>
        <v>0.5</v>
      </c>
      <c r="AA45" s="49">
        <v>12</v>
      </c>
      <c r="AB45" s="49"/>
      <c r="AC45" s="58"/>
      <c r="AD45" s="49">
        <v>6</v>
      </c>
      <c r="AE45" s="49"/>
      <c r="AF45" s="58"/>
      <c r="AG45" s="49">
        <f t="shared" si="13"/>
        <v>48</v>
      </c>
      <c r="AH45" s="49">
        <f t="shared" si="2"/>
        <v>24</v>
      </c>
      <c r="AI45" s="59">
        <f t="shared" si="6"/>
        <v>0.5</v>
      </c>
      <c r="AJ45" s="51" t="s">
        <v>172</v>
      </c>
    </row>
    <row r="46" spans="1:36" s="60" customFormat="1" ht="60.75" hidden="1" customHeight="1" x14ac:dyDescent="0.25">
      <c r="A46" s="52" t="s">
        <v>44</v>
      </c>
      <c r="B46" s="52" t="s">
        <v>51</v>
      </c>
      <c r="C46" s="53" t="s">
        <v>95</v>
      </c>
      <c r="D46" s="52" t="s">
        <v>16</v>
      </c>
      <c r="E46" s="52" t="s">
        <v>102</v>
      </c>
      <c r="F46" s="53" t="s">
        <v>22</v>
      </c>
      <c r="G46" s="54" t="s">
        <v>134</v>
      </c>
      <c r="H46" s="55">
        <v>25</v>
      </c>
      <c r="I46" s="55">
        <v>25</v>
      </c>
      <c r="J46" s="56">
        <v>310</v>
      </c>
      <c r="K46" s="56">
        <v>302</v>
      </c>
      <c r="L46" s="56">
        <v>214</v>
      </c>
      <c r="M46" s="56">
        <v>127</v>
      </c>
      <c r="N46" s="56">
        <v>176</v>
      </c>
      <c r="O46" s="56"/>
      <c r="P46" s="56">
        <v>93</v>
      </c>
      <c r="Q46" s="57"/>
      <c r="R46" s="49">
        <v>6</v>
      </c>
      <c r="S46" s="49">
        <v>6</v>
      </c>
      <c r="T46" s="58">
        <f t="shared" si="15"/>
        <v>1</v>
      </c>
      <c r="U46" s="49">
        <v>12</v>
      </c>
      <c r="V46" s="49">
        <v>12</v>
      </c>
      <c r="W46" s="58">
        <f t="shared" si="12"/>
        <v>1</v>
      </c>
      <c r="X46" s="49">
        <v>12</v>
      </c>
      <c r="Y46" s="49">
        <v>6</v>
      </c>
      <c r="Z46" s="58">
        <f t="shared" si="4"/>
        <v>0.5</v>
      </c>
      <c r="AA46" s="49">
        <v>12</v>
      </c>
      <c r="AB46" s="49"/>
      <c r="AC46" s="58"/>
      <c r="AD46" s="49">
        <v>6</v>
      </c>
      <c r="AE46" s="49"/>
      <c r="AF46" s="58"/>
      <c r="AG46" s="49">
        <f t="shared" si="13"/>
        <v>48</v>
      </c>
      <c r="AH46" s="49">
        <f t="shared" si="2"/>
        <v>24</v>
      </c>
      <c r="AI46" s="59">
        <f t="shared" si="6"/>
        <v>0.5</v>
      </c>
      <c r="AJ46" s="51" t="s">
        <v>172</v>
      </c>
    </row>
    <row r="47" spans="1:36" s="60" customFormat="1" ht="60.75" hidden="1" customHeight="1" x14ac:dyDescent="0.25">
      <c r="A47" s="52" t="s">
        <v>44</v>
      </c>
      <c r="B47" s="52" t="s">
        <v>51</v>
      </c>
      <c r="C47" s="53" t="s">
        <v>95</v>
      </c>
      <c r="D47" s="52" t="s">
        <v>16</v>
      </c>
      <c r="E47" s="52" t="s">
        <v>102</v>
      </c>
      <c r="F47" s="53" t="s">
        <v>23</v>
      </c>
      <c r="G47" s="54" t="s">
        <v>135</v>
      </c>
      <c r="H47" s="55">
        <v>6</v>
      </c>
      <c r="I47" s="55">
        <v>6</v>
      </c>
      <c r="J47" s="56">
        <v>162</v>
      </c>
      <c r="K47" s="56">
        <v>162</v>
      </c>
      <c r="L47" s="56">
        <v>462</v>
      </c>
      <c r="M47" s="56">
        <v>91</v>
      </c>
      <c r="N47" s="56">
        <v>295</v>
      </c>
      <c r="O47" s="56"/>
      <c r="P47" s="56">
        <v>155</v>
      </c>
      <c r="Q47" s="57"/>
      <c r="R47" s="49">
        <v>4</v>
      </c>
      <c r="S47" s="49">
        <v>4</v>
      </c>
      <c r="T47" s="58">
        <f t="shared" si="15"/>
        <v>1</v>
      </c>
      <c r="U47" s="49">
        <v>8</v>
      </c>
      <c r="V47" s="49">
        <v>8</v>
      </c>
      <c r="W47" s="58">
        <f t="shared" si="12"/>
        <v>1</v>
      </c>
      <c r="X47" s="49">
        <v>8</v>
      </c>
      <c r="Y47" s="49">
        <v>3</v>
      </c>
      <c r="Z47" s="58">
        <f t="shared" si="4"/>
        <v>0.375</v>
      </c>
      <c r="AA47" s="49">
        <v>8</v>
      </c>
      <c r="AB47" s="49"/>
      <c r="AC47" s="58"/>
      <c r="AD47" s="49">
        <v>4</v>
      </c>
      <c r="AE47" s="49"/>
      <c r="AF47" s="58"/>
      <c r="AG47" s="49">
        <f t="shared" si="13"/>
        <v>32</v>
      </c>
      <c r="AH47" s="49">
        <f t="shared" si="2"/>
        <v>15</v>
      </c>
      <c r="AI47" s="59">
        <f t="shared" si="6"/>
        <v>0.46875</v>
      </c>
      <c r="AJ47" s="51" t="s">
        <v>172</v>
      </c>
    </row>
    <row r="48" spans="1:36" s="60" customFormat="1" ht="71.25" hidden="1" customHeight="1" x14ac:dyDescent="0.25">
      <c r="A48" s="52" t="s">
        <v>44</v>
      </c>
      <c r="B48" s="52" t="s">
        <v>99</v>
      </c>
      <c r="C48" s="53" t="s">
        <v>98</v>
      </c>
      <c r="D48" s="52" t="s">
        <v>100</v>
      </c>
      <c r="E48" s="52" t="s">
        <v>101</v>
      </c>
      <c r="F48" s="53" t="s">
        <v>52</v>
      </c>
      <c r="G48" s="54" t="s">
        <v>136</v>
      </c>
      <c r="H48" s="55">
        <v>2446</v>
      </c>
      <c r="I48" s="55">
        <v>2443</v>
      </c>
      <c r="J48" s="56">
        <v>5896</v>
      </c>
      <c r="K48" s="56">
        <v>5529</v>
      </c>
      <c r="L48" s="56">
        <v>3308</v>
      </c>
      <c r="M48" s="56">
        <v>1747</v>
      </c>
      <c r="N48" s="56">
        <v>3661</v>
      </c>
      <c r="O48" s="56"/>
      <c r="P48" s="56">
        <v>4464</v>
      </c>
      <c r="Q48" s="57"/>
      <c r="R48" s="49">
        <v>100</v>
      </c>
      <c r="S48" s="49">
        <v>98.13</v>
      </c>
      <c r="T48" s="58">
        <f t="shared" si="15"/>
        <v>0.98129999999999995</v>
      </c>
      <c r="U48" s="49">
        <v>100</v>
      </c>
      <c r="V48" s="49">
        <v>99.29</v>
      </c>
      <c r="W48" s="58">
        <f t="shared" si="12"/>
        <v>0.99290000000000012</v>
      </c>
      <c r="X48" s="49">
        <v>100</v>
      </c>
      <c r="Y48" s="49">
        <v>50.32</v>
      </c>
      <c r="Z48" s="58">
        <f t="shared" si="4"/>
        <v>0.50319999999999998</v>
      </c>
      <c r="AA48" s="49">
        <v>100</v>
      </c>
      <c r="AB48" s="49"/>
      <c r="AC48" s="58"/>
      <c r="AD48" s="49">
        <v>100</v>
      </c>
      <c r="AE48" s="49"/>
      <c r="AF48" s="58"/>
      <c r="AG48" s="49">
        <v>100</v>
      </c>
      <c r="AH48" s="49">
        <f>+Y48</f>
        <v>50.32</v>
      </c>
      <c r="AI48" s="59">
        <f t="shared" si="6"/>
        <v>0.50319999999999998</v>
      </c>
      <c r="AJ48" s="51" t="s">
        <v>173</v>
      </c>
    </row>
    <row r="49" spans="1:36" ht="60" hidden="1" customHeight="1" x14ac:dyDescent="0.25">
      <c r="A49" s="12" t="s">
        <v>44</v>
      </c>
      <c r="B49" s="12" t="s">
        <v>99</v>
      </c>
      <c r="C49" s="41" t="s">
        <v>98</v>
      </c>
      <c r="D49" s="12" t="s">
        <v>100</v>
      </c>
      <c r="E49" s="12" t="s">
        <v>101</v>
      </c>
      <c r="F49" s="41" t="s">
        <v>25</v>
      </c>
      <c r="G49" s="14" t="s">
        <v>137</v>
      </c>
      <c r="H49" s="25">
        <v>426</v>
      </c>
      <c r="I49" s="25">
        <v>426</v>
      </c>
      <c r="J49" s="26">
        <v>493</v>
      </c>
      <c r="K49" s="26">
        <v>484</v>
      </c>
      <c r="L49" s="26">
        <v>473</v>
      </c>
      <c r="M49" s="26">
        <v>292</v>
      </c>
      <c r="N49" s="26">
        <v>915</v>
      </c>
      <c r="O49" s="26"/>
      <c r="P49" s="26">
        <v>1116</v>
      </c>
      <c r="Q49" s="24"/>
      <c r="R49" s="46">
        <v>6.14</v>
      </c>
      <c r="S49" s="22">
        <v>6.14</v>
      </c>
      <c r="T49" s="23">
        <f t="shared" si="15"/>
        <v>1</v>
      </c>
      <c r="U49" s="46">
        <v>22.22</v>
      </c>
      <c r="V49" s="22">
        <v>22.22</v>
      </c>
      <c r="W49" s="23">
        <f t="shared" si="12"/>
        <v>1</v>
      </c>
      <c r="X49" s="22">
        <v>21</v>
      </c>
      <c r="Y49" s="22">
        <v>13.67</v>
      </c>
      <c r="Z49" s="23">
        <f t="shared" si="4"/>
        <v>0.65095238095238095</v>
      </c>
      <c r="AA49" s="22">
        <v>21</v>
      </c>
      <c r="AB49" s="22"/>
      <c r="AC49" s="23"/>
      <c r="AD49" s="49">
        <v>29.64</v>
      </c>
      <c r="AE49" s="22"/>
      <c r="AF49" s="23"/>
      <c r="AG49" s="22">
        <f t="shared" si="13"/>
        <v>100</v>
      </c>
      <c r="AH49" s="22">
        <f t="shared" si="2"/>
        <v>42.03</v>
      </c>
      <c r="AI49" s="39">
        <f t="shared" si="6"/>
        <v>0.42030000000000001</v>
      </c>
      <c r="AJ49" s="51" t="s">
        <v>173</v>
      </c>
    </row>
    <row r="50" spans="1:36" ht="69" hidden="1" customHeight="1" x14ac:dyDescent="0.25">
      <c r="A50" s="12" t="s">
        <v>44</v>
      </c>
      <c r="B50" s="12" t="s">
        <v>99</v>
      </c>
      <c r="C50" s="41" t="s">
        <v>98</v>
      </c>
      <c r="D50" s="12" t="s">
        <v>100</v>
      </c>
      <c r="E50" s="12" t="s">
        <v>101</v>
      </c>
      <c r="F50" s="41" t="s">
        <v>53</v>
      </c>
      <c r="G50" s="14" t="s">
        <v>138</v>
      </c>
      <c r="H50" s="25">
        <v>60</v>
      </c>
      <c r="I50" s="25">
        <v>36</v>
      </c>
      <c r="J50" s="26">
        <v>175</v>
      </c>
      <c r="K50" s="26">
        <v>158</v>
      </c>
      <c r="L50" s="26">
        <v>177</v>
      </c>
      <c r="M50" s="26">
        <v>80</v>
      </c>
      <c r="N50" s="26">
        <v>118</v>
      </c>
      <c r="O50" s="26"/>
      <c r="P50" s="26">
        <v>143</v>
      </c>
      <c r="Q50" s="24"/>
      <c r="R50" s="22">
        <v>60</v>
      </c>
      <c r="S50" s="49">
        <v>39.18</v>
      </c>
      <c r="T50" s="23">
        <f t="shared" si="15"/>
        <v>0.65300000000000002</v>
      </c>
      <c r="U50" s="22">
        <v>10</v>
      </c>
      <c r="V50" s="22">
        <v>9.86</v>
      </c>
      <c r="W50" s="23">
        <f t="shared" si="12"/>
        <v>0.98599999999999999</v>
      </c>
      <c r="X50" s="22">
        <v>10</v>
      </c>
      <c r="Y50" s="22">
        <v>4.96</v>
      </c>
      <c r="Z50" s="23">
        <f t="shared" si="4"/>
        <v>0.496</v>
      </c>
      <c r="AA50" s="50">
        <v>10</v>
      </c>
      <c r="AB50" s="22"/>
      <c r="AC50" s="23"/>
      <c r="AD50" s="50">
        <v>10</v>
      </c>
      <c r="AE50" s="22"/>
      <c r="AF50" s="23"/>
      <c r="AG50" s="22">
        <f t="shared" si="13"/>
        <v>100</v>
      </c>
      <c r="AH50" s="22">
        <f>+S50+V50+Y50+AB50+AE50</f>
        <v>54</v>
      </c>
      <c r="AI50" s="39">
        <f t="shared" si="6"/>
        <v>0.54</v>
      </c>
      <c r="AJ50" s="51" t="s">
        <v>173</v>
      </c>
    </row>
    <row r="51" spans="1:36" ht="82.5" hidden="1" customHeight="1" x14ac:dyDescent="0.25">
      <c r="A51" s="12" t="s">
        <v>44</v>
      </c>
      <c r="B51" s="12" t="s">
        <v>99</v>
      </c>
      <c r="C51" s="41" t="s">
        <v>98</v>
      </c>
      <c r="D51" s="12" t="s">
        <v>100</v>
      </c>
      <c r="E51" s="12" t="s">
        <v>101</v>
      </c>
      <c r="F51" s="41" t="s">
        <v>24</v>
      </c>
      <c r="G51" s="14" t="s">
        <v>139</v>
      </c>
      <c r="H51" s="25">
        <v>21</v>
      </c>
      <c r="I51" s="25">
        <v>21</v>
      </c>
      <c r="J51" s="26">
        <v>620</v>
      </c>
      <c r="K51" s="26">
        <v>571</v>
      </c>
      <c r="L51" s="26">
        <v>268</v>
      </c>
      <c r="M51" s="26">
        <v>124</v>
      </c>
      <c r="N51" s="26">
        <v>1497</v>
      </c>
      <c r="O51" s="26"/>
      <c r="P51" s="26">
        <v>1497</v>
      </c>
      <c r="Q51" s="24"/>
      <c r="R51" s="22">
        <v>100</v>
      </c>
      <c r="S51" s="22">
        <v>100</v>
      </c>
      <c r="T51" s="23">
        <f t="shared" si="15"/>
        <v>1</v>
      </c>
      <c r="U51" s="22">
        <v>100</v>
      </c>
      <c r="V51" s="22">
        <v>100</v>
      </c>
      <c r="W51" s="23">
        <f t="shared" si="12"/>
        <v>1</v>
      </c>
      <c r="X51" s="22">
        <v>100</v>
      </c>
      <c r="Y51" s="22">
        <v>100</v>
      </c>
      <c r="Z51" s="23">
        <f t="shared" si="4"/>
        <v>1</v>
      </c>
      <c r="AA51" s="22">
        <v>100</v>
      </c>
      <c r="AB51" s="22"/>
      <c r="AC51" s="23"/>
      <c r="AD51" s="22">
        <v>100</v>
      </c>
      <c r="AE51" s="22"/>
      <c r="AF51" s="23"/>
      <c r="AG51" s="22">
        <v>100</v>
      </c>
      <c r="AH51" s="22">
        <f>+Y51</f>
        <v>100</v>
      </c>
      <c r="AI51" s="39">
        <f t="shared" si="6"/>
        <v>1</v>
      </c>
      <c r="AJ51" s="51" t="s">
        <v>173</v>
      </c>
    </row>
    <row r="52" spans="1:36" ht="73.5" hidden="1" customHeight="1" x14ac:dyDescent="0.25">
      <c r="A52" s="12" t="s">
        <v>44</v>
      </c>
      <c r="B52" s="12" t="s">
        <v>99</v>
      </c>
      <c r="C52" s="41" t="s">
        <v>98</v>
      </c>
      <c r="D52" s="12" t="s">
        <v>100</v>
      </c>
      <c r="E52" s="12" t="s">
        <v>101</v>
      </c>
      <c r="F52" s="41" t="s">
        <v>54</v>
      </c>
      <c r="G52" s="14" t="s">
        <v>140</v>
      </c>
      <c r="H52" s="25">
        <v>7</v>
      </c>
      <c r="I52" s="25">
        <v>7</v>
      </c>
      <c r="J52" s="26">
        <v>556</v>
      </c>
      <c r="K52" s="26">
        <v>327</v>
      </c>
      <c r="L52" s="26">
        <v>899</v>
      </c>
      <c r="M52" s="26">
        <v>612</v>
      </c>
      <c r="N52" s="26">
        <v>842</v>
      </c>
      <c r="O52" s="26"/>
      <c r="P52" s="26">
        <v>905</v>
      </c>
      <c r="Q52" s="24"/>
      <c r="R52" s="22">
        <v>95</v>
      </c>
      <c r="S52" s="22">
        <v>95.4</v>
      </c>
      <c r="T52" s="23">
        <f t="shared" si="15"/>
        <v>1.0042105263157894</v>
      </c>
      <c r="U52" s="22">
        <v>95</v>
      </c>
      <c r="V52" s="22">
        <v>97.6</v>
      </c>
      <c r="W52" s="23">
        <f t="shared" si="12"/>
        <v>1.0273684210526315</v>
      </c>
      <c r="X52" s="22">
        <v>95</v>
      </c>
      <c r="Y52" s="22">
        <v>57.7</v>
      </c>
      <c r="Z52" s="23">
        <f t="shared" si="4"/>
        <v>0.60736842105263156</v>
      </c>
      <c r="AA52" s="22">
        <v>95</v>
      </c>
      <c r="AB52" s="22"/>
      <c r="AC52" s="23"/>
      <c r="AD52" s="22">
        <v>95</v>
      </c>
      <c r="AE52" s="22"/>
      <c r="AF52" s="23"/>
      <c r="AG52" s="22">
        <v>95</v>
      </c>
      <c r="AH52" s="22">
        <f>+Y52</f>
        <v>57.7</v>
      </c>
      <c r="AI52" s="39">
        <f t="shared" si="6"/>
        <v>0.60736842105263156</v>
      </c>
      <c r="AJ52" s="51" t="s">
        <v>173</v>
      </c>
    </row>
    <row r="53" spans="1:36" ht="116.25" customHeight="1" x14ac:dyDescent="0.25">
      <c r="A53" s="12" t="s">
        <v>44</v>
      </c>
      <c r="B53" s="12" t="s">
        <v>103</v>
      </c>
      <c r="C53" s="41" t="s">
        <v>98</v>
      </c>
      <c r="D53" s="12" t="s">
        <v>104</v>
      </c>
      <c r="E53" s="12" t="s">
        <v>105</v>
      </c>
      <c r="F53" s="40" t="s">
        <v>106</v>
      </c>
      <c r="G53" s="13" t="s">
        <v>143</v>
      </c>
      <c r="H53" s="25">
        <v>0</v>
      </c>
      <c r="I53" s="25">
        <v>0</v>
      </c>
      <c r="J53" s="26">
        <v>105</v>
      </c>
      <c r="K53" s="26">
        <v>105</v>
      </c>
      <c r="L53" s="26">
        <v>216</v>
      </c>
      <c r="M53" s="26">
        <v>151</v>
      </c>
      <c r="N53" s="26">
        <v>256</v>
      </c>
      <c r="O53" s="26"/>
      <c r="P53" s="26">
        <v>369</v>
      </c>
      <c r="Q53" s="24"/>
      <c r="R53" s="25">
        <v>0</v>
      </c>
      <c r="S53" s="25">
        <v>0</v>
      </c>
      <c r="T53" s="23"/>
      <c r="U53" s="22">
        <v>100</v>
      </c>
      <c r="V53" s="22">
        <v>100</v>
      </c>
      <c r="W53" s="23">
        <f t="shared" si="12"/>
        <v>1</v>
      </c>
      <c r="X53" s="22">
        <v>100</v>
      </c>
      <c r="Y53" s="22">
        <v>96</v>
      </c>
      <c r="Z53" s="23">
        <f t="shared" si="4"/>
        <v>0.96</v>
      </c>
      <c r="AA53" s="22">
        <v>100</v>
      </c>
      <c r="AB53" s="22"/>
      <c r="AC53" s="23"/>
      <c r="AD53" s="22">
        <v>100</v>
      </c>
      <c r="AE53" s="22"/>
      <c r="AF53" s="23"/>
      <c r="AG53" s="22">
        <v>100</v>
      </c>
      <c r="AH53" s="22">
        <v>100</v>
      </c>
      <c r="AI53" s="39">
        <f t="shared" si="6"/>
        <v>1</v>
      </c>
      <c r="AJ53" s="48" t="s">
        <v>174</v>
      </c>
    </row>
    <row r="54" spans="1:36" ht="78" customHeight="1" x14ac:dyDescent="0.25">
      <c r="A54" s="12" t="s">
        <v>44</v>
      </c>
      <c r="B54" s="12" t="s">
        <v>103</v>
      </c>
      <c r="C54" s="41" t="s">
        <v>98</v>
      </c>
      <c r="D54" s="12" t="s">
        <v>104</v>
      </c>
      <c r="E54" s="12" t="s">
        <v>105</v>
      </c>
      <c r="F54" s="40" t="s">
        <v>107</v>
      </c>
      <c r="G54" s="38" t="s">
        <v>142</v>
      </c>
      <c r="H54" s="37">
        <v>0</v>
      </c>
      <c r="I54" s="37">
        <v>0</v>
      </c>
      <c r="J54" s="34">
        <v>633</v>
      </c>
      <c r="K54" s="34">
        <v>628</v>
      </c>
      <c r="L54" s="34">
        <v>405</v>
      </c>
      <c r="M54" s="34">
        <v>296</v>
      </c>
      <c r="N54" s="34">
        <v>656</v>
      </c>
      <c r="O54" s="34"/>
      <c r="P54" s="34">
        <v>689</v>
      </c>
      <c r="Q54" s="34"/>
      <c r="R54" s="37">
        <v>0</v>
      </c>
      <c r="S54" s="37">
        <v>0</v>
      </c>
      <c r="T54" s="34"/>
      <c r="U54" s="34">
        <v>100</v>
      </c>
      <c r="V54" s="34">
        <v>100</v>
      </c>
      <c r="W54" s="23">
        <f t="shared" si="12"/>
        <v>1</v>
      </c>
      <c r="X54" s="34">
        <v>100</v>
      </c>
      <c r="Y54" s="34">
        <v>100</v>
      </c>
      <c r="Z54" s="23">
        <f t="shared" si="4"/>
        <v>1</v>
      </c>
      <c r="AA54" s="34">
        <v>100</v>
      </c>
      <c r="AB54" s="34"/>
      <c r="AC54" s="34"/>
      <c r="AD54" s="34">
        <v>100</v>
      </c>
      <c r="AE54" s="34"/>
      <c r="AF54" s="34"/>
      <c r="AG54" s="22">
        <v>100</v>
      </c>
      <c r="AH54" s="22">
        <v>100</v>
      </c>
      <c r="AI54" s="39">
        <f t="shared" si="6"/>
        <v>1</v>
      </c>
      <c r="AJ54" s="48" t="s">
        <v>174</v>
      </c>
    </row>
    <row r="55" spans="1:36" ht="78.75" x14ac:dyDescent="0.25">
      <c r="A55" s="12" t="s">
        <v>44</v>
      </c>
      <c r="B55" s="12" t="s">
        <v>103</v>
      </c>
      <c r="C55" s="41" t="s">
        <v>98</v>
      </c>
      <c r="D55" s="12" t="s">
        <v>104</v>
      </c>
      <c r="E55" s="12" t="s">
        <v>105</v>
      </c>
      <c r="F55" s="36" t="s">
        <v>108</v>
      </c>
      <c r="G55" s="38" t="s">
        <v>141</v>
      </c>
      <c r="H55" s="37">
        <v>0</v>
      </c>
      <c r="I55" s="37">
        <v>0</v>
      </c>
      <c r="J55" s="34">
        <v>397</v>
      </c>
      <c r="K55" s="34">
        <v>394</v>
      </c>
      <c r="L55" s="34">
        <v>660</v>
      </c>
      <c r="M55" s="34">
        <v>468</v>
      </c>
      <c r="N55" s="34">
        <v>432</v>
      </c>
      <c r="O55" s="34"/>
      <c r="P55" s="34">
        <v>454</v>
      </c>
      <c r="Q55" s="34"/>
      <c r="R55" s="37">
        <v>0</v>
      </c>
      <c r="S55" s="37">
        <v>0</v>
      </c>
      <c r="T55" s="34"/>
      <c r="U55" s="34">
        <v>100</v>
      </c>
      <c r="V55" s="34">
        <v>100</v>
      </c>
      <c r="W55" s="23">
        <f t="shared" si="12"/>
        <v>1</v>
      </c>
      <c r="X55" s="34">
        <v>100</v>
      </c>
      <c r="Y55" s="34">
        <v>73</v>
      </c>
      <c r="Z55" s="23">
        <f t="shared" si="4"/>
        <v>0.73</v>
      </c>
      <c r="AA55" s="34">
        <v>100</v>
      </c>
      <c r="AB55" s="34"/>
      <c r="AC55" s="34"/>
      <c r="AD55" s="34">
        <v>100</v>
      </c>
      <c r="AE55" s="34"/>
      <c r="AF55" s="34"/>
      <c r="AG55" s="22">
        <v>100</v>
      </c>
      <c r="AH55" s="34">
        <v>100</v>
      </c>
      <c r="AI55" s="39">
        <f t="shared" si="6"/>
        <v>1</v>
      </c>
      <c r="AJ55" s="48" t="s">
        <v>174</v>
      </c>
    </row>
    <row r="56" spans="1:36" x14ac:dyDescent="0.25">
      <c r="H56" s="8"/>
      <c r="I56" s="8"/>
    </row>
    <row r="57" spans="1:36" x14ac:dyDescent="0.25">
      <c r="H57" s="9"/>
      <c r="I57" s="9"/>
      <c r="L57" s="9">
        <f>137173-(SUM(L8:L55))</f>
        <v>0</v>
      </c>
      <c r="M57" s="9">
        <f>20931-(SUM(M8:M55))</f>
        <v>0</v>
      </c>
    </row>
  </sheetData>
  <autoFilter ref="A6:AI55" xr:uid="{00000000-0009-0000-0000-000000000000}">
    <filterColumn colId="4">
      <filters>
        <filter val="7505 - Fortalecimiento Jurídico Institucional"/>
      </filters>
    </filterColumn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</autoFilter>
  <mergeCells count="21">
    <mergeCell ref="R5:AF5"/>
    <mergeCell ref="A2:AF2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  <mergeCell ref="AD6:AF6"/>
    <mergeCell ref="AG6:AI6"/>
    <mergeCell ref="A6:A7"/>
    <mergeCell ref="B6:B7"/>
    <mergeCell ref="D6:D7"/>
    <mergeCell ref="E6:E7"/>
    <mergeCell ref="C6:C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9"/>
      <c r="E1" s="2"/>
      <c r="F1" s="6"/>
      <c r="G1" s="15"/>
    </row>
    <row r="2" spans="1:35" ht="92.25" customHeight="1" thickBot="1" x14ac:dyDescent="0.3">
      <c r="A2" s="78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5" ht="16.5" thickBot="1" x14ac:dyDescent="0.3">
      <c r="A3" s="1"/>
      <c r="B3" s="2"/>
      <c r="C3" s="2"/>
      <c r="D3" s="19"/>
      <c r="E3" s="2"/>
      <c r="F3" s="6"/>
      <c r="G3" s="15"/>
    </row>
    <row r="4" spans="1:35" ht="16.5" thickBot="1" x14ac:dyDescent="0.3">
      <c r="A4" s="84" t="s">
        <v>67</v>
      </c>
      <c r="B4" s="85"/>
      <c r="C4" s="86"/>
      <c r="D4" s="87"/>
      <c r="E4" s="4"/>
      <c r="F4" s="7"/>
      <c r="G4" s="15"/>
    </row>
    <row r="5" spans="1:35" x14ac:dyDescent="0.25">
      <c r="A5" s="4"/>
      <c r="B5" s="4"/>
      <c r="C5" s="4"/>
      <c r="D5" s="20"/>
      <c r="E5" s="4"/>
      <c r="F5" s="7"/>
      <c r="G5" s="15"/>
      <c r="H5" s="77" t="s">
        <v>62</v>
      </c>
      <c r="I5" s="77"/>
      <c r="J5" s="77"/>
      <c r="K5" s="77"/>
      <c r="L5" s="77"/>
      <c r="M5" s="77"/>
      <c r="N5" s="77"/>
      <c r="O5" s="77"/>
      <c r="P5" s="77"/>
      <c r="Q5" s="77"/>
      <c r="R5" s="77" t="s">
        <v>63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5" ht="27" customHeight="1" x14ac:dyDescent="0.25">
      <c r="A6" s="76" t="s">
        <v>0</v>
      </c>
      <c r="B6" s="76" t="s">
        <v>42</v>
      </c>
      <c r="C6" s="76" t="s">
        <v>58</v>
      </c>
      <c r="D6" s="76" t="s">
        <v>1</v>
      </c>
      <c r="E6" s="76" t="s">
        <v>64</v>
      </c>
      <c r="F6" s="76" t="s">
        <v>2</v>
      </c>
      <c r="G6" s="80" t="s">
        <v>59</v>
      </c>
      <c r="H6" s="73">
        <v>2016</v>
      </c>
      <c r="I6" s="75"/>
      <c r="J6" s="73">
        <v>2017</v>
      </c>
      <c r="K6" s="75"/>
      <c r="L6" s="73">
        <v>2018</v>
      </c>
      <c r="M6" s="75"/>
      <c r="N6" s="73">
        <v>2019</v>
      </c>
      <c r="O6" s="75"/>
      <c r="P6" s="73">
        <v>2020</v>
      </c>
      <c r="Q6" s="75"/>
      <c r="R6" s="73">
        <v>2016</v>
      </c>
      <c r="S6" s="74"/>
      <c r="T6" s="75"/>
      <c r="U6" s="73">
        <v>2017</v>
      </c>
      <c r="V6" s="74"/>
      <c r="W6" s="75"/>
      <c r="X6" s="73">
        <v>2018</v>
      </c>
      <c r="Y6" s="74"/>
      <c r="Z6" s="75"/>
      <c r="AA6" s="73">
        <v>2019</v>
      </c>
      <c r="AB6" s="74"/>
      <c r="AC6" s="75"/>
      <c r="AD6" s="73">
        <v>2020</v>
      </c>
      <c r="AE6" s="74"/>
      <c r="AF6" s="75"/>
      <c r="AG6" s="73" t="s">
        <v>69</v>
      </c>
      <c r="AH6" s="74"/>
      <c r="AI6" s="75"/>
    </row>
    <row r="7" spans="1:35" ht="13.5" customHeight="1" x14ac:dyDescent="0.25">
      <c r="A7" s="76"/>
      <c r="B7" s="76"/>
      <c r="C7" s="76"/>
      <c r="D7" s="76"/>
      <c r="E7" s="76"/>
      <c r="F7" s="76"/>
      <c r="G7" s="81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</row>
    <row r="8" spans="1:35" ht="102.75" customHeight="1" x14ac:dyDescent="0.25">
      <c r="A8" s="13" t="s">
        <v>43</v>
      </c>
      <c r="B8" s="13" t="s">
        <v>45</v>
      </c>
      <c r="C8" s="13" t="s">
        <v>70</v>
      </c>
      <c r="D8" s="13" t="s">
        <v>3</v>
      </c>
      <c r="E8" s="14" t="s">
        <v>68</v>
      </c>
      <c r="F8" s="13" t="s">
        <v>41</v>
      </c>
      <c r="G8" s="13" t="s">
        <v>81</v>
      </c>
      <c r="H8" s="25">
        <v>46434</v>
      </c>
      <c r="I8" s="25">
        <v>46411</v>
      </c>
      <c r="J8" s="26">
        <v>1258</v>
      </c>
      <c r="K8" s="26"/>
      <c r="L8" s="26">
        <v>1333</v>
      </c>
      <c r="M8" s="26"/>
      <c r="N8" s="26">
        <v>1435</v>
      </c>
      <c r="O8" s="26"/>
      <c r="P8" s="26">
        <v>1551</v>
      </c>
      <c r="Q8" s="24"/>
      <c r="R8" s="22">
        <v>5</v>
      </c>
      <c r="S8" s="22">
        <v>5.93</v>
      </c>
      <c r="T8" s="23">
        <f t="shared" ref="T8:T37" si="0">+S8/R8</f>
        <v>1.1859999999999999</v>
      </c>
      <c r="U8" s="22">
        <v>20</v>
      </c>
      <c r="V8" s="22"/>
      <c r="W8" s="23">
        <f t="shared" ref="W8:W14" si="1">+V8/U8</f>
        <v>0</v>
      </c>
      <c r="X8" s="22">
        <v>30</v>
      </c>
      <c r="Y8" s="22"/>
      <c r="Z8" s="23">
        <f>+Y8/X8</f>
        <v>0</v>
      </c>
      <c r="AA8" s="22">
        <v>60</v>
      </c>
      <c r="AB8" s="22"/>
      <c r="AC8" s="23">
        <f>+AB8/AA8</f>
        <v>0</v>
      </c>
      <c r="AD8" s="22">
        <v>80</v>
      </c>
      <c r="AE8" s="22"/>
      <c r="AF8" s="23">
        <f>+AE8/AD8</f>
        <v>0</v>
      </c>
      <c r="AG8" s="22">
        <f>+AD8</f>
        <v>80</v>
      </c>
      <c r="AH8" s="22">
        <f t="shared" ref="AH8:AH54" si="2">+S8+V8+Y8+AB8+AE8</f>
        <v>5.93</v>
      </c>
      <c r="AI8" s="23">
        <f t="shared" ref="AI8:AI54" si="3">+AH8/AG8</f>
        <v>7.4124999999999996E-2</v>
      </c>
    </row>
    <row r="9" spans="1:35" ht="122.25" customHeight="1" x14ac:dyDescent="0.25">
      <c r="A9" s="13" t="s">
        <v>43</v>
      </c>
      <c r="B9" s="13" t="s">
        <v>45</v>
      </c>
      <c r="C9" s="13" t="s">
        <v>70</v>
      </c>
      <c r="D9" s="13" t="s">
        <v>3</v>
      </c>
      <c r="E9" s="14" t="s">
        <v>68</v>
      </c>
      <c r="F9" s="13" t="s">
        <v>4</v>
      </c>
      <c r="G9" s="13" t="s">
        <v>80</v>
      </c>
      <c r="H9" s="25">
        <v>121</v>
      </c>
      <c r="I9" s="25">
        <v>118</v>
      </c>
      <c r="J9" s="26">
        <v>15665</v>
      </c>
      <c r="K9" s="26"/>
      <c r="L9" s="26">
        <v>717</v>
      </c>
      <c r="M9" s="26"/>
      <c r="N9" s="26">
        <v>615</v>
      </c>
      <c r="O9" s="26"/>
      <c r="P9" s="26">
        <v>388</v>
      </c>
      <c r="Q9" s="24"/>
      <c r="R9" s="22">
        <v>2</v>
      </c>
      <c r="S9" s="22"/>
      <c r="T9" s="23">
        <f t="shared" si="0"/>
        <v>0</v>
      </c>
      <c r="U9" s="22">
        <v>6</v>
      </c>
      <c r="V9" s="22"/>
      <c r="W9" s="23">
        <f t="shared" si="1"/>
        <v>0</v>
      </c>
      <c r="X9" s="22">
        <v>9</v>
      </c>
      <c r="Y9" s="22"/>
      <c r="Z9" s="23">
        <f>+Y9/X9</f>
        <v>0</v>
      </c>
      <c r="AA9" s="22">
        <v>11</v>
      </c>
      <c r="AB9" s="22"/>
      <c r="AC9" s="23">
        <f>+AB9/AA9</f>
        <v>0</v>
      </c>
      <c r="AD9" s="22">
        <v>12</v>
      </c>
      <c r="AE9" s="22"/>
      <c r="AF9" s="23">
        <f>+AE9/AD9</f>
        <v>0</v>
      </c>
      <c r="AG9" s="22">
        <f>+AD9</f>
        <v>12</v>
      </c>
      <c r="AH9" s="22">
        <f t="shared" si="2"/>
        <v>0</v>
      </c>
      <c r="AI9" s="23">
        <f t="shared" si="3"/>
        <v>0</v>
      </c>
    </row>
    <row r="10" spans="1:35" ht="106.5" customHeight="1" x14ac:dyDescent="0.25">
      <c r="A10" s="13" t="s">
        <v>43</v>
      </c>
      <c r="B10" s="13" t="s">
        <v>45</v>
      </c>
      <c r="C10" s="13" t="s">
        <v>70</v>
      </c>
      <c r="D10" s="13" t="s">
        <v>5</v>
      </c>
      <c r="E10" s="13" t="s">
        <v>71</v>
      </c>
      <c r="F10" s="13" t="s">
        <v>26</v>
      </c>
      <c r="G10" s="13" t="s">
        <v>85</v>
      </c>
      <c r="H10" s="25">
        <v>980</v>
      </c>
      <c r="I10" s="25">
        <v>978</v>
      </c>
      <c r="J10" s="26">
        <v>543</v>
      </c>
      <c r="K10" s="26"/>
      <c r="L10" s="26">
        <v>146</v>
      </c>
      <c r="M10" s="26"/>
      <c r="N10" s="26">
        <v>146</v>
      </c>
      <c r="O10" s="26"/>
      <c r="P10" s="26">
        <v>146</v>
      </c>
      <c r="Q10" s="24"/>
      <c r="R10" s="22">
        <v>44</v>
      </c>
      <c r="S10" s="22">
        <v>44</v>
      </c>
      <c r="T10" s="23">
        <f t="shared" si="0"/>
        <v>1</v>
      </c>
      <c r="U10" s="22">
        <v>80</v>
      </c>
      <c r="V10" s="22"/>
      <c r="W10" s="23">
        <f t="shared" si="1"/>
        <v>0</v>
      </c>
      <c r="X10" s="22">
        <v>81</v>
      </c>
      <c r="Y10" s="22"/>
      <c r="Z10" s="23">
        <f>+Y10/X10</f>
        <v>0</v>
      </c>
      <c r="AA10" s="22">
        <v>81</v>
      </c>
      <c r="AB10" s="22"/>
      <c r="AC10" s="23">
        <f>+AB10/AA10</f>
        <v>0</v>
      </c>
      <c r="AD10" s="22">
        <v>81</v>
      </c>
      <c r="AE10" s="22"/>
      <c r="AF10" s="23">
        <f>+AE10/AD10</f>
        <v>0</v>
      </c>
      <c r="AG10" s="22">
        <f>+AD10</f>
        <v>81</v>
      </c>
      <c r="AH10" s="22">
        <f t="shared" si="2"/>
        <v>44</v>
      </c>
      <c r="AI10" s="23">
        <f t="shared" si="3"/>
        <v>0.54320987654320985</v>
      </c>
    </row>
    <row r="11" spans="1:35" ht="60" customHeight="1" x14ac:dyDescent="0.25">
      <c r="A11" s="11" t="s">
        <v>43</v>
      </c>
      <c r="B11" s="13" t="s">
        <v>45</v>
      </c>
      <c r="C11" s="13" t="s">
        <v>73</v>
      </c>
      <c r="D11" s="14" t="s">
        <v>6</v>
      </c>
      <c r="E11" s="13" t="s">
        <v>72</v>
      </c>
      <c r="F11" s="13" t="s">
        <v>7</v>
      </c>
      <c r="G11" s="13" t="s">
        <v>74</v>
      </c>
      <c r="H11" s="25">
        <v>249</v>
      </c>
      <c r="I11" s="25">
        <v>241</v>
      </c>
      <c r="J11" s="26">
        <v>835</v>
      </c>
      <c r="K11" s="26"/>
      <c r="L11" s="26">
        <v>0</v>
      </c>
      <c r="M11" s="26"/>
      <c r="N11" s="26">
        <v>0</v>
      </c>
      <c r="O11" s="26"/>
      <c r="P11" s="26">
        <v>0</v>
      </c>
      <c r="Q11" s="24"/>
      <c r="R11" s="22">
        <v>3</v>
      </c>
      <c r="S11" s="22">
        <v>3</v>
      </c>
      <c r="T11" s="23">
        <f t="shared" si="0"/>
        <v>1</v>
      </c>
      <c r="U11" s="22">
        <v>7</v>
      </c>
      <c r="V11" s="22"/>
      <c r="W11" s="23">
        <f t="shared" si="1"/>
        <v>0</v>
      </c>
      <c r="X11" s="22">
        <v>0</v>
      </c>
      <c r="Y11" s="22"/>
      <c r="Z11" s="23"/>
      <c r="AA11" s="22">
        <v>0</v>
      </c>
      <c r="AB11" s="22"/>
      <c r="AC11" s="23"/>
      <c r="AD11" s="22">
        <v>0</v>
      </c>
      <c r="AE11" s="22"/>
      <c r="AF11" s="23"/>
      <c r="AG11" s="22">
        <f>+R11+U11</f>
        <v>10</v>
      </c>
      <c r="AH11" s="22">
        <f t="shared" si="2"/>
        <v>3</v>
      </c>
      <c r="AI11" s="23">
        <f t="shared" si="3"/>
        <v>0.3</v>
      </c>
    </row>
    <row r="12" spans="1:35" ht="66.75" customHeight="1" x14ac:dyDescent="0.25">
      <c r="A12" s="11" t="s">
        <v>43</v>
      </c>
      <c r="B12" s="13" t="s">
        <v>45</v>
      </c>
      <c r="C12" s="13" t="s">
        <v>73</v>
      </c>
      <c r="D12" s="14" t="s">
        <v>6</v>
      </c>
      <c r="E12" s="13" t="s">
        <v>72</v>
      </c>
      <c r="F12" s="13" t="s">
        <v>27</v>
      </c>
      <c r="G12" s="13" t="s">
        <v>75</v>
      </c>
      <c r="H12" s="25">
        <v>9314</v>
      </c>
      <c r="I12" s="25">
        <v>9314</v>
      </c>
      <c r="J12" s="26">
        <v>57109</v>
      </c>
      <c r="K12" s="26"/>
      <c r="L12" s="26">
        <v>61704</v>
      </c>
      <c r="M12" s="26"/>
      <c r="N12" s="26">
        <v>58524</v>
      </c>
      <c r="O12" s="26"/>
      <c r="P12" s="26">
        <v>62844</v>
      </c>
      <c r="Q12" s="24"/>
      <c r="R12" s="22">
        <v>10</v>
      </c>
      <c r="S12" s="22">
        <v>10</v>
      </c>
      <c r="T12" s="23">
        <f t="shared" si="0"/>
        <v>1</v>
      </c>
      <c r="U12" s="22">
        <v>20</v>
      </c>
      <c r="V12" s="22"/>
      <c r="W12" s="23">
        <f t="shared" si="1"/>
        <v>0</v>
      </c>
      <c r="X12" s="22">
        <v>30</v>
      </c>
      <c r="Y12" s="22"/>
      <c r="Z12" s="23"/>
      <c r="AA12" s="22">
        <v>30</v>
      </c>
      <c r="AB12" s="22"/>
      <c r="AC12" s="23"/>
      <c r="AD12" s="22">
        <v>10</v>
      </c>
      <c r="AE12" s="22"/>
      <c r="AF12" s="23"/>
      <c r="AG12" s="22">
        <f t="shared" ref="AG12:AG54" si="4">+R12+U12+X12+AA12+AD12</f>
        <v>100</v>
      </c>
      <c r="AH12" s="22">
        <f t="shared" si="2"/>
        <v>10</v>
      </c>
      <c r="AI12" s="23">
        <f t="shared" si="3"/>
        <v>0.1</v>
      </c>
    </row>
    <row r="13" spans="1:35" ht="63.75" customHeight="1" x14ac:dyDescent="0.25">
      <c r="A13" s="11" t="s">
        <v>43</v>
      </c>
      <c r="B13" s="13" t="s">
        <v>45</v>
      </c>
      <c r="C13" s="13" t="s">
        <v>73</v>
      </c>
      <c r="D13" s="14" t="s">
        <v>6</v>
      </c>
      <c r="E13" s="13" t="s">
        <v>72</v>
      </c>
      <c r="F13" s="13" t="s">
        <v>28</v>
      </c>
      <c r="G13" s="13" t="s">
        <v>79</v>
      </c>
      <c r="H13" s="25">
        <v>2751</v>
      </c>
      <c r="I13" s="25">
        <v>175</v>
      </c>
      <c r="J13" s="26">
        <v>741</v>
      </c>
      <c r="K13" s="26"/>
      <c r="L13" s="26">
        <v>364</v>
      </c>
      <c r="M13" s="26"/>
      <c r="N13" s="26">
        <v>0</v>
      </c>
      <c r="O13" s="26"/>
      <c r="P13" s="26">
        <v>0</v>
      </c>
      <c r="Q13" s="24"/>
      <c r="R13" s="22">
        <v>6</v>
      </c>
      <c r="S13" s="22">
        <v>6</v>
      </c>
      <c r="T13" s="23">
        <f t="shared" si="0"/>
        <v>1</v>
      </c>
      <c r="U13" s="22">
        <v>14</v>
      </c>
      <c r="V13" s="22"/>
      <c r="W13" s="23">
        <f t="shared" si="1"/>
        <v>0</v>
      </c>
      <c r="X13" s="22">
        <v>77</v>
      </c>
      <c r="Y13" s="22"/>
      <c r="Z13" s="23"/>
      <c r="AA13" s="22">
        <v>0</v>
      </c>
      <c r="AB13" s="22"/>
      <c r="AC13" s="23"/>
      <c r="AD13" s="22">
        <v>0</v>
      </c>
      <c r="AE13" s="22"/>
      <c r="AF13" s="23"/>
      <c r="AG13" s="22">
        <f t="shared" si="4"/>
        <v>97</v>
      </c>
      <c r="AH13" s="22">
        <f t="shared" si="2"/>
        <v>6</v>
      </c>
      <c r="AI13" s="23">
        <f t="shared" si="3"/>
        <v>6.1855670103092786E-2</v>
      </c>
    </row>
    <row r="14" spans="1:35" ht="72.75" customHeight="1" x14ac:dyDescent="0.25">
      <c r="A14" s="11" t="s">
        <v>43</v>
      </c>
      <c r="B14" s="13" t="s">
        <v>45</v>
      </c>
      <c r="C14" s="13" t="s">
        <v>73</v>
      </c>
      <c r="D14" s="14" t="s">
        <v>6</v>
      </c>
      <c r="E14" s="13" t="s">
        <v>72</v>
      </c>
      <c r="F14" s="13" t="s">
        <v>29</v>
      </c>
      <c r="G14" s="13" t="s">
        <v>78</v>
      </c>
      <c r="H14" s="25">
        <v>28</v>
      </c>
      <c r="I14" s="25">
        <v>28</v>
      </c>
      <c r="J14" s="26">
        <v>3719</v>
      </c>
      <c r="K14" s="26"/>
      <c r="L14" s="26">
        <v>190</v>
      </c>
      <c r="M14" s="26"/>
      <c r="N14" s="26">
        <v>0</v>
      </c>
      <c r="O14" s="26"/>
      <c r="P14" s="26">
        <v>0</v>
      </c>
      <c r="Q14" s="24"/>
      <c r="R14" s="22">
        <v>5</v>
      </c>
      <c r="S14" s="22">
        <v>5</v>
      </c>
      <c r="T14" s="23">
        <f t="shared" si="0"/>
        <v>1</v>
      </c>
      <c r="U14" s="22">
        <v>5</v>
      </c>
      <c r="V14" s="22"/>
      <c r="W14" s="23">
        <f t="shared" si="1"/>
        <v>0</v>
      </c>
      <c r="X14" s="22">
        <v>30</v>
      </c>
      <c r="Y14" s="22"/>
      <c r="Z14" s="23"/>
      <c r="AA14" s="22">
        <v>0</v>
      </c>
      <c r="AB14" s="22"/>
      <c r="AC14" s="23"/>
      <c r="AD14" s="22">
        <v>0</v>
      </c>
      <c r="AE14" s="22"/>
      <c r="AF14" s="23"/>
      <c r="AG14" s="22">
        <f t="shared" si="4"/>
        <v>40</v>
      </c>
      <c r="AH14" s="22">
        <f t="shared" si="2"/>
        <v>5</v>
      </c>
      <c r="AI14" s="23">
        <f t="shared" si="3"/>
        <v>0.125</v>
      </c>
    </row>
    <row r="15" spans="1:35" ht="78" customHeight="1" x14ac:dyDescent="0.25">
      <c r="A15" s="11" t="s">
        <v>43</v>
      </c>
      <c r="B15" s="13" t="s">
        <v>45</v>
      </c>
      <c r="C15" s="13" t="s">
        <v>73</v>
      </c>
      <c r="D15" s="14" t="s">
        <v>6</v>
      </c>
      <c r="E15" s="13" t="s">
        <v>72</v>
      </c>
      <c r="F15" s="14" t="s">
        <v>8</v>
      </c>
      <c r="G15" s="14" t="s">
        <v>76</v>
      </c>
      <c r="H15" s="25">
        <v>49</v>
      </c>
      <c r="I15" s="25">
        <v>49</v>
      </c>
      <c r="J15" s="26">
        <v>0</v>
      </c>
      <c r="K15" s="26"/>
      <c r="L15" s="26">
        <v>0</v>
      </c>
      <c r="M15" s="26"/>
      <c r="N15" s="26">
        <v>0</v>
      </c>
      <c r="O15" s="26"/>
      <c r="P15" s="26">
        <v>0</v>
      </c>
      <c r="Q15" s="24"/>
      <c r="R15" s="22">
        <v>1</v>
      </c>
      <c r="S15" s="22">
        <v>1</v>
      </c>
      <c r="T15" s="23">
        <f t="shared" si="0"/>
        <v>1</v>
      </c>
      <c r="U15" s="22">
        <v>0</v>
      </c>
      <c r="V15" s="22"/>
      <c r="W15" s="23">
        <v>0</v>
      </c>
      <c r="X15" s="22">
        <v>0</v>
      </c>
      <c r="Y15" s="22"/>
      <c r="Z15" s="23"/>
      <c r="AA15" s="22">
        <v>0</v>
      </c>
      <c r="AB15" s="22"/>
      <c r="AC15" s="23"/>
      <c r="AD15" s="22">
        <v>0</v>
      </c>
      <c r="AE15" s="22"/>
      <c r="AF15" s="23"/>
      <c r="AG15" s="22">
        <f t="shared" si="4"/>
        <v>1</v>
      </c>
      <c r="AH15" s="22">
        <f t="shared" si="2"/>
        <v>1</v>
      </c>
      <c r="AI15" s="23">
        <f t="shared" si="3"/>
        <v>1</v>
      </c>
    </row>
    <row r="16" spans="1:35" ht="78" customHeight="1" x14ac:dyDescent="0.25">
      <c r="A16" s="11" t="s">
        <v>43</v>
      </c>
      <c r="B16" s="13" t="s">
        <v>45</v>
      </c>
      <c r="C16" s="13" t="s">
        <v>73</v>
      </c>
      <c r="D16" s="14" t="s">
        <v>6</v>
      </c>
      <c r="E16" s="13" t="s">
        <v>72</v>
      </c>
      <c r="F16" s="14" t="s">
        <v>47</v>
      </c>
      <c r="G16" s="14" t="s">
        <v>77</v>
      </c>
      <c r="H16" s="25">
        <v>0</v>
      </c>
      <c r="I16" s="25">
        <v>0</v>
      </c>
      <c r="J16" s="26">
        <v>656</v>
      </c>
      <c r="K16" s="26"/>
      <c r="L16" s="26">
        <v>1269</v>
      </c>
      <c r="M16" s="26"/>
      <c r="N16" s="26">
        <v>1358</v>
      </c>
      <c r="O16" s="26"/>
      <c r="P16" s="26">
        <v>1452</v>
      </c>
      <c r="Q16" s="24"/>
      <c r="R16" s="22">
        <v>10</v>
      </c>
      <c r="S16" s="22">
        <v>10</v>
      </c>
      <c r="T16" s="23">
        <f t="shared" si="0"/>
        <v>1</v>
      </c>
      <c r="U16" s="22">
        <v>20</v>
      </c>
      <c r="V16" s="22"/>
      <c r="W16" s="23">
        <f>+V16/U16</f>
        <v>0</v>
      </c>
      <c r="X16" s="22">
        <v>30</v>
      </c>
      <c r="Y16" s="22"/>
      <c r="Z16" s="23">
        <f>+Y16/X16</f>
        <v>0</v>
      </c>
      <c r="AA16" s="22">
        <v>30</v>
      </c>
      <c r="AB16" s="22"/>
      <c r="AC16" s="23">
        <f>+AB16/AA16</f>
        <v>0</v>
      </c>
      <c r="AD16" s="22">
        <v>10</v>
      </c>
      <c r="AE16" s="22"/>
      <c r="AF16" s="23">
        <f>+AE16/AD16</f>
        <v>0</v>
      </c>
      <c r="AG16" s="22">
        <f t="shared" si="4"/>
        <v>100</v>
      </c>
      <c r="AH16" s="22">
        <f t="shared" si="2"/>
        <v>10</v>
      </c>
      <c r="AI16" s="23">
        <f t="shared" si="3"/>
        <v>0.1</v>
      </c>
    </row>
    <row r="17" spans="1:35" ht="144.75" customHeight="1" x14ac:dyDescent="0.25">
      <c r="A17" s="11" t="s">
        <v>43</v>
      </c>
      <c r="B17" s="11" t="s">
        <v>45</v>
      </c>
      <c r="C17" s="13" t="s">
        <v>70</v>
      </c>
      <c r="D17" s="11" t="s">
        <v>9</v>
      </c>
      <c r="E17" s="12" t="s">
        <v>82</v>
      </c>
      <c r="F17" s="14" t="s">
        <v>10</v>
      </c>
      <c r="G17" s="14" t="s">
        <v>86</v>
      </c>
      <c r="H17" s="25">
        <v>65</v>
      </c>
      <c r="I17" s="25">
        <v>65</v>
      </c>
      <c r="J17" s="26">
        <v>539</v>
      </c>
      <c r="K17" s="26"/>
      <c r="L17" s="26">
        <v>850</v>
      </c>
      <c r="M17" s="26"/>
      <c r="N17" s="26">
        <v>890</v>
      </c>
      <c r="O17" s="26"/>
      <c r="P17" s="26">
        <v>990</v>
      </c>
      <c r="Q17" s="24"/>
      <c r="R17" s="22">
        <v>20</v>
      </c>
      <c r="S17" s="22">
        <v>20</v>
      </c>
      <c r="T17" s="23">
        <f t="shared" si="0"/>
        <v>1</v>
      </c>
      <c r="U17" s="22">
        <v>30</v>
      </c>
      <c r="V17" s="22"/>
      <c r="W17" s="23">
        <f>+V17/U17</f>
        <v>0</v>
      </c>
      <c r="X17" s="22">
        <v>25</v>
      </c>
      <c r="Y17" s="22"/>
      <c r="Z17" s="23"/>
      <c r="AA17" s="22">
        <v>15</v>
      </c>
      <c r="AB17" s="22"/>
      <c r="AC17" s="23"/>
      <c r="AD17" s="22">
        <v>10</v>
      </c>
      <c r="AE17" s="22"/>
      <c r="AF17" s="23"/>
      <c r="AG17" s="22">
        <f t="shared" si="4"/>
        <v>100</v>
      </c>
      <c r="AH17" s="22">
        <f t="shared" si="2"/>
        <v>20</v>
      </c>
      <c r="AI17" s="23">
        <f t="shared" si="3"/>
        <v>0.2</v>
      </c>
    </row>
    <row r="18" spans="1:35" ht="141.75" x14ac:dyDescent="0.25">
      <c r="A18" s="11" t="s">
        <v>43</v>
      </c>
      <c r="B18" s="11" t="s">
        <v>45</v>
      </c>
      <c r="C18" s="13" t="s">
        <v>70</v>
      </c>
      <c r="D18" s="11" t="s">
        <v>9</v>
      </c>
      <c r="E18" s="12" t="s">
        <v>82</v>
      </c>
      <c r="F18" s="17" t="s">
        <v>30</v>
      </c>
      <c r="G18" s="14"/>
      <c r="H18" s="25">
        <v>37</v>
      </c>
      <c r="I18" s="25">
        <v>37</v>
      </c>
      <c r="J18" s="26">
        <v>153</v>
      </c>
      <c r="K18" s="26"/>
      <c r="L18" s="26">
        <v>357</v>
      </c>
      <c r="M18" s="26"/>
      <c r="N18" s="26">
        <v>400</v>
      </c>
      <c r="O18" s="26"/>
      <c r="P18" s="26">
        <v>389</v>
      </c>
      <c r="Q18" s="24"/>
      <c r="R18" s="22">
        <v>5</v>
      </c>
      <c r="S18" s="22">
        <v>11.66</v>
      </c>
      <c r="T18" s="23">
        <f t="shared" si="0"/>
        <v>2.3319999999999999</v>
      </c>
      <c r="U18" s="22">
        <v>10</v>
      </c>
      <c r="V18" s="22"/>
      <c r="W18" s="23">
        <f>+V18/U18</f>
        <v>0</v>
      </c>
      <c r="X18" s="22">
        <v>10</v>
      </c>
      <c r="Y18" s="22"/>
      <c r="Z18" s="23"/>
      <c r="AA18" s="22">
        <v>10</v>
      </c>
      <c r="AB18" s="22"/>
      <c r="AC18" s="23"/>
      <c r="AD18" s="22">
        <v>5</v>
      </c>
      <c r="AE18" s="22"/>
      <c r="AF18" s="23"/>
      <c r="AG18" s="22">
        <f t="shared" si="4"/>
        <v>40</v>
      </c>
      <c r="AH18" s="22">
        <f t="shared" si="2"/>
        <v>11.66</v>
      </c>
      <c r="AI18" s="23">
        <f t="shared" si="3"/>
        <v>0.29149999999999998</v>
      </c>
    </row>
    <row r="19" spans="1:35" ht="84" customHeight="1" x14ac:dyDescent="0.25">
      <c r="A19" s="11" t="s">
        <v>43</v>
      </c>
      <c r="B19" s="11" t="s">
        <v>45</v>
      </c>
      <c r="C19" s="13" t="s">
        <v>70</v>
      </c>
      <c r="D19" s="11" t="s">
        <v>9</v>
      </c>
      <c r="E19" s="12" t="s">
        <v>82</v>
      </c>
      <c r="F19" s="17" t="s">
        <v>11</v>
      </c>
      <c r="G19" s="14"/>
      <c r="H19" s="25">
        <v>30</v>
      </c>
      <c r="I19" s="25">
        <v>30</v>
      </c>
      <c r="J19" s="26">
        <v>0</v>
      </c>
      <c r="K19" s="26"/>
      <c r="L19" s="26">
        <v>0</v>
      </c>
      <c r="M19" s="26"/>
      <c r="N19" s="26">
        <v>0</v>
      </c>
      <c r="O19" s="26"/>
      <c r="P19" s="26">
        <v>0</v>
      </c>
      <c r="Q19" s="24"/>
      <c r="R19" s="22">
        <v>1</v>
      </c>
      <c r="S19" s="22">
        <v>1</v>
      </c>
      <c r="T19" s="23">
        <f t="shared" si="0"/>
        <v>1</v>
      </c>
      <c r="U19" s="22">
        <v>0</v>
      </c>
      <c r="V19" s="22"/>
      <c r="W19" s="23"/>
      <c r="X19" s="22">
        <v>0</v>
      </c>
      <c r="Y19" s="22"/>
      <c r="Z19" s="23"/>
      <c r="AA19" s="22">
        <v>0</v>
      </c>
      <c r="AB19" s="22"/>
      <c r="AC19" s="23"/>
      <c r="AD19" s="22">
        <v>0</v>
      </c>
      <c r="AE19" s="22"/>
      <c r="AF19" s="23"/>
      <c r="AG19" s="22">
        <f t="shared" si="4"/>
        <v>1</v>
      </c>
      <c r="AH19" s="22">
        <f t="shared" si="2"/>
        <v>1</v>
      </c>
      <c r="AI19" s="23">
        <f t="shared" si="3"/>
        <v>1</v>
      </c>
    </row>
    <row r="20" spans="1:35" ht="141.75" x14ac:dyDescent="0.25">
      <c r="A20" s="11" t="s">
        <v>43</v>
      </c>
      <c r="B20" s="11" t="s">
        <v>45</v>
      </c>
      <c r="C20" s="13" t="s">
        <v>70</v>
      </c>
      <c r="D20" s="11" t="s">
        <v>9</v>
      </c>
      <c r="E20" s="12" t="s">
        <v>82</v>
      </c>
      <c r="F20" s="17" t="s">
        <v>31</v>
      </c>
      <c r="G20" s="14"/>
      <c r="H20" s="25">
        <v>0</v>
      </c>
      <c r="I20" s="25">
        <v>0</v>
      </c>
      <c r="J20" s="26">
        <v>1402</v>
      </c>
      <c r="K20" s="26"/>
      <c r="L20" s="26">
        <v>847</v>
      </c>
      <c r="M20" s="26"/>
      <c r="N20" s="26">
        <v>906</v>
      </c>
      <c r="O20" s="26"/>
      <c r="P20" s="26">
        <v>968</v>
      </c>
      <c r="Q20" s="24"/>
      <c r="R20" s="22">
        <v>10</v>
      </c>
      <c r="S20" s="22">
        <v>10</v>
      </c>
      <c r="T20" s="23">
        <f t="shared" si="0"/>
        <v>1</v>
      </c>
      <c r="U20" s="22">
        <v>25</v>
      </c>
      <c r="V20" s="22"/>
      <c r="W20" s="23"/>
      <c r="X20" s="22">
        <v>25</v>
      </c>
      <c r="Y20" s="22"/>
      <c r="Z20" s="23"/>
      <c r="AA20" s="22">
        <v>25</v>
      </c>
      <c r="AB20" s="22"/>
      <c r="AC20" s="23"/>
      <c r="AD20" s="22">
        <v>15</v>
      </c>
      <c r="AE20" s="22"/>
      <c r="AF20" s="23"/>
      <c r="AG20" s="22">
        <f t="shared" si="4"/>
        <v>100</v>
      </c>
      <c r="AH20" s="22">
        <f t="shared" si="2"/>
        <v>10</v>
      </c>
      <c r="AI20" s="23">
        <f t="shared" si="3"/>
        <v>0.1</v>
      </c>
    </row>
    <row r="21" spans="1:35" ht="81.75" customHeight="1" x14ac:dyDescent="0.25">
      <c r="A21" s="83" t="s">
        <v>43</v>
      </c>
      <c r="B21" s="83" t="s">
        <v>45</v>
      </c>
      <c r="C21" s="13" t="s">
        <v>70</v>
      </c>
      <c r="D21" s="11" t="s">
        <v>83</v>
      </c>
      <c r="E21" s="83" t="s">
        <v>87</v>
      </c>
      <c r="F21" s="17" t="s">
        <v>35</v>
      </c>
      <c r="G21" s="14"/>
      <c r="H21" s="25">
        <v>199</v>
      </c>
      <c r="I21" s="25">
        <v>199</v>
      </c>
      <c r="J21" s="26">
        <v>1049</v>
      </c>
      <c r="K21" s="26"/>
      <c r="L21" s="26">
        <v>1554</v>
      </c>
      <c r="M21" s="26"/>
      <c r="N21" s="26">
        <v>554</v>
      </c>
      <c r="O21" s="26"/>
      <c r="P21" s="26">
        <v>554</v>
      </c>
      <c r="Q21" s="24"/>
      <c r="R21" s="22">
        <v>0.2</v>
      </c>
      <c r="S21" s="22">
        <v>0.2</v>
      </c>
      <c r="T21" s="23">
        <f t="shared" si="0"/>
        <v>1</v>
      </c>
      <c r="U21" s="22">
        <v>0.5</v>
      </c>
      <c r="V21" s="22"/>
      <c r="W21" s="23"/>
      <c r="X21" s="22">
        <v>0.8</v>
      </c>
      <c r="Y21" s="22"/>
      <c r="Z21" s="23"/>
      <c r="AA21" s="22">
        <v>1</v>
      </c>
      <c r="AB21" s="22"/>
      <c r="AC21" s="23"/>
      <c r="AD21" s="22"/>
      <c r="AE21" s="22"/>
      <c r="AF21" s="23"/>
      <c r="AG21" s="22">
        <f t="shared" si="4"/>
        <v>2.5</v>
      </c>
      <c r="AH21" s="22">
        <f t="shared" si="2"/>
        <v>0.2</v>
      </c>
      <c r="AI21" s="23">
        <f t="shared" si="3"/>
        <v>0.08</v>
      </c>
    </row>
    <row r="22" spans="1:35" ht="110.25" x14ac:dyDescent="0.25">
      <c r="A22" s="83"/>
      <c r="B22" s="83"/>
      <c r="C22" s="13" t="s">
        <v>70</v>
      </c>
      <c r="D22" s="11" t="s">
        <v>83</v>
      </c>
      <c r="E22" s="83"/>
      <c r="F22" s="18" t="s">
        <v>48</v>
      </c>
      <c r="G22" s="13"/>
      <c r="H22" s="25">
        <v>32</v>
      </c>
      <c r="I22" s="25">
        <v>31</v>
      </c>
      <c r="J22" s="26">
        <v>175</v>
      </c>
      <c r="K22" s="26"/>
      <c r="L22" s="26">
        <v>142</v>
      </c>
      <c r="M22" s="26"/>
      <c r="N22" s="26">
        <v>142</v>
      </c>
      <c r="O22" s="26"/>
      <c r="P22" s="26">
        <v>142</v>
      </c>
      <c r="Q22" s="24"/>
      <c r="R22" s="22">
        <v>100</v>
      </c>
      <c r="S22" s="22">
        <v>100</v>
      </c>
      <c r="T22" s="23">
        <f t="shared" si="0"/>
        <v>1</v>
      </c>
      <c r="U22" s="22">
        <v>100</v>
      </c>
      <c r="V22" s="22"/>
      <c r="W22" s="23"/>
      <c r="X22" s="22">
        <v>100</v>
      </c>
      <c r="Y22" s="22"/>
      <c r="Z22" s="23"/>
      <c r="AA22" s="22">
        <v>100</v>
      </c>
      <c r="AB22" s="22"/>
      <c r="AC22" s="23"/>
      <c r="AD22" s="22">
        <v>100</v>
      </c>
      <c r="AE22" s="22"/>
      <c r="AF22" s="23"/>
      <c r="AG22" s="22">
        <f t="shared" si="4"/>
        <v>500</v>
      </c>
      <c r="AH22" s="22">
        <f t="shared" si="2"/>
        <v>100</v>
      </c>
      <c r="AI22" s="23">
        <f t="shared" si="3"/>
        <v>0.2</v>
      </c>
    </row>
    <row r="23" spans="1:35" ht="110.25" x14ac:dyDescent="0.25">
      <c r="A23" s="83"/>
      <c r="B23" s="83"/>
      <c r="C23" s="13" t="s">
        <v>70</v>
      </c>
      <c r="D23" s="11" t="s">
        <v>83</v>
      </c>
      <c r="E23" s="83"/>
      <c r="F23" s="18" t="s">
        <v>32</v>
      </c>
      <c r="G23" s="13"/>
      <c r="H23" s="25">
        <v>279</v>
      </c>
      <c r="I23" s="25">
        <v>279</v>
      </c>
      <c r="J23" s="26">
        <v>111</v>
      </c>
      <c r="K23" s="26"/>
      <c r="L23" s="26">
        <v>284</v>
      </c>
      <c r="M23" s="26"/>
      <c r="N23" s="26">
        <v>284</v>
      </c>
      <c r="O23" s="26"/>
      <c r="P23" s="26">
        <v>284</v>
      </c>
      <c r="Q23" s="24"/>
      <c r="R23" s="22">
        <v>100</v>
      </c>
      <c r="S23" s="22">
        <v>100</v>
      </c>
      <c r="T23" s="23">
        <f t="shared" si="0"/>
        <v>1</v>
      </c>
      <c r="U23" s="22">
        <v>100</v>
      </c>
      <c r="V23" s="22"/>
      <c r="W23" s="23"/>
      <c r="X23" s="22">
        <v>100</v>
      </c>
      <c r="Y23" s="22"/>
      <c r="Z23" s="23"/>
      <c r="AA23" s="22">
        <v>100</v>
      </c>
      <c r="AB23" s="22"/>
      <c r="AC23" s="23"/>
      <c r="AD23" s="22">
        <v>100</v>
      </c>
      <c r="AE23" s="22"/>
      <c r="AF23" s="23"/>
      <c r="AG23" s="22">
        <f t="shared" si="4"/>
        <v>500</v>
      </c>
      <c r="AH23" s="22">
        <f t="shared" si="2"/>
        <v>100</v>
      </c>
      <c r="AI23" s="23">
        <f t="shared" si="3"/>
        <v>0.2</v>
      </c>
    </row>
    <row r="24" spans="1:35" ht="111.75" customHeight="1" x14ac:dyDescent="0.25">
      <c r="A24" s="83"/>
      <c r="B24" s="83"/>
      <c r="C24" s="13" t="s">
        <v>70</v>
      </c>
      <c r="D24" s="11" t="s">
        <v>84</v>
      </c>
      <c r="E24" s="83"/>
      <c r="F24" s="18" t="s">
        <v>33</v>
      </c>
      <c r="G24" s="13"/>
      <c r="H24" s="25">
        <v>29</v>
      </c>
      <c r="I24" s="25">
        <v>29</v>
      </c>
      <c r="J24" s="26">
        <v>75</v>
      </c>
      <c r="K24" s="26"/>
      <c r="L24" s="26">
        <v>47</v>
      </c>
      <c r="M24" s="26"/>
      <c r="N24" s="26">
        <v>47</v>
      </c>
      <c r="O24" s="26"/>
      <c r="P24" s="26">
        <v>47</v>
      </c>
      <c r="Q24" s="24"/>
      <c r="R24" s="22">
        <v>100</v>
      </c>
      <c r="S24" s="22">
        <v>100</v>
      </c>
      <c r="T24" s="23">
        <f t="shared" si="0"/>
        <v>1</v>
      </c>
      <c r="U24" s="22">
        <v>100</v>
      </c>
      <c r="V24" s="22"/>
      <c r="W24" s="23"/>
      <c r="X24" s="22">
        <v>100</v>
      </c>
      <c r="Y24" s="22"/>
      <c r="Z24" s="23"/>
      <c r="AA24" s="22">
        <v>100</v>
      </c>
      <c r="AB24" s="22"/>
      <c r="AC24" s="23"/>
      <c r="AD24" s="22">
        <v>100</v>
      </c>
      <c r="AE24" s="22"/>
      <c r="AF24" s="23"/>
      <c r="AG24" s="22">
        <f t="shared" si="4"/>
        <v>500</v>
      </c>
      <c r="AH24" s="22">
        <f t="shared" si="2"/>
        <v>100</v>
      </c>
      <c r="AI24" s="23">
        <f t="shared" si="3"/>
        <v>0.2</v>
      </c>
    </row>
    <row r="25" spans="1:35" ht="97.5" customHeight="1" x14ac:dyDescent="0.25">
      <c r="A25" s="83"/>
      <c r="B25" s="83"/>
      <c r="C25" s="13" t="s">
        <v>70</v>
      </c>
      <c r="D25" s="11" t="s">
        <v>83</v>
      </c>
      <c r="E25" s="83"/>
      <c r="F25" s="17" t="s">
        <v>34</v>
      </c>
      <c r="G25" s="14"/>
      <c r="H25" s="25">
        <v>118</v>
      </c>
      <c r="I25" s="25">
        <v>93</v>
      </c>
      <c r="J25" s="26">
        <v>621</v>
      </c>
      <c r="K25" s="26"/>
      <c r="L25" s="26">
        <v>649</v>
      </c>
      <c r="M25" s="26"/>
      <c r="N25" s="26">
        <v>670</v>
      </c>
      <c r="O25" s="26"/>
      <c r="P25" s="26">
        <v>716</v>
      </c>
      <c r="Q25" s="24"/>
      <c r="R25" s="22">
        <v>1</v>
      </c>
      <c r="S25" s="22">
        <v>1</v>
      </c>
      <c r="T25" s="23">
        <f t="shared" si="0"/>
        <v>1</v>
      </c>
      <c r="U25" s="22">
        <v>2</v>
      </c>
      <c r="V25" s="22"/>
      <c r="W25" s="23"/>
      <c r="X25" s="22">
        <v>3</v>
      </c>
      <c r="Y25" s="22"/>
      <c r="Z25" s="23"/>
      <c r="AA25" s="22">
        <v>4</v>
      </c>
      <c r="AB25" s="22"/>
      <c r="AC25" s="23"/>
      <c r="AD25" s="22">
        <v>4</v>
      </c>
      <c r="AE25" s="22"/>
      <c r="AF25" s="23"/>
      <c r="AG25" s="22">
        <f t="shared" si="4"/>
        <v>14</v>
      </c>
      <c r="AH25" s="22">
        <f t="shared" si="2"/>
        <v>1</v>
      </c>
      <c r="AI25" s="23">
        <f t="shared" si="3"/>
        <v>7.1428571428571425E-2</v>
      </c>
    </row>
    <row r="26" spans="1:35" ht="111" customHeight="1" x14ac:dyDescent="0.25">
      <c r="A26" s="83"/>
      <c r="B26" s="83"/>
      <c r="C26" s="13" t="s">
        <v>70</v>
      </c>
      <c r="D26" s="11" t="s">
        <v>83</v>
      </c>
      <c r="E26" s="83"/>
      <c r="F26" s="17" t="s">
        <v>12</v>
      </c>
      <c r="G26" s="14"/>
      <c r="H26" s="25">
        <v>71</v>
      </c>
      <c r="I26" s="25">
        <v>70</v>
      </c>
      <c r="J26" s="26">
        <v>290</v>
      </c>
      <c r="K26" s="26"/>
      <c r="L26" s="26">
        <v>183</v>
      </c>
      <c r="M26" s="26"/>
      <c r="N26" s="26">
        <v>189</v>
      </c>
      <c r="O26" s="26"/>
      <c r="P26" s="26">
        <v>202</v>
      </c>
      <c r="Q26" s="24"/>
      <c r="R26" s="22">
        <v>3</v>
      </c>
      <c r="S26" s="22">
        <v>3</v>
      </c>
      <c r="T26" s="23">
        <f t="shared" si="0"/>
        <v>1</v>
      </c>
      <c r="U26" s="22">
        <v>8</v>
      </c>
      <c r="V26" s="22"/>
      <c r="W26" s="23"/>
      <c r="X26" s="22">
        <v>13</v>
      </c>
      <c r="Y26" s="22"/>
      <c r="Z26" s="23"/>
      <c r="AA26" s="22">
        <v>18</v>
      </c>
      <c r="AB26" s="22"/>
      <c r="AC26" s="23"/>
      <c r="AD26" s="22">
        <v>20</v>
      </c>
      <c r="AE26" s="22"/>
      <c r="AF26" s="23"/>
      <c r="AG26" s="22">
        <f t="shared" si="4"/>
        <v>62</v>
      </c>
      <c r="AH26" s="22">
        <f t="shared" si="2"/>
        <v>3</v>
      </c>
      <c r="AI26" s="23">
        <f t="shared" si="3"/>
        <v>4.8387096774193547E-2</v>
      </c>
    </row>
    <row r="27" spans="1:35" ht="24.95" customHeight="1" x14ac:dyDescent="0.25">
      <c r="A27" s="83"/>
      <c r="B27" s="83"/>
      <c r="C27" s="13"/>
      <c r="D27" s="11"/>
      <c r="E27" s="83"/>
      <c r="F27" s="18"/>
      <c r="G27" s="13"/>
      <c r="H27" s="25"/>
      <c r="I27" s="25"/>
      <c r="J27" s="26"/>
      <c r="K27" s="26"/>
      <c r="L27" s="26"/>
      <c r="M27" s="26"/>
      <c r="N27" s="26"/>
      <c r="O27" s="26"/>
      <c r="P27" s="26"/>
      <c r="Q27" s="24"/>
      <c r="R27" s="22"/>
      <c r="S27" s="22"/>
      <c r="T27" s="23"/>
      <c r="U27" s="22"/>
      <c r="V27" s="22"/>
      <c r="W27" s="23"/>
      <c r="X27" s="22"/>
      <c r="Y27" s="22"/>
      <c r="Z27" s="23"/>
      <c r="AA27" s="22"/>
      <c r="AB27" s="22"/>
      <c r="AC27" s="23"/>
      <c r="AD27" s="22"/>
      <c r="AE27" s="22"/>
      <c r="AF27" s="23"/>
      <c r="AG27" s="22">
        <f t="shared" si="4"/>
        <v>0</v>
      </c>
      <c r="AH27" s="22">
        <f t="shared" si="2"/>
        <v>0</v>
      </c>
      <c r="AI27" s="23" t="e">
        <f t="shared" si="3"/>
        <v>#DIV/0!</v>
      </c>
    </row>
    <row r="28" spans="1:35" ht="99.95" customHeight="1" x14ac:dyDescent="0.25">
      <c r="A28" s="83" t="s">
        <v>43</v>
      </c>
      <c r="B28" s="82" t="s">
        <v>49</v>
      </c>
      <c r="C28" s="13" t="s">
        <v>88</v>
      </c>
      <c r="D28" s="82" t="s">
        <v>56</v>
      </c>
      <c r="E28" s="82" t="s">
        <v>13</v>
      </c>
      <c r="F28" s="17" t="s">
        <v>36</v>
      </c>
      <c r="G28" s="14"/>
      <c r="H28" s="25">
        <v>183</v>
      </c>
      <c r="I28" s="25">
        <v>167</v>
      </c>
      <c r="J28" s="26">
        <v>560</v>
      </c>
      <c r="K28" s="26"/>
      <c r="L28" s="26">
        <v>1264</v>
      </c>
      <c r="M28" s="26"/>
      <c r="N28" s="26">
        <v>1352</v>
      </c>
      <c r="O28" s="26"/>
      <c r="P28" s="26">
        <v>1443</v>
      </c>
      <c r="Q28" s="24"/>
      <c r="R28" s="22">
        <v>100</v>
      </c>
      <c r="S28" s="22">
        <v>100</v>
      </c>
      <c r="T28" s="23">
        <f t="shared" si="0"/>
        <v>1</v>
      </c>
      <c r="U28" s="22">
        <v>100</v>
      </c>
      <c r="V28" s="22"/>
      <c r="W28" s="23"/>
      <c r="X28" s="22">
        <v>100</v>
      </c>
      <c r="Y28" s="22"/>
      <c r="Z28" s="23"/>
      <c r="AA28" s="22">
        <v>100</v>
      </c>
      <c r="AB28" s="22"/>
      <c r="AC28" s="23"/>
      <c r="AD28" s="22">
        <v>100</v>
      </c>
      <c r="AE28" s="22"/>
      <c r="AF28" s="23"/>
      <c r="AG28" s="22">
        <f t="shared" si="4"/>
        <v>500</v>
      </c>
      <c r="AH28" s="22">
        <f t="shared" si="2"/>
        <v>100</v>
      </c>
      <c r="AI28" s="23">
        <f t="shared" si="3"/>
        <v>0.2</v>
      </c>
    </row>
    <row r="29" spans="1:35" ht="128.25" customHeight="1" x14ac:dyDescent="0.25">
      <c r="A29" s="83"/>
      <c r="B29" s="82"/>
      <c r="C29" s="13" t="s">
        <v>88</v>
      </c>
      <c r="D29" s="82"/>
      <c r="E29" s="82"/>
      <c r="F29" s="17" t="s">
        <v>37</v>
      </c>
      <c r="G29" s="14"/>
      <c r="H29" s="25">
        <v>155</v>
      </c>
      <c r="I29" s="25">
        <v>155</v>
      </c>
      <c r="J29" s="26">
        <v>68</v>
      </c>
      <c r="K29" s="26"/>
      <c r="L29" s="26">
        <v>632</v>
      </c>
      <c r="M29" s="26"/>
      <c r="N29" s="26">
        <v>676</v>
      </c>
      <c r="O29" s="26"/>
      <c r="P29" s="26">
        <v>722</v>
      </c>
      <c r="Q29" s="24"/>
      <c r="R29" s="22">
        <v>100</v>
      </c>
      <c r="S29" s="22">
        <v>100</v>
      </c>
      <c r="T29" s="23">
        <f t="shared" si="0"/>
        <v>1</v>
      </c>
      <c r="U29" s="22">
        <v>100</v>
      </c>
      <c r="V29" s="22"/>
      <c r="W29" s="23"/>
      <c r="X29" s="22">
        <v>100</v>
      </c>
      <c r="Y29" s="22"/>
      <c r="Z29" s="23"/>
      <c r="AA29" s="22">
        <v>100</v>
      </c>
      <c r="AB29" s="22"/>
      <c r="AC29" s="23"/>
      <c r="AD29" s="22">
        <v>100</v>
      </c>
      <c r="AE29" s="22"/>
      <c r="AF29" s="23"/>
      <c r="AG29" s="22">
        <f t="shared" si="4"/>
        <v>500</v>
      </c>
      <c r="AH29" s="22">
        <f t="shared" si="2"/>
        <v>100</v>
      </c>
      <c r="AI29" s="23">
        <f t="shared" si="3"/>
        <v>0.2</v>
      </c>
    </row>
    <row r="30" spans="1:35" ht="135.75" customHeight="1" x14ac:dyDescent="0.25">
      <c r="A30" s="83"/>
      <c r="B30" s="82"/>
      <c r="C30" s="13" t="s">
        <v>88</v>
      </c>
      <c r="D30" s="82"/>
      <c r="E30" s="82"/>
      <c r="F30" s="17" t="s">
        <v>14</v>
      </c>
      <c r="G30" s="14"/>
      <c r="H30" s="25">
        <v>1301</v>
      </c>
      <c r="I30" s="25">
        <v>1267</v>
      </c>
      <c r="J30" s="26">
        <v>4006</v>
      </c>
      <c r="K30" s="26"/>
      <c r="L30" s="26">
        <v>4423</v>
      </c>
      <c r="M30" s="26"/>
      <c r="N30" s="26">
        <v>4732</v>
      </c>
      <c r="O30" s="26"/>
      <c r="P30" s="26">
        <v>5051</v>
      </c>
      <c r="Q30" s="24"/>
      <c r="R30" s="22">
        <v>100</v>
      </c>
      <c r="S30" s="22">
        <v>100</v>
      </c>
      <c r="T30" s="23">
        <f t="shared" si="0"/>
        <v>1</v>
      </c>
      <c r="U30" s="22">
        <v>100</v>
      </c>
      <c r="V30" s="22"/>
      <c r="W30" s="23"/>
      <c r="X30" s="22">
        <v>100</v>
      </c>
      <c r="Y30" s="22"/>
      <c r="Z30" s="23"/>
      <c r="AA30" s="22">
        <v>100</v>
      </c>
      <c r="AB30" s="22"/>
      <c r="AC30" s="23"/>
      <c r="AD30" s="22">
        <v>100</v>
      </c>
      <c r="AE30" s="22"/>
      <c r="AF30" s="23"/>
      <c r="AG30" s="22">
        <f t="shared" si="4"/>
        <v>500</v>
      </c>
      <c r="AH30" s="22">
        <f t="shared" si="2"/>
        <v>100</v>
      </c>
      <c r="AI30" s="23">
        <f t="shared" si="3"/>
        <v>0.2</v>
      </c>
    </row>
    <row r="31" spans="1:35" ht="24.95" customHeight="1" x14ac:dyDescent="0.25">
      <c r="A31" s="83"/>
      <c r="B31" s="82"/>
      <c r="C31" s="17"/>
      <c r="D31" s="82"/>
      <c r="E31" s="82"/>
      <c r="F31" s="18"/>
      <c r="G31" s="13"/>
      <c r="H31" s="25"/>
      <c r="I31" s="25"/>
      <c r="J31" s="26"/>
      <c r="K31" s="26"/>
      <c r="L31" s="26"/>
      <c r="M31" s="26"/>
      <c r="N31" s="26"/>
      <c r="O31" s="26"/>
      <c r="P31" s="26"/>
      <c r="Q31" s="24"/>
      <c r="R31" s="22"/>
      <c r="S31" s="22"/>
      <c r="T31" s="23"/>
      <c r="U31" s="22"/>
      <c r="V31" s="22"/>
      <c r="W31" s="23"/>
      <c r="X31" s="22"/>
      <c r="Y31" s="22"/>
      <c r="Z31" s="23"/>
      <c r="AA31" s="22"/>
      <c r="AB31" s="22"/>
      <c r="AC31" s="23"/>
      <c r="AD31" s="22"/>
      <c r="AE31" s="22"/>
      <c r="AF31" s="23"/>
      <c r="AG31" s="22">
        <f t="shared" si="4"/>
        <v>0</v>
      </c>
      <c r="AH31" s="22">
        <f t="shared" si="2"/>
        <v>0</v>
      </c>
      <c r="AI31" s="23" t="e">
        <f t="shared" si="3"/>
        <v>#DIV/0!</v>
      </c>
    </row>
    <row r="32" spans="1:35" ht="91.5" customHeight="1" x14ac:dyDescent="0.25">
      <c r="A32" s="82" t="s">
        <v>44</v>
      </c>
      <c r="B32" s="82" t="s">
        <v>46</v>
      </c>
      <c r="C32" s="13" t="s">
        <v>92</v>
      </c>
      <c r="D32" s="82" t="s">
        <v>55</v>
      </c>
      <c r="E32" s="82" t="s">
        <v>89</v>
      </c>
      <c r="F32" s="17" t="s">
        <v>90</v>
      </c>
      <c r="G32" s="14"/>
      <c r="H32" s="25">
        <v>295</v>
      </c>
      <c r="I32" s="25">
        <v>295</v>
      </c>
      <c r="J32" s="26">
        <v>816</v>
      </c>
      <c r="K32" s="26"/>
      <c r="L32" s="26">
        <v>0</v>
      </c>
      <c r="M32" s="26"/>
      <c r="N32" s="26">
        <v>0</v>
      </c>
      <c r="O32" s="26"/>
      <c r="P32" s="26">
        <v>0</v>
      </c>
      <c r="Q32" s="24"/>
      <c r="R32" s="22">
        <v>50</v>
      </c>
      <c r="S32" s="22">
        <v>50</v>
      </c>
      <c r="T32" s="23">
        <f t="shared" si="0"/>
        <v>1</v>
      </c>
      <c r="U32" s="22">
        <v>0</v>
      </c>
      <c r="V32" s="22"/>
      <c r="W32" s="23"/>
      <c r="X32" s="22">
        <v>0</v>
      </c>
      <c r="Y32" s="22"/>
      <c r="Z32" s="23"/>
      <c r="AA32" s="22">
        <v>0</v>
      </c>
      <c r="AB32" s="22"/>
      <c r="AC32" s="23"/>
      <c r="AD32" s="22">
        <v>0</v>
      </c>
      <c r="AE32" s="22"/>
      <c r="AF32" s="23"/>
      <c r="AG32" s="22">
        <f t="shared" si="4"/>
        <v>50</v>
      </c>
      <c r="AH32" s="22">
        <f t="shared" si="2"/>
        <v>50</v>
      </c>
      <c r="AI32" s="23">
        <f t="shared" si="3"/>
        <v>1</v>
      </c>
    </row>
    <row r="33" spans="1:35" ht="100.5" customHeight="1" x14ac:dyDescent="0.25">
      <c r="A33" s="82"/>
      <c r="B33" s="82"/>
      <c r="C33" s="13" t="s">
        <v>92</v>
      </c>
      <c r="D33" s="82"/>
      <c r="E33" s="82"/>
      <c r="F33" s="17" t="s">
        <v>91</v>
      </c>
      <c r="G33" s="14"/>
      <c r="H33" s="25">
        <v>0</v>
      </c>
      <c r="I33" s="25">
        <v>0</v>
      </c>
      <c r="J33" s="26">
        <v>371</v>
      </c>
      <c r="K33" s="26"/>
      <c r="L33" s="26">
        <v>266</v>
      </c>
      <c r="M33" s="26"/>
      <c r="N33" s="26">
        <v>278</v>
      </c>
      <c r="O33" s="26"/>
      <c r="P33" s="26">
        <v>144</v>
      </c>
      <c r="Q33" s="24"/>
      <c r="R33" s="22">
        <v>0</v>
      </c>
      <c r="S33" s="22">
        <v>0</v>
      </c>
      <c r="T33" s="23" t="e">
        <f t="shared" si="0"/>
        <v>#DIV/0!</v>
      </c>
      <c r="U33" s="22">
        <v>15</v>
      </c>
      <c r="V33" s="22"/>
      <c r="W33" s="23"/>
      <c r="X33" s="22">
        <v>25</v>
      </c>
      <c r="Y33" s="22"/>
      <c r="Z33" s="23"/>
      <c r="AA33" s="22">
        <v>35</v>
      </c>
      <c r="AB33" s="22"/>
      <c r="AC33" s="23"/>
      <c r="AD33" s="22">
        <v>5</v>
      </c>
      <c r="AE33" s="22"/>
      <c r="AF33" s="23"/>
      <c r="AG33" s="22">
        <f t="shared" si="4"/>
        <v>80</v>
      </c>
      <c r="AH33" s="22">
        <f t="shared" si="2"/>
        <v>0</v>
      </c>
      <c r="AI33" s="23">
        <f t="shared" si="3"/>
        <v>0</v>
      </c>
    </row>
    <row r="34" spans="1:35" ht="69.75" customHeight="1" x14ac:dyDescent="0.25">
      <c r="A34" s="82"/>
      <c r="B34" s="82"/>
      <c r="C34" s="13" t="s">
        <v>92</v>
      </c>
      <c r="D34" s="82"/>
      <c r="E34" s="82"/>
      <c r="F34" s="17" t="s">
        <v>39</v>
      </c>
      <c r="G34" s="14"/>
      <c r="H34" s="25">
        <v>349</v>
      </c>
      <c r="I34" s="25">
        <v>348</v>
      </c>
      <c r="J34" s="26">
        <v>1882</v>
      </c>
      <c r="K34" s="26"/>
      <c r="L34" s="26">
        <v>2233</v>
      </c>
      <c r="M34" s="26"/>
      <c r="N34" s="26">
        <v>2233</v>
      </c>
      <c r="O34" s="26"/>
      <c r="P34" s="26">
        <v>2233</v>
      </c>
      <c r="Q34" s="24"/>
      <c r="R34" s="25">
        <v>100</v>
      </c>
      <c r="S34" s="25">
        <v>100</v>
      </c>
      <c r="T34" s="23">
        <f t="shared" si="0"/>
        <v>1</v>
      </c>
      <c r="U34" s="26">
        <v>100</v>
      </c>
      <c r="V34" s="26"/>
      <c r="W34" s="26"/>
      <c r="X34" s="26">
        <v>100</v>
      </c>
      <c r="Y34" s="26"/>
      <c r="Z34" s="26"/>
      <c r="AA34" s="22">
        <v>100</v>
      </c>
      <c r="AB34" s="22"/>
      <c r="AC34" s="23"/>
      <c r="AD34" s="22">
        <v>100</v>
      </c>
      <c r="AE34" s="22"/>
      <c r="AF34" s="23"/>
      <c r="AG34" s="22">
        <f t="shared" si="4"/>
        <v>500</v>
      </c>
      <c r="AH34" s="22">
        <f t="shared" si="2"/>
        <v>100</v>
      </c>
      <c r="AI34" s="23">
        <f t="shared" si="3"/>
        <v>0.2</v>
      </c>
    </row>
    <row r="35" spans="1:35" ht="102.75" customHeight="1" x14ac:dyDescent="0.25">
      <c r="A35" s="82"/>
      <c r="B35" s="82"/>
      <c r="C35" s="13" t="s">
        <v>92</v>
      </c>
      <c r="D35" s="82"/>
      <c r="E35" s="82"/>
      <c r="F35" s="17" t="s">
        <v>40</v>
      </c>
      <c r="G35" s="14"/>
      <c r="H35" s="25">
        <v>0</v>
      </c>
      <c r="I35" s="25">
        <v>0</v>
      </c>
      <c r="J35" s="26">
        <v>31828</v>
      </c>
      <c r="K35" s="26"/>
      <c r="L35" s="26">
        <v>8883</v>
      </c>
      <c r="M35" s="26"/>
      <c r="N35" s="26">
        <v>10270</v>
      </c>
      <c r="O35" s="26"/>
      <c r="P35" s="26">
        <v>11263</v>
      </c>
      <c r="Q35" s="24"/>
      <c r="R35" s="22">
        <v>0</v>
      </c>
      <c r="S35" s="22">
        <v>0</v>
      </c>
      <c r="T35" s="23" t="e">
        <f t="shared" si="0"/>
        <v>#DIV/0!</v>
      </c>
      <c r="U35" s="22">
        <v>35</v>
      </c>
      <c r="V35" s="22"/>
      <c r="W35" s="23"/>
      <c r="X35" s="22">
        <v>25</v>
      </c>
      <c r="Y35" s="22"/>
      <c r="Z35" s="23"/>
      <c r="AA35" s="22">
        <v>15</v>
      </c>
      <c r="AB35" s="22"/>
      <c r="AC35" s="23"/>
      <c r="AD35" s="22">
        <v>5</v>
      </c>
      <c r="AE35" s="22"/>
      <c r="AF35" s="23"/>
      <c r="AG35" s="22">
        <f t="shared" si="4"/>
        <v>80</v>
      </c>
      <c r="AH35" s="22">
        <f t="shared" si="2"/>
        <v>0</v>
      </c>
      <c r="AI35" s="23">
        <f t="shared" si="3"/>
        <v>0</v>
      </c>
    </row>
    <row r="36" spans="1:35" ht="24.95" customHeight="1" x14ac:dyDescent="0.25">
      <c r="A36" s="82"/>
      <c r="B36" s="82"/>
      <c r="C36" s="17"/>
      <c r="D36" s="82"/>
      <c r="E36" s="82"/>
      <c r="F36" s="18"/>
      <c r="G36" s="13"/>
      <c r="H36" s="25"/>
      <c r="I36" s="25"/>
      <c r="J36" s="26"/>
      <c r="K36" s="26"/>
      <c r="L36" s="26"/>
      <c r="M36" s="26"/>
      <c r="N36" s="26"/>
      <c r="O36" s="26"/>
      <c r="P36" s="26"/>
      <c r="Q36" s="24"/>
      <c r="R36" s="22"/>
      <c r="S36" s="22"/>
      <c r="T36" s="23"/>
      <c r="U36" s="22"/>
      <c r="V36" s="22"/>
      <c r="W36" s="23"/>
      <c r="X36" s="22"/>
      <c r="Y36" s="22"/>
      <c r="Z36" s="23"/>
      <c r="AA36" s="22"/>
      <c r="AB36" s="22"/>
      <c r="AC36" s="23"/>
      <c r="AD36" s="22"/>
      <c r="AE36" s="22"/>
      <c r="AF36" s="23"/>
      <c r="AG36" s="22">
        <f t="shared" si="4"/>
        <v>0</v>
      </c>
      <c r="AH36" s="22">
        <f t="shared" si="2"/>
        <v>0</v>
      </c>
      <c r="AI36" s="23" t="e">
        <f t="shared" si="3"/>
        <v>#DIV/0!</v>
      </c>
    </row>
    <row r="37" spans="1:35" ht="63" customHeight="1" x14ac:dyDescent="0.25">
      <c r="A37" s="82" t="s">
        <v>94</v>
      </c>
      <c r="B37" s="82" t="s">
        <v>96</v>
      </c>
      <c r="C37" s="17" t="s">
        <v>95</v>
      </c>
      <c r="D37" s="82" t="s">
        <v>97</v>
      </c>
      <c r="E37" s="83" t="s">
        <v>93</v>
      </c>
      <c r="F37" s="17" t="s">
        <v>57</v>
      </c>
      <c r="G37" s="14"/>
      <c r="H37" s="25">
        <v>795</v>
      </c>
      <c r="I37" s="25">
        <v>176</v>
      </c>
      <c r="J37" s="26">
        <v>936</v>
      </c>
      <c r="K37" s="26"/>
      <c r="L37" s="26">
        <v>613</v>
      </c>
      <c r="M37" s="26"/>
      <c r="N37" s="26">
        <v>613</v>
      </c>
      <c r="O37" s="26"/>
      <c r="P37" s="26">
        <v>613</v>
      </c>
      <c r="Q37" s="24"/>
      <c r="R37" s="22">
        <v>100</v>
      </c>
      <c r="S37" s="22">
        <v>100</v>
      </c>
      <c r="T37" s="23">
        <f t="shared" si="0"/>
        <v>1</v>
      </c>
      <c r="U37" s="22">
        <v>100</v>
      </c>
      <c r="V37" s="22"/>
      <c r="W37" s="23"/>
      <c r="X37" s="22">
        <v>100</v>
      </c>
      <c r="Y37" s="22"/>
      <c r="Z37" s="23"/>
      <c r="AA37" s="22">
        <v>100</v>
      </c>
      <c r="AB37" s="22"/>
      <c r="AC37" s="23"/>
      <c r="AD37" s="22">
        <v>100</v>
      </c>
      <c r="AE37" s="22"/>
      <c r="AF37" s="23"/>
      <c r="AG37" s="22">
        <f t="shared" si="4"/>
        <v>500</v>
      </c>
      <c r="AH37" s="22">
        <f t="shared" si="2"/>
        <v>100</v>
      </c>
      <c r="AI37" s="23">
        <f t="shared" si="3"/>
        <v>0.2</v>
      </c>
    </row>
    <row r="38" spans="1:35" ht="54.75" customHeight="1" x14ac:dyDescent="0.25">
      <c r="A38" s="82"/>
      <c r="B38" s="82"/>
      <c r="C38" s="17" t="s">
        <v>95</v>
      </c>
      <c r="D38" s="82"/>
      <c r="E38" s="83"/>
      <c r="F38" s="18" t="s">
        <v>17</v>
      </c>
      <c r="G38" s="13"/>
      <c r="H38" s="25">
        <v>55</v>
      </c>
      <c r="I38" s="25">
        <v>55</v>
      </c>
      <c r="J38" s="26">
        <v>262</v>
      </c>
      <c r="K38" s="26"/>
      <c r="L38" s="26">
        <v>225</v>
      </c>
      <c r="M38" s="26"/>
      <c r="N38" s="26">
        <v>225</v>
      </c>
      <c r="O38" s="26"/>
      <c r="P38" s="26">
        <v>225</v>
      </c>
      <c r="Q38" s="24"/>
      <c r="R38" s="22">
        <v>0.25</v>
      </c>
      <c r="S38" s="22">
        <v>0.25</v>
      </c>
      <c r="T38" s="23">
        <f>+S38/R38</f>
        <v>1</v>
      </c>
      <c r="U38" s="27">
        <v>0.5</v>
      </c>
      <c r="V38" s="22"/>
      <c r="W38" s="23"/>
      <c r="X38" s="22">
        <v>0.75</v>
      </c>
      <c r="Y38" s="22"/>
      <c r="Z38" s="23"/>
      <c r="AA38" s="22">
        <v>1</v>
      </c>
      <c r="AB38" s="22"/>
      <c r="AC38" s="23"/>
      <c r="AD38" s="22">
        <v>1</v>
      </c>
      <c r="AE38" s="22"/>
      <c r="AF38" s="23"/>
      <c r="AG38" s="22">
        <f>+R38+U38+X38+AA38+AD38</f>
        <v>3.5</v>
      </c>
      <c r="AH38" s="22">
        <f>+S38+V38+Y38+AB38+AE38</f>
        <v>0.25</v>
      </c>
      <c r="AI38" s="23">
        <f>+AH38/AG38</f>
        <v>7.1428571428571425E-2</v>
      </c>
    </row>
    <row r="39" spans="1:35" ht="57" customHeight="1" x14ac:dyDescent="0.25">
      <c r="A39" s="82"/>
      <c r="B39" s="82"/>
      <c r="C39" s="17" t="s">
        <v>95</v>
      </c>
      <c r="D39" s="82"/>
      <c r="E39" s="83"/>
      <c r="F39" s="17" t="s">
        <v>15</v>
      </c>
      <c r="G39" s="14"/>
      <c r="H39" s="25">
        <v>88</v>
      </c>
      <c r="I39" s="25">
        <v>88</v>
      </c>
      <c r="J39" s="26">
        <v>468</v>
      </c>
      <c r="K39" s="26"/>
      <c r="L39" s="26">
        <v>127</v>
      </c>
      <c r="M39" s="26"/>
      <c r="N39" s="26">
        <v>127</v>
      </c>
      <c r="O39" s="26"/>
      <c r="P39" s="26">
        <v>127</v>
      </c>
      <c r="Q39" s="24"/>
      <c r="R39" s="22">
        <v>90</v>
      </c>
      <c r="S39" s="22">
        <v>90</v>
      </c>
      <c r="T39" s="23">
        <f>+S39/R39</f>
        <v>1</v>
      </c>
      <c r="U39" s="22">
        <v>90</v>
      </c>
      <c r="V39" s="22"/>
      <c r="W39" s="23"/>
      <c r="X39" s="22">
        <v>90</v>
      </c>
      <c r="Y39" s="22"/>
      <c r="Z39" s="23"/>
      <c r="AA39" s="22">
        <v>90</v>
      </c>
      <c r="AB39" s="22"/>
      <c r="AC39" s="23"/>
      <c r="AD39" s="22">
        <v>90</v>
      </c>
      <c r="AE39" s="22"/>
      <c r="AF39" s="23"/>
      <c r="AG39" s="22">
        <f>+R39+U39+X39+AA39+AD39</f>
        <v>450</v>
      </c>
      <c r="AH39" s="22">
        <f t="shared" si="2"/>
        <v>90</v>
      </c>
      <c r="AI39" s="23">
        <f t="shared" si="3"/>
        <v>0.2</v>
      </c>
    </row>
    <row r="40" spans="1:35" ht="66" customHeight="1" x14ac:dyDescent="0.25">
      <c r="A40" s="82"/>
      <c r="B40" s="82"/>
      <c r="C40" s="17" t="s">
        <v>95</v>
      </c>
      <c r="D40" s="82"/>
      <c r="E40" s="83"/>
      <c r="F40" s="17" t="s">
        <v>18</v>
      </c>
      <c r="G40" s="14"/>
      <c r="H40" s="25">
        <v>0</v>
      </c>
      <c r="I40" s="25">
        <v>0</v>
      </c>
      <c r="J40" s="26">
        <v>90</v>
      </c>
      <c r="K40" s="26"/>
      <c r="L40" s="26">
        <v>311</v>
      </c>
      <c r="M40" s="26"/>
      <c r="N40" s="26">
        <v>311</v>
      </c>
      <c r="O40" s="26"/>
      <c r="P40" s="26">
        <v>311</v>
      </c>
      <c r="Q40" s="24"/>
      <c r="R40" s="22">
        <v>25</v>
      </c>
      <c r="S40" s="22">
        <v>23.13</v>
      </c>
      <c r="T40" s="23">
        <f>+S40/R40</f>
        <v>0.92519999999999991</v>
      </c>
      <c r="U40" s="22">
        <v>50</v>
      </c>
      <c r="V40" s="22"/>
      <c r="W40" s="23"/>
      <c r="X40" s="22">
        <v>100</v>
      </c>
      <c r="Y40" s="22"/>
      <c r="Z40" s="23"/>
      <c r="AA40" s="22">
        <v>100</v>
      </c>
      <c r="AB40" s="22"/>
      <c r="AC40" s="23"/>
      <c r="AD40" s="22">
        <v>100</v>
      </c>
      <c r="AE40" s="22"/>
      <c r="AF40" s="23"/>
      <c r="AG40" s="22">
        <f t="shared" si="4"/>
        <v>375</v>
      </c>
      <c r="AH40" s="22">
        <f t="shared" si="2"/>
        <v>23.13</v>
      </c>
      <c r="AI40" s="23">
        <f t="shared" si="3"/>
        <v>6.1679999999999999E-2</v>
      </c>
    </row>
    <row r="41" spans="1:35" ht="60" customHeight="1" x14ac:dyDescent="0.25">
      <c r="A41" s="82"/>
      <c r="B41" s="82"/>
      <c r="C41" s="17" t="s">
        <v>95</v>
      </c>
      <c r="D41" s="82"/>
      <c r="E41" s="83"/>
      <c r="F41" s="17" t="s">
        <v>19</v>
      </c>
      <c r="G41" s="14"/>
      <c r="H41" s="25">
        <v>24</v>
      </c>
      <c r="I41" s="25">
        <v>24</v>
      </c>
      <c r="J41" s="26">
        <v>51</v>
      </c>
      <c r="K41" s="26"/>
      <c r="L41" s="26">
        <v>312</v>
      </c>
      <c r="M41" s="26"/>
      <c r="N41" s="26">
        <v>312</v>
      </c>
      <c r="O41" s="26"/>
      <c r="P41" s="26">
        <v>312</v>
      </c>
      <c r="Q41" s="24"/>
      <c r="R41" s="22">
        <v>25</v>
      </c>
      <c r="S41" s="22">
        <v>25</v>
      </c>
      <c r="T41" s="23">
        <f>+S41/R41</f>
        <v>1</v>
      </c>
      <c r="U41" s="22">
        <v>50</v>
      </c>
      <c r="V41" s="22"/>
      <c r="W41" s="23"/>
      <c r="X41" s="22">
        <v>75</v>
      </c>
      <c r="Y41" s="22"/>
      <c r="Z41" s="23"/>
      <c r="AA41" s="22">
        <v>100</v>
      </c>
      <c r="AB41" s="22"/>
      <c r="AC41" s="23"/>
      <c r="AD41" s="22">
        <v>100</v>
      </c>
      <c r="AE41" s="22"/>
      <c r="AF41" s="23"/>
      <c r="AG41" s="22">
        <f t="shared" si="4"/>
        <v>350</v>
      </c>
      <c r="AH41" s="22">
        <f t="shared" si="2"/>
        <v>25</v>
      </c>
      <c r="AI41" s="23">
        <f t="shared" si="3"/>
        <v>7.1428571428571425E-2</v>
      </c>
    </row>
    <row r="42" spans="1:35" ht="66" customHeight="1" x14ac:dyDescent="0.25">
      <c r="A42" s="82"/>
      <c r="B42" s="82"/>
      <c r="C42" s="17" t="s">
        <v>95</v>
      </c>
      <c r="D42" s="82"/>
      <c r="E42" s="83"/>
      <c r="F42" s="18" t="s">
        <v>38</v>
      </c>
      <c r="G42" s="13"/>
      <c r="H42" s="25">
        <v>121</v>
      </c>
      <c r="I42" s="25">
        <v>116</v>
      </c>
      <c r="J42" s="26">
        <v>450</v>
      </c>
      <c r="K42" s="26"/>
      <c r="L42" s="26">
        <v>311</v>
      </c>
      <c r="M42" s="26"/>
      <c r="N42" s="26">
        <v>311</v>
      </c>
      <c r="O42" s="26"/>
      <c r="P42" s="26">
        <v>311</v>
      </c>
      <c r="Q42" s="24"/>
      <c r="R42" s="22">
        <v>25</v>
      </c>
      <c r="S42" s="22">
        <v>25</v>
      </c>
      <c r="T42" s="23">
        <f>+S42/R42</f>
        <v>1</v>
      </c>
      <c r="U42" s="22">
        <v>50</v>
      </c>
      <c r="V42" s="22"/>
      <c r="W42" s="23"/>
      <c r="X42" s="22">
        <v>75</v>
      </c>
      <c r="Y42" s="22"/>
      <c r="Z42" s="23"/>
      <c r="AA42" s="22">
        <v>100</v>
      </c>
      <c r="AB42" s="22"/>
      <c r="AC42" s="23"/>
      <c r="AD42" s="22">
        <v>100</v>
      </c>
      <c r="AE42" s="22"/>
      <c r="AF42" s="23"/>
      <c r="AG42" s="22">
        <f t="shared" si="4"/>
        <v>350</v>
      </c>
      <c r="AH42" s="22">
        <f t="shared" si="2"/>
        <v>25</v>
      </c>
      <c r="AI42" s="23">
        <f t="shared" si="3"/>
        <v>7.1428571428571425E-2</v>
      </c>
    </row>
    <row r="43" spans="1:35" ht="24.95" customHeight="1" x14ac:dyDescent="0.25">
      <c r="A43" s="82"/>
      <c r="B43" s="82"/>
      <c r="C43" s="17"/>
      <c r="D43" s="82"/>
      <c r="E43" s="83"/>
      <c r="F43" s="18"/>
      <c r="G43" s="13"/>
      <c r="H43" s="25"/>
      <c r="I43" s="25"/>
      <c r="J43" s="26"/>
      <c r="K43" s="26"/>
      <c r="L43" s="26"/>
      <c r="M43" s="26"/>
      <c r="N43" s="26"/>
      <c r="O43" s="26"/>
      <c r="P43" s="26"/>
      <c r="Q43" s="24"/>
      <c r="R43" s="22"/>
      <c r="S43" s="22"/>
      <c r="T43" s="23"/>
      <c r="U43" s="22"/>
      <c r="V43" s="22"/>
      <c r="W43" s="23"/>
      <c r="X43" s="22"/>
      <c r="Y43" s="22"/>
      <c r="Z43" s="23"/>
      <c r="AA43" s="22"/>
      <c r="AB43" s="22"/>
      <c r="AC43" s="23"/>
      <c r="AD43" s="22"/>
      <c r="AE43" s="22"/>
      <c r="AF43" s="23"/>
      <c r="AG43" s="22">
        <f t="shared" si="4"/>
        <v>0</v>
      </c>
      <c r="AH43" s="22">
        <f t="shared" si="2"/>
        <v>0</v>
      </c>
      <c r="AI43" s="23" t="e">
        <f t="shared" si="3"/>
        <v>#DIV/0!</v>
      </c>
    </row>
    <row r="44" spans="1:35" ht="75.75" customHeight="1" x14ac:dyDescent="0.25">
      <c r="A44" s="82" t="s">
        <v>50</v>
      </c>
      <c r="B44" s="82" t="s">
        <v>51</v>
      </c>
      <c r="C44" s="17" t="s">
        <v>95</v>
      </c>
      <c r="D44" s="82" t="s">
        <v>16</v>
      </c>
      <c r="E44" s="82" t="s">
        <v>102</v>
      </c>
      <c r="F44" s="17" t="s">
        <v>20</v>
      </c>
      <c r="G44" s="14"/>
      <c r="H44" s="25">
        <v>52</v>
      </c>
      <c r="I44" s="25">
        <v>52</v>
      </c>
      <c r="J44" s="26">
        <v>507</v>
      </c>
      <c r="K44" s="26"/>
      <c r="L44" s="26">
        <v>573</v>
      </c>
      <c r="M44" s="26"/>
      <c r="N44" s="26">
        <v>601</v>
      </c>
      <c r="O44" s="26"/>
      <c r="P44" s="26">
        <v>315</v>
      </c>
      <c r="Q44" s="24"/>
      <c r="R44" s="22">
        <v>100</v>
      </c>
      <c r="S44" s="22">
        <v>100</v>
      </c>
      <c r="T44" s="23">
        <f t="shared" ref="T44:T53" si="5">+S44/R44</f>
        <v>1</v>
      </c>
      <c r="U44" s="22">
        <v>200</v>
      </c>
      <c r="V44" s="22"/>
      <c r="W44" s="23"/>
      <c r="X44" s="22">
        <v>200</v>
      </c>
      <c r="Y44" s="22"/>
      <c r="Z44" s="23"/>
      <c r="AA44" s="22">
        <v>200</v>
      </c>
      <c r="AB44" s="22"/>
      <c r="AC44" s="23"/>
      <c r="AD44" s="22">
        <v>100</v>
      </c>
      <c r="AE44" s="22"/>
      <c r="AF44" s="23"/>
      <c r="AG44" s="22">
        <f t="shared" si="4"/>
        <v>800</v>
      </c>
      <c r="AH44" s="22">
        <f t="shared" si="2"/>
        <v>100</v>
      </c>
      <c r="AI44" s="23">
        <f t="shared" si="3"/>
        <v>0.125</v>
      </c>
    </row>
    <row r="45" spans="1:35" ht="64.5" customHeight="1" x14ac:dyDescent="0.25">
      <c r="A45" s="82"/>
      <c r="B45" s="82"/>
      <c r="C45" s="17" t="s">
        <v>95</v>
      </c>
      <c r="D45" s="82"/>
      <c r="E45" s="82"/>
      <c r="F45" s="17" t="s">
        <v>21</v>
      </c>
      <c r="G45" s="14"/>
      <c r="H45" s="25">
        <v>141</v>
      </c>
      <c r="I45" s="25">
        <v>141</v>
      </c>
      <c r="J45" s="26">
        <v>228</v>
      </c>
      <c r="K45" s="26"/>
      <c r="L45" s="26">
        <v>148</v>
      </c>
      <c r="M45" s="26"/>
      <c r="N45" s="26">
        <v>155</v>
      </c>
      <c r="O45" s="26"/>
      <c r="P45" s="26">
        <v>82</v>
      </c>
      <c r="Q45" s="24"/>
      <c r="R45" s="22">
        <v>6</v>
      </c>
      <c r="S45" s="22">
        <v>6</v>
      </c>
      <c r="T45" s="23">
        <f t="shared" si="5"/>
        <v>1</v>
      </c>
      <c r="U45" s="22">
        <v>12</v>
      </c>
      <c r="V45" s="22"/>
      <c r="W45" s="23"/>
      <c r="X45" s="22">
        <v>12</v>
      </c>
      <c r="Y45" s="22"/>
      <c r="Z45" s="23"/>
      <c r="AA45" s="22">
        <v>12</v>
      </c>
      <c r="AB45" s="22"/>
      <c r="AC45" s="23"/>
      <c r="AD45" s="22">
        <v>6</v>
      </c>
      <c r="AE45" s="22"/>
      <c r="AF45" s="23"/>
      <c r="AG45" s="22">
        <f t="shared" si="4"/>
        <v>48</v>
      </c>
      <c r="AH45" s="22">
        <f t="shared" si="2"/>
        <v>6</v>
      </c>
      <c r="AI45" s="23">
        <f t="shared" si="3"/>
        <v>0.125</v>
      </c>
    </row>
    <row r="46" spans="1:35" ht="60.75" customHeight="1" x14ac:dyDescent="0.25">
      <c r="A46" s="82"/>
      <c r="B46" s="82"/>
      <c r="C46" s="17" t="s">
        <v>95</v>
      </c>
      <c r="D46" s="82"/>
      <c r="E46" s="82"/>
      <c r="F46" s="17" t="s">
        <v>22</v>
      </c>
      <c r="G46" s="14"/>
      <c r="H46" s="25">
        <v>25</v>
      </c>
      <c r="I46" s="25">
        <v>25</v>
      </c>
      <c r="J46" s="26">
        <v>236</v>
      </c>
      <c r="K46" s="26"/>
      <c r="L46" s="26">
        <v>168</v>
      </c>
      <c r="M46" s="26"/>
      <c r="N46" s="26">
        <v>176</v>
      </c>
      <c r="O46" s="26"/>
      <c r="P46" s="26">
        <v>176</v>
      </c>
      <c r="Q46" s="24"/>
      <c r="R46" s="22">
        <v>6</v>
      </c>
      <c r="S46" s="22">
        <v>6</v>
      </c>
      <c r="T46" s="23">
        <f t="shared" si="5"/>
        <v>1</v>
      </c>
      <c r="U46" s="22">
        <v>12</v>
      </c>
      <c r="V46" s="22"/>
      <c r="W46" s="23"/>
      <c r="X46" s="22">
        <v>12</v>
      </c>
      <c r="Y46" s="22"/>
      <c r="Z46" s="23"/>
      <c r="AA46" s="22">
        <v>12</v>
      </c>
      <c r="AB46" s="22"/>
      <c r="AC46" s="23"/>
      <c r="AD46" s="22">
        <v>6</v>
      </c>
      <c r="AE46" s="22"/>
      <c r="AF46" s="23"/>
      <c r="AG46" s="22">
        <f t="shared" si="4"/>
        <v>48</v>
      </c>
      <c r="AH46" s="22">
        <f t="shared" si="2"/>
        <v>6</v>
      </c>
      <c r="AI46" s="23">
        <f t="shared" si="3"/>
        <v>0.125</v>
      </c>
    </row>
    <row r="47" spans="1:35" ht="60.75" customHeight="1" x14ac:dyDescent="0.25">
      <c r="A47" s="82"/>
      <c r="B47" s="82"/>
      <c r="C47" s="17" t="s">
        <v>95</v>
      </c>
      <c r="D47" s="82"/>
      <c r="E47" s="82"/>
      <c r="F47" s="17" t="s">
        <v>23</v>
      </c>
      <c r="G47" s="14"/>
      <c r="H47" s="25">
        <v>6</v>
      </c>
      <c r="I47" s="25">
        <v>6</v>
      </c>
      <c r="J47" s="26">
        <v>216</v>
      </c>
      <c r="K47" s="26"/>
      <c r="L47" s="26">
        <v>281</v>
      </c>
      <c r="M47" s="26"/>
      <c r="N47" s="26">
        <v>295</v>
      </c>
      <c r="O47" s="26"/>
      <c r="P47" s="26">
        <v>155</v>
      </c>
      <c r="Q47" s="24"/>
      <c r="R47" s="22">
        <v>4</v>
      </c>
      <c r="S47" s="22">
        <v>4</v>
      </c>
      <c r="T47" s="23">
        <f t="shared" si="5"/>
        <v>1</v>
      </c>
      <c r="U47" s="22">
        <v>8</v>
      </c>
      <c r="V47" s="22"/>
      <c r="W47" s="23"/>
      <c r="X47" s="22">
        <v>8</v>
      </c>
      <c r="Y47" s="22"/>
      <c r="Z47" s="23"/>
      <c r="AA47" s="22">
        <v>8</v>
      </c>
      <c r="AB47" s="22"/>
      <c r="AC47" s="23"/>
      <c r="AD47" s="22">
        <v>4</v>
      </c>
      <c r="AE47" s="22"/>
      <c r="AF47" s="23"/>
      <c r="AG47" s="22">
        <f t="shared" si="4"/>
        <v>32</v>
      </c>
      <c r="AH47" s="22">
        <f t="shared" si="2"/>
        <v>4</v>
      </c>
      <c r="AI47" s="23">
        <f t="shared" si="3"/>
        <v>0.125</v>
      </c>
    </row>
    <row r="48" spans="1:35" ht="24.95" customHeight="1" x14ac:dyDescent="0.25">
      <c r="A48" s="82"/>
      <c r="B48" s="82"/>
      <c r="C48" s="17"/>
      <c r="D48" s="82"/>
      <c r="E48" s="82"/>
      <c r="F48" s="18"/>
      <c r="G48" s="13"/>
      <c r="H48" s="25"/>
      <c r="I48" s="25"/>
      <c r="J48" s="26"/>
      <c r="K48" s="26"/>
      <c r="L48" s="26"/>
      <c r="M48" s="26"/>
      <c r="N48" s="26"/>
      <c r="O48" s="26"/>
      <c r="P48" s="26"/>
      <c r="Q48" s="24"/>
      <c r="R48" s="22"/>
      <c r="S48" s="22"/>
      <c r="T48" s="23"/>
      <c r="U48" s="22"/>
      <c r="V48" s="22"/>
      <c r="W48" s="23"/>
      <c r="X48" s="22"/>
      <c r="Y48" s="22"/>
      <c r="Z48" s="23"/>
      <c r="AA48" s="22"/>
      <c r="AB48" s="22"/>
      <c r="AC48" s="23"/>
      <c r="AD48" s="22"/>
      <c r="AE48" s="22"/>
      <c r="AF48" s="23"/>
      <c r="AG48" s="22">
        <f t="shared" si="4"/>
        <v>0</v>
      </c>
      <c r="AH48" s="22">
        <f t="shared" si="2"/>
        <v>0</v>
      </c>
      <c r="AI48" s="23" t="e">
        <f t="shared" si="3"/>
        <v>#DIV/0!</v>
      </c>
    </row>
    <row r="49" spans="1:35" ht="71.25" customHeight="1" x14ac:dyDescent="0.25">
      <c r="A49" s="82" t="s">
        <v>50</v>
      </c>
      <c r="B49" s="82" t="s">
        <v>99</v>
      </c>
      <c r="C49" s="17" t="s">
        <v>98</v>
      </c>
      <c r="D49" s="82" t="s">
        <v>100</v>
      </c>
      <c r="E49" s="82" t="s">
        <v>101</v>
      </c>
      <c r="F49" s="17" t="s">
        <v>52</v>
      </c>
      <c r="G49" s="14"/>
      <c r="H49" s="25">
        <v>2446</v>
      </c>
      <c r="I49" s="25">
        <v>2443</v>
      </c>
      <c r="J49" s="26">
        <v>4038</v>
      </c>
      <c r="K49" s="26"/>
      <c r="L49" s="26">
        <v>3140</v>
      </c>
      <c r="M49" s="26"/>
      <c r="N49" s="26">
        <v>3661</v>
      </c>
      <c r="O49" s="26"/>
      <c r="P49" s="26">
        <v>4464</v>
      </c>
      <c r="Q49" s="24"/>
      <c r="R49" s="22">
        <v>100</v>
      </c>
      <c r="S49" s="22">
        <v>98.13</v>
      </c>
      <c r="T49" s="23">
        <f t="shared" si="5"/>
        <v>0.98129999999999995</v>
      </c>
      <c r="U49" s="22">
        <v>100</v>
      </c>
      <c r="V49" s="22"/>
      <c r="W49" s="23"/>
      <c r="X49" s="22">
        <v>100</v>
      </c>
      <c r="Y49" s="22"/>
      <c r="Z49" s="23"/>
      <c r="AA49" s="22">
        <v>100</v>
      </c>
      <c r="AB49" s="22"/>
      <c r="AC49" s="23"/>
      <c r="AD49" s="22">
        <v>100</v>
      </c>
      <c r="AE49" s="22"/>
      <c r="AF49" s="23"/>
      <c r="AG49" s="22">
        <f t="shared" si="4"/>
        <v>500</v>
      </c>
      <c r="AH49" s="22">
        <f t="shared" si="2"/>
        <v>98.13</v>
      </c>
      <c r="AI49" s="23">
        <f t="shared" si="3"/>
        <v>0.19625999999999999</v>
      </c>
    </row>
    <row r="50" spans="1:35" ht="60" customHeight="1" x14ac:dyDescent="0.25">
      <c r="A50" s="82"/>
      <c r="B50" s="82"/>
      <c r="C50" s="17" t="s">
        <v>98</v>
      </c>
      <c r="D50" s="82"/>
      <c r="E50" s="82"/>
      <c r="F50" s="17" t="s">
        <v>25</v>
      </c>
      <c r="G50" s="14"/>
      <c r="H50" s="25">
        <v>426</v>
      </c>
      <c r="I50" s="25">
        <v>426</v>
      </c>
      <c r="J50" s="26">
        <v>725</v>
      </c>
      <c r="K50" s="26"/>
      <c r="L50" s="26">
        <v>785</v>
      </c>
      <c r="M50" s="26"/>
      <c r="N50" s="26">
        <v>915</v>
      </c>
      <c r="O50" s="26"/>
      <c r="P50" s="26">
        <v>1116</v>
      </c>
      <c r="Q50" s="24"/>
      <c r="R50" s="22">
        <v>15</v>
      </c>
      <c r="S50" s="22">
        <v>6.14</v>
      </c>
      <c r="T50" s="23">
        <f t="shared" si="5"/>
        <v>0.40933333333333333</v>
      </c>
      <c r="U50" s="22">
        <v>25</v>
      </c>
      <c r="V50" s="22"/>
      <c r="W50" s="23"/>
      <c r="X50" s="22">
        <v>25</v>
      </c>
      <c r="Y50" s="22"/>
      <c r="Z50" s="23"/>
      <c r="AA50" s="22">
        <v>25</v>
      </c>
      <c r="AB50" s="22"/>
      <c r="AC50" s="23"/>
      <c r="AD50" s="22">
        <v>10</v>
      </c>
      <c r="AE50" s="22"/>
      <c r="AF50" s="23"/>
      <c r="AG50" s="22">
        <f t="shared" si="4"/>
        <v>100</v>
      </c>
      <c r="AH50" s="22">
        <f t="shared" si="2"/>
        <v>6.14</v>
      </c>
      <c r="AI50" s="23">
        <f t="shared" si="3"/>
        <v>6.1399999999999996E-2</v>
      </c>
    </row>
    <row r="51" spans="1:35" ht="69" customHeight="1" x14ac:dyDescent="0.25">
      <c r="A51" s="82"/>
      <c r="B51" s="82"/>
      <c r="C51" s="17" t="s">
        <v>98</v>
      </c>
      <c r="D51" s="82"/>
      <c r="E51" s="82"/>
      <c r="F51" s="17" t="s">
        <v>53</v>
      </c>
      <c r="G51" s="14"/>
      <c r="H51" s="25">
        <v>60</v>
      </c>
      <c r="I51" s="25">
        <v>36</v>
      </c>
      <c r="J51" s="26">
        <v>100</v>
      </c>
      <c r="K51" s="26"/>
      <c r="L51" s="26">
        <v>101</v>
      </c>
      <c r="M51" s="26"/>
      <c r="N51" s="26">
        <v>118</v>
      </c>
      <c r="O51" s="26"/>
      <c r="P51" s="26">
        <v>143</v>
      </c>
      <c r="Q51" s="24"/>
      <c r="R51" s="22">
        <v>60</v>
      </c>
      <c r="S51" s="22">
        <v>39.130000000000003</v>
      </c>
      <c r="T51" s="23">
        <f t="shared" si="5"/>
        <v>0.65216666666666667</v>
      </c>
      <c r="U51" s="22">
        <v>10</v>
      </c>
      <c r="V51" s="22"/>
      <c r="W51" s="23"/>
      <c r="X51" s="22">
        <v>10</v>
      </c>
      <c r="Y51" s="22"/>
      <c r="Z51" s="23"/>
      <c r="AA51" s="22">
        <v>10</v>
      </c>
      <c r="AB51" s="22"/>
      <c r="AC51" s="23"/>
      <c r="AD51" s="22">
        <v>10</v>
      </c>
      <c r="AE51" s="22"/>
      <c r="AF51" s="23"/>
      <c r="AG51" s="22">
        <f t="shared" si="4"/>
        <v>100</v>
      </c>
      <c r="AH51" s="22">
        <f t="shared" si="2"/>
        <v>39.130000000000003</v>
      </c>
      <c r="AI51" s="23">
        <f t="shared" si="3"/>
        <v>0.39130000000000004</v>
      </c>
    </row>
    <row r="52" spans="1:35" ht="82.5" customHeight="1" x14ac:dyDescent="0.25">
      <c r="A52" s="82"/>
      <c r="B52" s="82"/>
      <c r="C52" s="17" t="s">
        <v>98</v>
      </c>
      <c r="D52" s="82"/>
      <c r="E52" s="82"/>
      <c r="F52" s="17" t="s">
        <v>24</v>
      </c>
      <c r="G52" s="14"/>
      <c r="H52" s="25">
        <v>21</v>
      </c>
      <c r="I52" s="25">
        <v>21</v>
      </c>
      <c r="J52" s="26">
        <v>673</v>
      </c>
      <c r="K52" s="26"/>
      <c r="L52" s="26">
        <v>1221</v>
      </c>
      <c r="M52" s="26"/>
      <c r="N52" s="26">
        <v>1392</v>
      </c>
      <c r="O52" s="26"/>
      <c r="P52" s="26">
        <v>1497</v>
      </c>
      <c r="Q52" s="24"/>
      <c r="R52" s="22">
        <v>100</v>
      </c>
      <c r="S52" s="22">
        <v>100</v>
      </c>
      <c r="T52" s="23">
        <f t="shared" si="5"/>
        <v>1</v>
      </c>
      <c r="U52" s="22">
        <v>100</v>
      </c>
      <c r="V52" s="22"/>
      <c r="W52" s="23"/>
      <c r="X52" s="22">
        <v>100</v>
      </c>
      <c r="Y52" s="22"/>
      <c r="Z52" s="23"/>
      <c r="AA52" s="22">
        <v>100</v>
      </c>
      <c r="AB52" s="22"/>
      <c r="AC52" s="23"/>
      <c r="AD52" s="22">
        <v>100</v>
      </c>
      <c r="AE52" s="22"/>
      <c r="AF52" s="23"/>
      <c r="AG52" s="22">
        <f t="shared" si="4"/>
        <v>500</v>
      </c>
      <c r="AH52" s="22">
        <f t="shared" si="2"/>
        <v>100</v>
      </c>
      <c r="AI52" s="23">
        <f t="shared" si="3"/>
        <v>0.2</v>
      </c>
    </row>
    <row r="53" spans="1:35" ht="73.5" customHeight="1" x14ac:dyDescent="0.25">
      <c r="A53" s="82"/>
      <c r="B53" s="82"/>
      <c r="C53" s="17" t="s">
        <v>98</v>
      </c>
      <c r="D53" s="82"/>
      <c r="E53" s="82"/>
      <c r="F53" s="17" t="s">
        <v>54</v>
      </c>
      <c r="G53" s="14"/>
      <c r="H53" s="25">
        <v>7</v>
      </c>
      <c r="I53" s="25">
        <v>7</v>
      </c>
      <c r="J53" s="26">
        <v>479</v>
      </c>
      <c r="K53" s="26"/>
      <c r="L53" s="26">
        <v>739</v>
      </c>
      <c r="M53" s="26"/>
      <c r="N53" s="26">
        <v>842</v>
      </c>
      <c r="O53" s="26"/>
      <c r="P53" s="26">
        <v>905</v>
      </c>
      <c r="Q53" s="24"/>
      <c r="R53" s="22">
        <v>95</v>
      </c>
      <c r="S53" s="22">
        <v>95.4</v>
      </c>
      <c r="T53" s="23">
        <f t="shared" si="5"/>
        <v>1.0042105263157894</v>
      </c>
      <c r="U53" s="22">
        <v>95</v>
      </c>
      <c r="V53" s="22"/>
      <c r="W53" s="23"/>
      <c r="X53" s="22">
        <v>95</v>
      </c>
      <c r="Y53" s="22"/>
      <c r="Z53" s="23"/>
      <c r="AA53" s="22">
        <v>95</v>
      </c>
      <c r="AB53" s="22"/>
      <c r="AC53" s="23"/>
      <c r="AD53" s="22">
        <v>95</v>
      </c>
      <c r="AE53" s="22"/>
      <c r="AF53" s="23"/>
      <c r="AG53" s="22">
        <f t="shared" si="4"/>
        <v>475</v>
      </c>
      <c r="AH53" s="22">
        <f t="shared" si="2"/>
        <v>95.4</v>
      </c>
      <c r="AI53" s="23">
        <f t="shared" si="3"/>
        <v>0.20084210526315791</v>
      </c>
    </row>
    <row r="54" spans="1:35" ht="24.95" customHeight="1" x14ac:dyDescent="0.25">
      <c r="A54" s="82"/>
      <c r="B54" s="82"/>
      <c r="C54" s="17"/>
      <c r="D54" s="82"/>
      <c r="E54" s="82"/>
      <c r="F54" s="18"/>
      <c r="G54" s="13"/>
      <c r="H54" s="25"/>
      <c r="I54" s="25"/>
      <c r="J54" s="26"/>
      <c r="K54" s="26"/>
      <c r="L54" s="26"/>
      <c r="M54" s="26"/>
      <c r="N54" s="26"/>
      <c r="O54" s="26"/>
      <c r="P54" s="26"/>
      <c r="Q54" s="24"/>
      <c r="R54" s="22"/>
      <c r="S54" s="22"/>
      <c r="T54" s="23"/>
      <c r="U54" s="22"/>
      <c r="V54" s="22"/>
      <c r="W54" s="23"/>
      <c r="X54" s="22"/>
      <c r="Y54" s="22"/>
      <c r="Z54" s="23"/>
      <c r="AA54" s="22"/>
      <c r="AB54" s="22"/>
      <c r="AC54" s="23"/>
      <c r="AD54" s="22"/>
      <c r="AE54" s="22"/>
      <c r="AF54" s="23"/>
      <c r="AG54" s="22">
        <f t="shared" si="4"/>
        <v>0</v>
      </c>
      <c r="AH54" s="22">
        <f t="shared" si="2"/>
        <v>0</v>
      </c>
      <c r="AI54" s="23" t="e">
        <f t="shared" si="3"/>
        <v>#DIV/0!</v>
      </c>
    </row>
    <row r="55" spans="1:35" ht="24.95" customHeight="1" x14ac:dyDescent="0.25">
      <c r="A55" s="17"/>
      <c r="B55" s="17"/>
      <c r="C55" s="17"/>
      <c r="D55" s="17"/>
      <c r="E55" s="17"/>
      <c r="F55" s="18"/>
      <c r="G55" s="28"/>
      <c r="H55" s="29"/>
      <c r="I55" s="29"/>
      <c r="J55" s="30"/>
      <c r="K55" s="30"/>
      <c r="L55" s="30"/>
      <c r="M55" s="30"/>
      <c r="N55" s="30"/>
      <c r="O55" s="30"/>
      <c r="P55" s="30"/>
      <c r="Q55" s="31"/>
      <c r="R55" s="32"/>
      <c r="S55" s="32"/>
      <c r="T55" s="33"/>
      <c r="U55" s="32"/>
      <c r="V55" s="32"/>
      <c r="W55" s="33"/>
      <c r="X55" s="32"/>
      <c r="Y55" s="32"/>
      <c r="Z55" s="33"/>
      <c r="AA55" s="32"/>
      <c r="AB55" s="32"/>
      <c r="AC55" s="33"/>
      <c r="AD55" s="32"/>
      <c r="AE55" s="32"/>
      <c r="AF55" s="33"/>
      <c r="AG55" s="22"/>
      <c r="AH55" s="22"/>
      <c r="AI55" s="23"/>
    </row>
    <row r="56" spans="1:35" ht="24.95" customHeight="1" x14ac:dyDescent="0.25">
      <c r="A56" s="17"/>
      <c r="B56" s="17"/>
      <c r="C56" s="17"/>
      <c r="D56" s="17"/>
      <c r="E56" s="17"/>
      <c r="F56" s="18"/>
      <c r="G56" s="28"/>
      <c r="H56" s="29"/>
      <c r="I56" s="29"/>
      <c r="J56" s="30"/>
      <c r="K56" s="30"/>
      <c r="L56" s="30"/>
      <c r="M56" s="30"/>
      <c r="N56" s="30"/>
      <c r="O56" s="30"/>
      <c r="P56" s="30"/>
      <c r="Q56" s="31"/>
      <c r="R56" s="32"/>
      <c r="S56" s="32"/>
      <c r="T56" s="33"/>
      <c r="U56" s="32"/>
      <c r="V56" s="32"/>
      <c r="W56" s="33"/>
      <c r="X56" s="32"/>
      <c r="Y56" s="32"/>
      <c r="Z56" s="33"/>
      <c r="AA56" s="32"/>
      <c r="AB56" s="32"/>
      <c r="AC56" s="33"/>
      <c r="AD56" s="32"/>
      <c r="AE56" s="32"/>
      <c r="AF56" s="33"/>
      <c r="AG56" s="22"/>
      <c r="AH56" s="22"/>
      <c r="AI56" s="23"/>
    </row>
    <row r="57" spans="1:35" x14ac:dyDescent="0.25">
      <c r="B57" s="35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Juan Diego Delgadillo Paez</cp:lastModifiedBy>
  <cp:lastPrinted>2016-12-17T04:30:52Z</cp:lastPrinted>
  <dcterms:created xsi:type="dcterms:W3CDTF">2016-06-11T18:49:54Z</dcterms:created>
  <dcterms:modified xsi:type="dcterms:W3CDTF">2018-08-22T19:23:34Z</dcterms:modified>
</cp:coreProperties>
</file>