
<file path=[Content_Types].xml><?xml version="1.0" encoding="utf-8"?>
<Types xmlns="http://schemas.openxmlformats.org/package/2006/content-types">
  <Override PartName="/xl/_rels/workbook.xml.rels" ContentType="application/vnd.openxmlformats-package.relationships+xml"/>
  <Override PartName="/xl/media/image2.jpeg" ContentType="image/jpeg"/>
  <Override PartName="/xl/media/image1.jpeg" ContentType="image/jpe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externalLinks/_rels/externalLink23.xml.rels" ContentType="application/vnd.openxmlformats-package.relationships+xml"/>
  <Override PartName="/xl/externalLinks/_rels/externalLink22.xml.rels" ContentType="application/vnd.openxmlformats-package.relationships+xml"/>
  <Override PartName="/xl/externalLinks/_rels/externalLink21.xml.rels" ContentType="application/vnd.openxmlformats-package.relationships+xml"/>
  <Override PartName="/xl/externalLinks/_rels/externalLink20.xml.rels" ContentType="application/vnd.openxmlformats-package.relationships+xml"/>
  <Override PartName="/xl/externalLinks/_rels/externalLink19.xml.rels" ContentType="application/vnd.openxmlformats-package.relationships+xml"/>
  <Override PartName="/xl/externalLinks/_rels/externalLink18.xml.rels" ContentType="application/vnd.openxmlformats-package.relationships+xml"/>
  <Override PartName="/xl/externalLinks/_rels/externalLink17.xml.rels" ContentType="application/vnd.openxmlformats-package.relationships+xml"/>
  <Override PartName="/xl/externalLinks/_rels/externalLink6.xml.rels" ContentType="application/vnd.openxmlformats-package.relationships+xml"/>
  <Override PartName="/xl/externalLinks/_rels/externalLink12.xml.rels" ContentType="application/vnd.openxmlformats-package.relationships+xml"/>
  <Override PartName="/xl/externalLinks/_rels/externalLink5.xml.rels" ContentType="application/vnd.openxmlformats-package.relationships+xml"/>
  <Override PartName="/xl/externalLinks/_rels/externalLink4.xml.rels" ContentType="application/vnd.openxmlformats-package.relationships+xml"/>
  <Override PartName="/xl/externalLinks/_rels/externalLink3.xml.rels" ContentType="application/vnd.openxmlformats-package.relationships+xml"/>
  <Override PartName="/xl/externalLinks/_rels/externalLink1.xml.rels" ContentType="application/vnd.openxmlformats-package.relationships+xml"/>
  <Override PartName="/xl/externalLinks/_rels/externalLink9.xml.rels" ContentType="application/vnd.openxmlformats-package.relationships+xml"/>
  <Override PartName="/xl/externalLinks/_rels/externalLink2.xml.rels" ContentType="application/vnd.openxmlformats-package.relationships+xml"/>
  <Override PartName="/xl/externalLinks/_rels/externalLink7.xml.rels" ContentType="application/vnd.openxmlformats-package.relationships+xml"/>
  <Override PartName="/xl/externalLinks/_rels/externalLink8.xml.rels" ContentType="application/vnd.openxmlformats-package.relationships+xml"/>
  <Override PartName="/xl/externalLinks/_rels/externalLink10.xml.rels" ContentType="application/vnd.openxmlformats-package.relationships+xml"/>
  <Override PartName="/xl/externalLinks/_rels/externalLink11.xml.rels" ContentType="application/vnd.openxmlformats-package.relationships+xml"/>
  <Override PartName="/xl/externalLinks/_rels/externalLink13.xml.rels" ContentType="application/vnd.openxmlformats-package.relationships+xml"/>
  <Override PartName="/xl/externalLinks/_rels/externalLink14.xml.rels" ContentType="application/vnd.openxmlformats-package.relationships+xml"/>
  <Override PartName="/xl/externalLinks/_rels/externalLink15.xml.rels" ContentType="application/vnd.openxmlformats-package.relationships+xml"/>
  <Override PartName="/xl/externalLinks/_rels/externalLink16.xml.rels" ContentType="application/vnd.openxmlformats-package.relationship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_rels/drawing2.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ocesos" sheetId="1" state="visible" r:id="rId2"/>
    <sheet name="Corrup" sheetId="2" state="visible" r:id="rId3"/>
    <sheet name="LISTAS"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function="false" hidden="false" localSheetId="1" name="_xlnm.Print_Area" vbProcedure="false">Corrup!$A$1:$AM$37</definedName>
    <definedName function="false" hidden="true" localSheetId="2" name="_xlnm._FilterDatabase" vbProcedure="false">LISTAS!$A$3:$AA$27</definedName>
    <definedName function="false" hidden="false" localSheetId="0" name="_xlnm.Print_Area" vbProcedure="false">Procesos!$A$1:$AR$71</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I168" authorId="0">
      <text>
        <r>
          <rPr>
            <b val="true"/>
            <sz val="9"/>
            <color rgb="FF000000"/>
            <rFont val="Tahoma"/>
            <family val="2"/>
            <charset val="1"/>
          </rPr>
          <t xml:space="preserve">luisa: Clase de riesgo
</t>
        </r>
      </text>
    </comment>
    <comment ref="P30" authorId="0">
      <text>
        <r>
          <rPr>
            <b val="true"/>
            <sz val="9"/>
            <color rgb="FF000000"/>
            <rFont val="Tahoma"/>
            <family val="2"/>
            <charset val="1"/>
          </rPr>
          <t xml:space="preserve">Claudia Patricia Guerrero Pantoja:
</t>
        </r>
        <r>
          <rPr>
            <sz val="9"/>
            <color rgb="FF000000"/>
            <rFont val="Tahoma"/>
            <family val="2"/>
            <charset val="1"/>
          </rPr>
          <t xml:space="preserve">Eliminar</t>
        </r>
      </text>
    </comment>
    <comment ref="AM189" authorId="0">
      <text>
        <r>
          <rPr>
            <sz val="11"/>
            <color rgb="FF000000"/>
            <rFont val="Calibri"/>
            <family val="2"/>
            <charset val="1"/>
          </rPr>
          <t xml:space="preserve">Catalina</t>
        </r>
      </text>
    </comment>
    <comment ref="AM190" authorId="0">
      <text>
        <r>
          <rPr>
            <sz val="11"/>
            <color rgb="FF000000"/>
            <rFont val="Calibri"/>
            <family val="2"/>
            <charset val="1"/>
          </rPr>
          <t xml:space="preserve">Catalina</t>
        </r>
      </text>
    </comment>
    <comment ref="AM192" authorId="0">
      <text>
        <r>
          <rPr>
            <sz val="11"/>
            <color rgb="FF000000"/>
            <rFont val="Calibri"/>
            <family val="2"/>
            <charset val="1"/>
          </rPr>
          <t xml:space="preserve">Catalina</t>
        </r>
      </text>
    </comment>
    <comment ref="AM193" authorId="0">
      <text>
        <r>
          <rPr>
            <sz val="11"/>
            <color rgb="FF000000"/>
            <rFont val="Calibri"/>
            <family val="2"/>
            <charset val="1"/>
          </rPr>
          <t xml:space="preserve">Fredy</t>
        </r>
      </text>
    </comment>
    <comment ref="AM199" authorId="0">
      <text>
        <r>
          <rPr>
            <sz val="11"/>
            <color rgb="FF000000"/>
            <rFont val="Calibri"/>
            <family val="2"/>
            <charset val="1"/>
          </rPr>
          <t xml:space="preserve">Catalina</t>
        </r>
      </text>
    </comment>
    <comment ref="AM200" authorId="0">
      <text>
        <r>
          <rPr>
            <sz val="11"/>
            <color rgb="FF000000"/>
            <rFont val="Calibri"/>
            <family val="2"/>
            <charset val="1"/>
          </rPr>
          <t xml:space="preserve">Fredy</t>
        </r>
      </text>
    </comment>
    <comment ref="AM205" authorId="0">
      <text>
        <r>
          <rPr>
            <sz val="11"/>
            <color rgb="FF000000"/>
            <rFont val="Calibri"/>
            <family val="2"/>
            <charset val="1"/>
          </rPr>
          <t xml:space="preserve">Catalina</t>
        </r>
      </text>
    </comment>
  </commentList>
</comments>
</file>

<file path=xl/sharedStrings.xml><?xml version="1.0" encoding="utf-8"?>
<sst xmlns="http://schemas.openxmlformats.org/spreadsheetml/2006/main" count="3045" uniqueCount="1585">
  <si>
    <t xml:space="preserve">CONSOLIDADO MAPA DE RIESGO PROCESOS - DICIEMBRE 2018
VERSIÓN 5</t>
  </si>
  <si>
    <t xml:space="preserve">INFORMACIÓN GENERAL </t>
  </si>
  <si>
    <t xml:space="preserve">ESTABLECIMIENTO DEL CONTEXTO</t>
  </si>
  <si>
    <t xml:space="preserve">IDENTIFICACIÓN DEL RIESGO</t>
  </si>
  <si>
    <t xml:space="preserve">ANÁLISIS DEL RIESGO</t>
  </si>
  <si>
    <t xml:space="preserve">EVALUACIÓN DEL RIESGO</t>
  </si>
  <si>
    <t xml:space="preserve">MANEJO DEL RIESGO</t>
  </si>
  <si>
    <t xml:space="preserve">Naturaleza del riesgo</t>
  </si>
  <si>
    <t xml:space="preserve">Relación de controles</t>
  </si>
  <si>
    <t xml:space="preserve">Calificación de los controles</t>
  </si>
  <si>
    <t xml:space="preserve">Zona de riesgo residual</t>
  </si>
  <si>
    <t xml:space="preserve">Proceso asociado</t>
  </si>
  <si>
    <t xml:space="preserve">No.</t>
  </si>
  <si>
    <t xml:space="preserve">Proceso</t>
  </si>
  <si>
    <t xml:space="preserve">Institucional </t>
  </si>
  <si>
    <t xml:space="preserve">Factor de riesgo asociado </t>
  </si>
  <si>
    <t xml:space="preserve">Causas </t>
  </si>
  <si>
    <t xml:space="preserve">Riesgo </t>
  </si>
  <si>
    <t xml:space="preserve">Consecuencias</t>
  </si>
  <si>
    <t xml:space="preserve">Clase del riesgo </t>
  </si>
  <si>
    <t xml:space="preserve">Probabilidad </t>
  </si>
  <si>
    <t xml:space="preserve">Impacto </t>
  </si>
  <si>
    <t xml:space="preserve">Resultado</t>
  </si>
  <si>
    <t xml:space="preserve">Zona de riesgo Inherente</t>
  </si>
  <si>
    <t xml:space="preserve">Nombre del control</t>
  </si>
  <si>
    <t xml:space="preserve">Tipo de control</t>
  </si>
  <si>
    <t xml:space="preserve">Existen manuales, instructivos o procedimientos para el manejo del control?</t>
  </si>
  <si>
    <t xml:space="preserve">Esta(n) definido(s) el (los) responsable (s) de la ejecución del control y del seguimiento?</t>
  </si>
  <si>
    <t xml:space="preserve">El control es automático?</t>
  </si>
  <si>
    <t xml:space="preserve">El control es manual?</t>
  </si>
  <si>
    <t xml:space="preserve">La frecuencia de ejecución del control y seguimiento es adeacuado?</t>
  </si>
  <si>
    <t xml:space="preserve">Se cuenta con las evidencia de la Ejecución y seguimiento del control?</t>
  </si>
  <si>
    <t xml:space="preserve">En el tiempo que lleva la herramienta, ha demostrado ser efectiva?</t>
  </si>
  <si>
    <t xml:space="preserve">Escala afectada</t>
  </si>
  <si>
    <t xml:space="preserve">Conteo controles</t>
  </si>
  <si>
    <t xml:space="preserve">Número de controles asociados al riesgo</t>
  </si>
  <si>
    <t xml:space="preserve">Calificación del Control</t>
  </si>
  <si>
    <t xml:space="preserve">Desplazamiento</t>
  </si>
  <si>
    <t xml:space="preserve">Zona de riesgo residual </t>
  </si>
  <si>
    <t xml:space="preserve">Opción de manejo</t>
  </si>
  <si>
    <t xml:space="preserve">Acciones</t>
  </si>
  <si>
    <t xml:space="preserve">Responsables </t>
  </si>
  <si>
    <t xml:space="preserve">Indicador</t>
  </si>
  <si>
    <t xml:space="preserve">Registros</t>
  </si>
  <si>
    <t xml:space="preserve">Desde                        (dd/mm/aaaa)</t>
  </si>
  <si>
    <t xml:space="preserve">Hasta                         (dd/mm/aaaa)</t>
  </si>
  <si>
    <t xml:space="preserve">Preventivo</t>
  </si>
  <si>
    <t xml:space="preserve">Correctivo</t>
  </si>
  <si>
    <t xml:space="preserve">Nombre</t>
  </si>
  <si>
    <t xml:space="preserve">Fórmula</t>
  </si>
  <si>
    <t xml:space="preserve">1. Direccionamiento estratégico -EST-</t>
  </si>
  <si>
    <t xml:space="preserve">x</t>
  </si>
  <si>
    <t xml:space="preserve">INT- Estratégicos</t>
  </si>
  <si>
    <t xml:space="preserve">Baja coordinación entre los lineamientos de la alta gerencia y las áreas encargadas de la formulación de los proyectos de inversión </t>
  </si>
  <si>
    <t xml:space="preserve">Inadecuada formulación de los instrumentos de planeación de la entidad</t>
  </si>
  <si>
    <t xml:space="preserve">Incumplimiento de las metas establecidas para el logro de los objetivos estratégicos de la entidad y el PDD</t>
  </si>
  <si>
    <t xml:space="preserve">Estratégico</t>
  </si>
  <si>
    <t xml:space="preserve">d) Probable </t>
  </si>
  <si>
    <t xml:space="preserve">c) Moderado</t>
  </si>
  <si>
    <t xml:space="preserve">ZONA DE RIESGO ALTA</t>
  </si>
  <si>
    <t xml:space="preserve">Aplicar el  PG01-PR08 Formulación del Plan estratégico</t>
  </si>
  <si>
    <t xml:space="preserve">X</t>
  </si>
  <si>
    <t xml:space="preserve">Probabilidad</t>
  </si>
  <si>
    <t xml:space="preserve">b) Improbable </t>
  </si>
  <si>
    <t xml:space="preserve">ZONA DE RIESGO MODERADA</t>
  </si>
  <si>
    <t xml:space="preserve">Realizar reuniones con cada uno de los gerentes , responsables de componente y enlaces de proyectos de inversión para revisar el plan de acción de la vigencia con el fin de verificar el planteamiento de las actividades a revisar, hoja de vida indicdores y programación de las metas</t>
  </si>
  <si>
    <t xml:space="preserve">Subdirección de Progamas y Proyectos</t>
  </si>
  <si>
    <t xml:space="preserve">Reuniones de planeación realizadas</t>
  </si>
  <si>
    <t xml:space="preserve">(Número de reuniones de planeación realizadas / Número de reuniones de planeación programadas en el trimer trimestre del año )*100</t>
  </si>
  <si>
    <t xml:space="preserve">Actas de reunión</t>
  </si>
  <si>
    <t xml:space="preserve">INT- Procesos</t>
  </si>
  <si>
    <t xml:space="preserve">Baja calidad en la información recibida por parte de las dependencias </t>
  </si>
  <si>
    <t xml:space="preserve">Inadecuada toma de decisiones</t>
  </si>
  <si>
    <t xml:space="preserve">Aplicar el PG01-PR02 Procedimiento formulación a los proyectos de inversión </t>
  </si>
  <si>
    <t xml:space="preserve">Generar alertas sobre el número de modificaciones al plan de contratación realizadas en el año </t>
  </si>
  <si>
    <t xml:space="preserve">Número de alertas modificaciones al  plan de contratación </t>
  </si>
  <si>
    <t xml:space="preserve">Sumatoria de alertas de modificaciones al plan de contrtación generadas </t>
  </si>
  <si>
    <t xml:space="preserve">Reporte / presentación</t>
  </si>
  <si>
    <t xml:space="preserve">Baja consideración de los resultados de la entidad en periodos previos para dar continuidad al cumplimiento de los objetivos del PDD</t>
  </si>
  <si>
    <t xml:space="preserve">Reformulación o ajustes  permanentes de los intrumentos de planeación </t>
  </si>
  <si>
    <t xml:space="preserve">Aplicar el Manual de indicadores </t>
  </si>
  <si>
    <t xml:space="preserve">Realizar una reunión con cada uno de los gerentes , responsables de componente y enlaces de proyectos de inversión para evaluar los resultados del primer trimestre en cuanto a la información de seguimiento reportada,  con el fin de evaluar acciones de mejora.</t>
  </si>
  <si>
    <t xml:space="preserve">Reuniones de retroalimentación realizadas</t>
  </si>
  <si>
    <t xml:space="preserve">(Número de reuniones de retroalimentación realizadas / Número de reuniones de retroalimentación programadas)*100</t>
  </si>
  <si>
    <t xml:space="preserve">Baja ejecución presupuestal afectando la asignación de las siguientes vigencias</t>
  </si>
  <si>
    <t xml:space="preserve">Aplicar el PG01-PR01 Planeación del presupuesto de inversión</t>
  </si>
  <si>
    <t xml:space="preserve">Posible afectación de la imagen institucional a nivel de la administración distrital</t>
  </si>
  <si>
    <t xml:space="preserve">Aplicar el PG01-PR07 Formulación y seguimiento de los Planes de gestión </t>
  </si>
  <si>
    <t xml:space="preserve">Posibles investigaciones disciplinarias y sanciones</t>
  </si>
  <si>
    <t xml:space="preserve">Formulación de proyectos, indicadores y plan estratégico inadecuados</t>
  </si>
  <si>
    <t xml:space="preserve">Generación de información inexacta y no confiable </t>
  </si>
  <si>
    <t xml:space="preserve">Reprocesos </t>
  </si>
  <si>
    <t xml:space="preserve">Operativo</t>
  </si>
  <si>
    <t xml:space="preserve">e) Casi Seguro</t>
  </si>
  <si>
    <t xml:space="preserve">ZONA DE RIESGO EXTREMA</t>
  </si>
  <si>
    <t xml:space="preserve">Aplicar el PG01-PR03 Programación y seguimiento a los proyectos de inversión</t>
  </si>
  <si>
    <t xml:space="preserve">b) Menor</t>
  </si>
  <si>
    <t xml:space="preserve">ZONA DE RIESGO BAJA</t>
  </si>
  <si>
    <t xml:space="preserve">Programar reuniones con cada uno de los gerentes , responsables de componente y enlaces de proyectos de inversión para socializar las fechas de apertura y cierre del sistema SIPI para el registro del seguimiento y generación de pautas para el debido reporte de la información.</t>
  </si>
  <si>
    <t xml:space="preserve">Debilidad en el cumplimiento de los tiempos establecidos para el cargue de información de seguimiento a los proyectos de inversión, en el sistema interno SIPI</t>
  </si>
  <si>
    <t xml:space="preserve">Inconsistencia en la información reportada</t>
  </si>
  <si>
    <t xml:space="preserve">Aplicar el Instructivo para la modificación de los planes de contratación e inversiones  PG01-IN50</t>
  </si>
  <si>
    <t xml:space="preserve">Capacitar a los enlaces de los proyectos de inversión sobre el cargue de la información de seguimiento en el sistema SIPI con el fin de desminuir los errores operativos en el cargue que generan inexactitud en la información.</t>
  </si>
  <si>
    <t xml:space="preserve">Nuevos enalces Proyectos de Inversión capacitados</t>
  </si>
  <si>
    <t xml:space="preserve">(Número de enlaces nuevos capacitados/ Número de enlaces nuevos )*100</t>
  </si>
  <si>
    <t xml:space="preserve">Acta de reunión</t>
  </si>
  <si>
    <t xml:space="preserve">Cambios extemporáneos sobre la información registrada en SEGPLAN. </t>
  </si>
  <si>
    <t xml:space="preserve">Inadecuada medición de la gestióin de la entidad</t>
  </si>
  <si>
    <t xml:space="preserve">Aplicar el formato interno de verificación información SIPI vs SEGPLAN</t>
  </si>
  <si>
    <t xml:space="preserve">Posible afectación de la imagen institucional frente a partes interesadas</t>
  </si>
  <si>
    <t xml:space="preserve">No inclusión de la opinión de las partes interesadas, en la priorización de temas a tratar en la rendición de cuentas</t>
  </si>
  <si>
    <t xml:space="preserve">Bajo impacto de los ejercicios de rendición de cuentas, en la construcción de la cultura de transparencia y de confianza en la entidad</t>
  </si>
  <si>
    <t xml:space="preserve">Insatisfacción de usuarios y partes interesadas, respecto a las acciones de rendición de cuentas.</t>
  </si>
  <si>
    <t xml:space="preserve">Aplicar el PG01-PR14 Rendición de cuentas en la definición del cronograma y en la presentación de informes de ejecución de la estrategia de rendición de cuentas.</t>
  </si>
  <si>
    <t xml:space="preserve">a) Rara vez</t>
  </si>
  <si>
    <t xml:space="preserve">Seguimiento a la ejecución de las acciones del cronograma de rendición de cuentas a través del seguimiento de la Oficina Asesora de Control Interno</t>
  </si>
  <si>
    <t xml:space="preserve">Cumplimiento acciones Rendición de Cuentas </t>
  </si>
  <si>
    <t xml:space="preserve">(Numero de acciones realizadas/Numero de acciones programadas en el Cronograma de Rendición de cuentas) *100</t>
  </si>
  <si>
    <t xml:space="preserve">Acta comité transparencia
Presentación cronograma rendición de cuentas 
Registro de compromisos de mesas de trabajo  </t>
  </si>
  <si>
    <t xml:space="preserve">Inadecudada definición de grupos de interés, que participen en la rendición de cuentas.</t>
  </si>
  <si>
    <t xml:space="preserve">Baja implemtación acciones de mejora, a partir de las observaciones y recomendaciones recibidas en los ejercicios de rendición de cuentas.</t>
  </si>
  <si>
    <t xml:space="preserve">Presentar  en Comité de Transparencia los resultados de la Rendición de cuentas de la vigencia anterior</t>
  </si>
  <si>
    <t xml:space="preserve">Adelantar ejercicios de consulta previa virtual con usuarios y partes interesadas, para la priorización de temas a presentar en la rendición de cuentas. </t>
  </si>
  <si>
    <t xml:space="preserve">Ejercicios de consulta previa realizados</t>
  </si>
  <si>
    <t xml:space="preserve">(Numero de ejercicicos de consulta realizados / Ejercicios de rendición de cuentas programados en el año) *100</t>
  </si>
  <si>
    <t xml:space="preserve">Formulario de consulta previa de priorización de temas rendición de cuentas</t>
  </si>
  <si>
    <t xml:space="preserve">Inadecudada definición de espacios de diálogo  con las partes interesadas, para la realización de la rendición de cuentas.</t>
  </si>
  <si>
    <t xml:space="preserve">Afectación de imagen institucional o desconocimiento de la misionalidad de la entidad</t>
  </si>
  <si>
    <t xml:space="preserve">Generar el Plan Anticorrupción y de atención al ciudadano (componente 3: Rendición de cuentas)</t>
  </si>
  <si>
    <t xml:space="preserve">Elaboración del informe de Rendición de cuentas de la vigencia 2017</t>
  </si>
  <si>
    <t xml:space="preserve">Informe de Rendición de cuentas </t>
  </si>
  <si>
    <t xml:space="preserve">Informe de Rendición de cuentas de la vigencia 2017 realizado</t>
  </si>
  <si>
    <t xml:space="preserve">Informe de rendición de cuentas </t>
  </si>
  <si>
    <t xml:space="preserve">INT- Personal</t>
  </si>
  <si>
    <t xml:space="preserve">Falta de capacitación del recurso humano, en cuanto a lenguaje claro y centrado en el usuario, para responder requerimientos.</t>
  </si>
  <si>
    <t xml:space="preserve">Baja aceptación y participación de los espacios de rendición de cuentas, por parte de usuarios y partes interesadas.</t>
  </si>
  <si>
    <t xml:space="preserve">Falta de oportunidad, claridad y exactitud en las respuestas a las preguntas por parte de partes interesadas, en los espacios de diálogo de la rendición de cuentas.</t>
  </si>
  <si>
    <t xml:space="preserve">Desconocimientos de las necesidades e intereses de las partes interesadas</t>
  </si>
  <si>
    <t xml:space="preserve">Baja articulación entre los procesos de la entidad, en la definición de acciones y en las etapas de la rendicion de cuentas</t>
  </si>
  <si>
    <t xml:space="preserve">Baja o inadecuada difusión de los espacios de rendición de cuentas </t>
  </si>
  <si>
    <t xml:space="preserve">2. Comunicaciones -EST-</t>
  </si>
  <si>
    <t xml:space="preserve">INT- Tecnología</t>
  </si>
  <si>
    <t xml:space="preserve">Caida de los servidores  y las plataformas </t>
  </si>
  <si>
    <t xml:space="preserve">suspensión de la actualización y publicación de la información</t>
  </si>
  <si>
    <t xml:space="preserve">Retraso en la  publicación de la información  </t>
  </si>
  <si>
    <t xml:space="preserve">Tecnológico </t>
  </si>
  <si>
    <t xml:space="preserve">Envio de alertas por parte de la Oficina de Tecnología </t>
  </si>
  <si>
    <t xml:space="preserve">Mesa de trabajo con el área de tecnología para documentar la metodología de las alertas y las evidencias de seguimiento. </t>
  </si>
  <si>
    <t xml:space="preserve">OAC + Oficina de Tecnología</t>
  </si>
  <si>
    <t xml:space="preserve">Mesas de trabajo con tecnología</t>
  </si>
  <si>
    <t xml:space="preserve"># de mesas de trabajo realizadas/ # de mesas de trabajo programadas. </t>
  </si>
  <si>
    <t xml:space="preserve">Acta de reunion - listado de asistencia </t>
  </si>
  <si>
    <t xml:space="preserve">EXT- Social</t>
  </si>
  <si>
    <t xml:space="preserve">Ataques informaticos </t>
  </si>
  <si>
    <t xml:space="preserve">Afectación negativa de la imagen institucional </t>
  </si>
  <si>
    <t xml:space="preserve">Incumplimiento de los lineamientos dados por trasnparencia </t>
  </si>
  <si>
    <t xml:space="preserve">Inoportunidad en la publicación.</t>
  </si>
  <si>
    <t xml:space="preserve">Incumplimento de la normatividad frente a transparencia </t>
  </si>
  <si>
    <t xml:space="preserve">De cumplimiento</t>
  </si>
  <si>
    <t xml:space="preserve">d) Mayor</t>
  </si>
  <si>
    <t xml:space="preserve">Envío de la matriz de contenidos a las areas de la entidad para que identifiquen y cumplan los tiempos de envío de la información</t>
  </si>
  <si>
    <t xml:space="preserve">c) Posible</t>
  </si>
  <si>
    <t xml:space="preserve">Hacer seguimiento a la matriz y reportar los incumplimientos a la jefe de la OAC para tomar las medidas</t>
  </si>
  <si>
    <t xml:space="preserve">OAC </t>
  </si>
  <si>
    <t xml:space="preserve">Seguimiento matriz </t>
  </si>
  <si>
    <t xml:space="preserve">Correo mensual de seguimiento. </t>
  </si>
  <si>
    <t xml:space="preserve">Correo electronico </t>
  </si>
  <si>
    <t xml:space="preserve">Fallas en la planeación para elaborar los contenidos por parte de las diferentes áreas</t>
  </si>
  <si>
    <t xml:space="preserve">Definición e implementacion del plan de accesibilidad </t>
  </si>
  <si>
    <t xml:space="preserve">OAC</t>
  </si>
  <si>
    <t xml:space="preserve">Desconocimiento del procedimiento de Comunicación Externa </t>
  </si>
  <si>
    <t xml:space="preserve">Filtrar  información no oficial a medios de comunicación</t>
  </si>
  <si>
    <t xml:space="preserve">Afectación de la imagen institucional </t>
  </si>
  <si>
    <t xml:space="preserve">Imagen </t>
  </si>
  <si>
    <t xml:space="preserve">Aplicación del procedimiento de Comunicación Externa </t>
  </si>
  <si>
    <t xml:space="preserve">Hacer una socializacion con las especificaciones del procedimiento de comunicación externa, indicando los lineamientos mas importantes </t>
  </si>
  <si>
    <t xml:space="preserve">Correo electronico, piezas informativas  </t>
  </si>
  <si>
    <t xml:space="preserve">Brindar información no oficial de manera mal intencionada </t>
  </si>
  <si>
    <t xml:space="preserve">Desinformación a la ciudadanía</t>
  </si>
  <si>
    <t xml:space="preserve">Inseguridad </t>
  </si>
  <si>
    <t xml:space="preserve">Efectación en la seguridad  de los servidores que cubren eventos en campo</t>
  </si>
  <si>
    <t xml:space="preserve">Afectación de la integridad fisica del los servidores públicos</t>
  </si>
  <si>
    <t xml:space="preserve">Se mejoró la clasificacion del riesgo en la ARL </t>
  </si>
  <si>
    <t xml:space="preserve">Impacto</t>
  </si>
  <si>
    <t xml:space="preserve">Hacer una socializacion con las especificaciones del procedimiento PG02-PR19 Comunicación comunitaria
 indicando los lineamientos mas importantes </t>
  </si>
  <si>
    <t xml:space="preserve">Alteración del orden público </t>
  </si>
  <si>
    <t xml:space="preserve">3. Administración del Sistema Integrado de Gestión -EST-</t>
  </si>
  <si>
    <t xml:space="preserve">EXT- Político </t>
  </si>
  <si>
    <t xml:space="preserve">baja incorporación de cambios en la normatividad que rige el SIG y/o MIPG</t>
  </si>
  <si>
    <t xml:space="preserve">Inadecuada planeación y estructuración del Sistema Integrado de Gestión y/o MIPG de la entidad</t>
  </si>
  <si>
    <t xml:space="preserve">Incumplimiento de normativa aplicable y de requisitos de las partes interesadas</t>
  </si>
  <si>
    <t xml:space="preserve">PG03-PR04 Identificación y evaluación periódica de lo legal</t>
  </si>
  <si>
    <t xml:space="preserve">Fortalecer las competencias de los profesionales encargados de la administración del SIG</t>
  </si>
  <si>
    <t xml:space="preserve">Subdirección de Programas y Proyectos</t>
  </si>
  <si>
    <t xml:space="preserve">Numero de capacitaciones recibidas</t>
  </si>
  <si>
    <t xml:space="preserve">Número de capacitaciones asistidas/número de capacitaciones programadas</t>
  </si>
  <si>
    <t xml:space="preserve">Citación a capacitaciones, material de capacitación de la página del MIPG</t>
  </si>
  <si>
    <t xml:space="preserve">Baja apropiación del SIG y/o MIPG por parte de la alta dirección</t>
  </si>
  <si>
    <t xml:space="preserve">Dificultades en el cumplimiento de los objetivos institucionales</t>
  </si>
  <si>
    <t xml:space="preserve">PS02-PR16 Procedimiento Gestión Contractual</t>
  </si>
  <si>
    <t xml:space="preserve">Mantener el seguimiento mensual al cumplimiento de la meta Implementado 90% del Sistema Integrado de Gestión </t>
  </si>
  <si>
    <t xml:space="preserve">Porcentaje de informes presentados</t>
  </si>
  <si>
    <t xml:space="preserve">Número de informes generados/número de informes programados</t>
  </si>
  <si>
    <t xml:space="preserve">Informe de Seguimiento Plan de Gestión</t>
  </si>
  <si>
    <t xml:space="preserve">Alta Rotación de los profesionales encargados de la administración del SIG y/o MIPG</t>
  </si>
  <si>
    <t xml:space="preserve">Inadecuada identificación y desarrollo de estrategias para la implementación del SIG y/o MIPG</t>
  </si>
  <si>
    <t xml:space="preserve">PG03-PR07 Revisión por la dirección</t>
  </si>
  <si>
    <t xml:space="preserve">Revisión por la dirección</t>
  </si>
  <si>
    <t xml:space="preserve">Realización de revisión por la dirección</t>
  </si>
  <si>
    <t xml:space="preserve">Numero de revisiones realizadas/numero de revisiones programadas</t>
  </si>
  <si>
    <t xml:space="preserve">Acta Comité Directivo</t>
  </si>
  <si>
    <t xml:space="preserve">Insuficiencia del personal requerido </t>
  </si>
  <si>
    <t xml:space="preserve">SIG y/o MIPG poco eficiente, efectivo y eficaz para la entidad</t>
  </si>
  <si>
    <t xml:space="preserve">PG01-PR07 Formulación y seguimiento de los Planes de gestión </t>
  </si>
  <si>
    <t xml:space="preserve">Implementar la transición hacia la ISO 9001:2015 y al Modelo Integrado de Gestión Distrital</t>
  </si>
  <si>
    <t xml:space="preserve">Porcentaje de avance de transición</t>
  </si>
  <si>
    <t xml:space="preserve">Numero de actividades realizadas/número de actividades programadas</t>
  </si>
  <si>
    <t xml:space="preserve">Listados de asistencia, actualización de documentos</t>
  </si>
  <si>
    <t xml:space="preserve">No contemplar las certificaciones de otros subsistemas que tengan normas certificables.</t>
  </si>
  <si>
    <t xml:space="preserve">No maduración del SIG y/o MIPG</t>
  </si>
  <si>
    <t xml:space="preserve">PG01-PR08 Formulación del Plan estratégico</t>
  </si>
  <si>
    <t xml:space="preserve">Realizar sensibilización y capacitación a la alta dirección en el SIG y/o MIPG </t>
  </si>
  <si>
    <t xml:space="preserve">Numero de capacitaciones realizadas/número de capacitaciones programadas</t>
  </si>
  <si>
    <t xml:space="preserve">Listados de asistencia, actas de reunión</t>
  </si>
  <si>
    <t xml:space="preserve">INT- Financiero</t>
  </si>
  <si>
    <t xml:space="preserve">Falta de recursos financieros para la implementación de todos subsistemas</t>
  </si>
  <si>
    <t xml:space="preserve">Inadecuada identificación y desarrollo de estrategias para la implementación del SIG</t>
  </si>
  <si>
    <t xml:space="preserve">Inadecuada implementación, mantenimiento y monitoreo del SIG y/o MIPG</t>
  </si>
  <si>
    <t xml:space="preserve">a) Insignificante</t>
  </si>
  <si>
    <t xml:space="preserve">Fortalecer de las competencias de los profesionales encargados de la administración del SIG</t>
  </si>
  <si>
    <t xml:space="preserve">Falta de compromiso de la alta dirección en la implementación y monitoreo del SIG</t>
  </si>
  <si>
    <t xml:space="preserve">Informe de Seguimiento al proceso</t>
  </si>
  <si>
    <t xml:space="preserve">Bajo seguimiento del desempeño de los subsistemas del SIG</t>
  </si>
  <si>
    <t xml:space="preserve">Bajo conocimiento por parte de los servidores y directivos </t>
  </si>
  <si>
    <t xml:space="preserve">Inadecuada identificación de oportunidades de mejora para la entidad</t>
  </si>
  <si>
    <t xml:space="preserve">PE01-PR04 Evaluación independiente, auditorías internas y seguimiento</t>
  </si>
  <si>
    <t xml:space="preserve">No contemplar cambios en la normatividad</t>
  </si>
  <si>
    <t xml:space="preserve">Afectación de la imagen institucional ante otras entidades del distrito y partes interesadas</t>
  </si>
  <si>
    <t xml:space="preserve">Consolidación del equipo de líderes SIG 
(Funciones según Resolución vigente de instancias de coordinación interna y conformación de líderes SIG )</t>
  </si>
  <si>
    <t xml:space="preserve">Implementar inducción SIG </t>
  </si>
  <si>
    <t xml:space="preserve">Porcentaje de inducciones SIG realizadas</t>
  </si>
  <si>
    <t xml:space="preserve">Numero de inducciones realizadas/numero de inducciones programadas</t>
  </si>
  <si>
    <t xml:space="preserve">Listados de asistencia</t>
  </si>
  <si>
    <t xml:space="preserve">Sistemas de información y equipos poco confiables y eficientes</t>
  </si>
  <si>
    <t xml:space="preserve">Demoras y reprocesos en todas las áreas de la entidad</t>
  </si>
  <si>
    <t xml:space="preserve">Capacitación periódica a responsables de proceso y servidores de la entidad</t>
  </si>
  <si>
    <t xml:space="preserve">Baja apropiación del SIG por parte de la alta dirección y funcionarios de la SDHT</t>
  </si>
  <si>
    <t xml:space="preserve">Desempeño de los procesos no eficaz, no eficiente y/o no efectivo.</t>
  </si>
  <si>
    <t xml:space="preserve">Información no confiable para la toma de decisiones.</t>
  </si>
  <si>
    <t xml:space="preserve">Sanciones, multas y/o investigaciones.</t>
  </si>
  <si>
    <t xml:space="preserve">Uso de documentación obsoleta</t>
  </si>
  <si>
    <t xml:space="preserve">Sistemas de información poco confiables y eficientes</t>
  </si>
  <si>
    <t xml:space="preserve">Pérdida de información del SIG de la entidad</t>
  </si>
  <si>
    <t xml:space="preserve">Sanciones por incumplimientos derivados de problemas con la información del SIG</t>
  </si>
  <si>
    <t xml:space="preserve">Conservación física y magnética de documentos vigentes y obsoletos</t>
  </si>
  <si>
    <t xml:space="preserve">Difundir la política y el procedimiento de back up al equipo SIG</t>
  </si>
  <si>
    <t xml:space="preserve">Política difundida</t>
  </si>
  <si>
    <t xml:space="preserve">Jornada de difusión de la política y el procedimiento de back up al equipo SIG</t>
  </si>
  <si>
    <t xml:space="preserve">Listado de asistencia</t>
  </si>
  <si>
    <t xml:space="preserve">Falta de herramientas informáticas para el control y trazabilidad de las acciones de mejora, indicadores y documentos del SIG.</t>
  </si>
  <si>
    <t xml:space="preserve">Pérdida de memoria institucional</t>
  </si>
  <si>
    <t xml:space="preserve">Procedimiento de back up</t>
  </si>
  <si>
    <t xml:space="preserve">Buscar en el mercado herramientas que se ajusten a las necesidades del SIG y hacer la propuesta de adquisición</t>
  </si>
  <si>
    <t xml:space="preserve">Propuestas de herramientas</t>
  </si>
  <si>
    <t xml:space="preserve">No. De cotizaciones solicitadas</t>
  </si>
  <si>
    <t xml:space="preserve">Propuestas comerciales</t>
  </si>
  <si>
    <t xml:space="preserve">01/082018</t>
  </si>
  <si>
    <t xml:space="preserve">Auditorías del SIG y/o MIPG ineficaces</t>
  </si>
  <si>
    <r>
      <rPr>
        <sz val="10"/>
        <color rgb="FF000000"/>
        <rFont val="Times New Roman"/>
        <family val="1"/>
        <charset val="1"/>
      </rPr>
      <t xml:space="preserve">contratación de servicios de auditoría externa para </t>
    </r>
    <r>
      <rPr>
        <sz val="10"/>
        <color rgb="FFFF0000"/>
        <rFont val="Times New Roman"/>
        <family val="1"/>
        <charset val="1"/>
      </rPr>
      <t xml:space="preserve">l</t>
    </r>
    <r>
      <rPr>
        <sz val="10"/>
        <rFont val="Times New Roman"/>
        <family val="1"/>
        <charset val="1"/>
      </rPr>
      <t xml:space="preserve">a realización de la auditoría interna de la SHT</t>
    </r>
  </si>
  <si>
    <r>
      <rPr>
        <sz val="10"/>
        <color rgb="FF000000"/>
        <rFont val="Times New Roman"/>
        <family val="1"/>
        <charset val="1"/>
      </rPr>
      <t xml:space="preserve">Socializar al interior del proceso Administración del SIG el concepto de </t>
    </r>
    <r>
      <rPr>
        <sz val="10"/>
        <rFont val="Times New Roman"/>
        <family val="1"/>
        <charset val="1"/>
      </rPr>
      <t xml:space="preserve">auditorías de calidad y líneas de defensa 20182060069032 del DAFP</t>
    </r>
  </si>
  <si>
    <t xml:space="preserve">% Concepto socializado</t>
  </si>
  <si>
    <t xml:space="preserve">Concepto socializado / Concepto propuesto para socializar </t>
  </si>
  <si>
    <t xml:space="preserve">Listado de Asistencia y  presentación </t>
  </si>
  <si>
    <t xml:space="preserve">1/08/2018</t>
  </si>
  <si>
    <t xml:space="preserve">31/08/2018</t>
  </si>
  <si>
    <t xml:space="preserve">Crear el procedimiento de Auditorías internas al Sistema de Gestión de Calidad - SGC</t>
  </si>
  <si>
    <t xml:space="preserve">Procedimiento de auditorías internas al SGC</t>
  </si>
  <si>
    <t xml:space="preserve">Procedimiento creado y publicado</t>
  </si>
  <si>
    <t xml:space="preserve">Publicación en el Mapa interactivo</t>
  </si>
  <si>
    <t xml:space="preserve">16/08/2018</t>
  </si>
  <si>
    <t xml:space="preserve">30/09/2018</t>
  </si>
  <si>
    <t xml:space="preserve">4. Gestión de servicio al ciudadano -EST- </t>
  </si>
  <si>
    <t xml:space="preserve">PROC- Interacción con otros procesos</t>
  </si>
  <si>
    <t xml:space="preserve">Deficiencias en el tratamiento oportuno de las necesidades y requerimientos ciudadanos</t>
  </si>
  <si>
    <t xml:space="preserve">Trámite y gestión de PQRS por fuera de los tiempos establecidos por ley</t>
  </si>
  <si>
    <t xml:space="preserve">Incumplimiento de los términos establecidos por la ley a la hora de dar tratamiento y gestión a las PQRS que ingresan a la entidad</t>
  </si>
  <si>
    <t xml:space="preserve">Informe trimestral de seguimiento a trámite de PQRS.</t>
  </si>
  <si>
    <t xml:space="preserve">Consolidación y publicación del Informe  Periódico Trimestral de PQRS. </t>
  </si>
  <si>
    <t xml:space="preserve">Subdirección Administrativa - Grupo de Atención de Servicio al Ciudadano</t>
  </si>
  <si>
    <t xml:space="preserve">Informe Periódico (trimestral)</t>
  </si>
  <si>
    <t xml:space="preserve"> Número de Informes Trimestrales a Publicar</t>
  </si>
  <si>
    <t xml:space="preserve">Falta de integración entre el Sistema de Correspondencia de la Entidad (FOREST) y el Bogotá te escucha Sistema Distrital de Quejas y Soluciones - SDQS.</t>
  </si>
  <si>
    <t xml:space="preserve"> Reproceso de actividades y aumento de carga operativa</t>
  </si>
  <si>
    <t xml:space="preserve">Informe mensual comparativo entre ambos sistemas de información</t>
  </si>
  <si>
    <t xml:space="preserve">Consolidación y socialización de los Informes Mensuales  Comparativos.</t>
  </si>
  <si>
    <t xml:space="preserve">Subdirección Administrativa - Grupo de Atención de Servicio al Ciudadano - Gestión Tecnológica</t>
  </si>
  <si>
    <t xml:space="preserve">Informes mensuales comparativos consolidados basados en el Bogotá te Escucha Sistema Distrital de Quejas y Soluciones y el Sistema de Correspondencia ( Forest)</t>
  </si>
  <si>
    <t xml:space="preserve">Número de Informes mensuales comparativos socializados</t>
  </si>
  <si>
    <t xml:space="preserve">Informes Mensuales Comparativos socializados</t>
  </si>
  <si>
    <t xml:space="preserve">Deficiencias en el  seguimiento y actualización periódica  según sea necesario, de los documentos asociados a los proceso</t>
  </si>
  <si>
    <t xml:space="preserve"> Incumplimiento en las metas asociadas al proceso</t>
  </si>
  <si>
    <t xml:space="preserve">Revisión Trimestral sobre Procesos y Procedimientos y actualización según la necesidad</t>
  </si>
  <si>
    <t xml:space="preserve">Revisión trimestral de Procesos y Procedimientos asociados a la Gestión de Servicio al Ciudadano y actualización de los mismos  según sea la  necesidad</t>
  </si>
  <si>
    <t xml:space="preserve">: Seguimiento a la revisión y actualización trimestral de documentos asociados al proceso</t>
  </si>
  <si>
    <t xml:space="preserve">Número de revisiones sobre actualizaciones de documentos asociados al proceso de Gestión  de Servicio al Ciudadano en el trimestre</t>
  </si>
  <si>
    <t xml:space="preserve">Solicitudes de Creación, Modificación  o anulación de documentos  radicados ante la Subdirección de Programas y Proyectos </t>
  </si>
  <si>
    <t xml:space="preserve">Deficiencias en el  seguimiento al trámite oportuno de PQRS</t>
  </si>
  <si>
    <t xml:space="preserve">Reclamaciones o PQRS de los usuarios que podrían implicar una denuncia ante los entes reguladores o posibles sanciones</t>
  </si>
  <si>
    <t xml:space="preserve">Guía de seguimiento al trámite oportuno de PQRS</t>
  </si>
  <si>
    <t xml:space="preserve">Establecer una guía de lineamientos para dar trámite a las PQRS objeto de seguimiento trimestral.</t>
  </si>
  <si>
    <t xml:space="preserve">Subdirección Administrativa - Grupo de Atención de Servicio al Ciudadano -</t>
  </si>
  <si>
    <t xml:space="preserve">Guía de Seguimiento a la oportunidad de respuestas</t>
  </si>
  <si>
    <t xml:space="preserve">Guía requerida/ Guía establecida y socializada.</t>
  </si>
  <si>
    <t xml:space="preserve">Guía de lineamientos/ Memorando de socialización</t>
  </si>
  <si>
    <t xml:space="preserve">Falta de información unificada y estandarizada en la entidad producto de la poca articulación entre dependencias</t>
  </si>
  <si>
    <t xml:space="preserve"> Inoportunidad en la información ocasionando retrasos en la
atención a los usuarios y posibles sanciones</t>
  </si>
  <si>
    <t xml:space="preserve">Realizar mesas de trabajo trimestrales con el fin de determinar necesidades de actualización de información correspondiente a los trámites y servicios de la entidad informados por atención al ciudadano</t>
  </si>
  <si>
    <t xml:space="preserve">Adelantar mesas de trabajo trimestrales adelantadas para la actualización y estandarización de información</t>
  </si>
  <si>
    <t xml:space="preserve">Mesas de trabajo  programadas</t>
  </si>
  <si>
    <t xml:space="preserve">Mesas de trabajo programadas/ mesas de trabajo realizadas. 
</t>
  </si>
  <si>
    <t xml:space="preserve">Mesas de trabajo realizadas</t>
  </si>
  <si>
    <t xml:space="preserve">
Interrupción en la prestación y cobertura del servicio</t>
  </si>
  <si>
    <t xml:space="preserve">Disminución en los niveles de satisfacción de los usuarios</t>
  </si>
  <si>
    <t xml:space="preserve">Incremento de PQRS reportadas por la ciudadanía</t>
  </si>
  <si>
    <t xml:space="preserve">Medición sobre el nivel de satisfacción </t>
  </si>
  <si>
    <t xml:space="preserve">Revisión periódica sobre los resultados obtenidos en la Encuesta de Satisfacción y Percepción</t>
  </si>
  <si>
    <t xml:space="preserve">Nivel de Satisfacción Obtenida</t>
  </si>
  <si>
    <t xml:space="preserve">Porcentaje de Satisfacción Obtenido</t>
  </si>
  <si>
    <t xml:space="preserve">Análisis de Satisfacción de Encuestas y Fichas técnicas</t>
  </si>
  <si>
    <t xml:space="preserve">Deficiencia en las  redes de comunicación y disponibilidad de herramientas de  trabajo</t>
  </si>
  <si>
    <t xml:space="preserve">Incumplimiento de los ANS de la entidad</t>
  </si>
  <si>
    <t xml:space="preserve">Generación de alertas toda vez que ocurre una falla técnica sobre los equipos, redes o aplicativos necesarios para la prestación del servicio</t>
  </si>
  <si>
    <t xml:space="preserve">Seguimiento a las incidencias reportadas por mesa de ayuda</t>
  </si>
  <si>
    <t xml:space="preserve">Número de incidencias reportadas  / Número de incidencias resueltas</t>
  </si>
  <si>
    <t xml:space="preserve">Incidencias reportadas en la mesa de ayuda de la entidad.</t>
  </si>
  <si>
    <t xml:space="preserve">Dificultad para la alineación de instrumentos planeación a la Política Pública Distrital de Servicio al Ciudadano</t>
  </si>
  <si>
    <t xml:space="preserve">Insuficiencia en las estrategias y medidas formuladas que permitan articular las acciones del proceso a la Política Pública Distrital de Servicio al Ciudadano</t>
  </si>
  <si>
    <t xml:space="preserve">Revisión sobre la lineas estratégicas</t>
  </si>
  <si>
    <t xml:space="preserve">5. Producción de información sectorial -EST</t>
  </si>
  <si>
    <t xml:space="preserve">Inadecuada Seguridad de la información </t>
  </si>
  <si>
    <t xml:space="preserve">Pérdida de la información estadística o geográfica de la entidad.</t>
  </si>
  <si>
    <t xml:space="preserve">Entregar o contar con información incompleta.</t>
  </si>
  <si>
    <t xml:space="preserve">Solicitar al area TIC, la generación de un  backup con una periodicidad mensual de la carpeta denomianda: Información-sectorial (\\192.168.6.11).</t>
  </si>
  <si>
    <t xml:space="preserve">Continuar con la trazabilidad de las operaciones estadísticas, a partir del almacenamiento en carpetas por temáticas donde se incluyan los históricos.</t>
  </si>
  <si>
    <t xml:space="preserve">Subdirector(a) información sectorial </t>
  </si>
  <si>
    <t xml:space="preserve">Operaciones Estadisticas</t>
  </si>
  <si>
    <t xml:space="preserve">Número de operaciones estadísticas cargadas en la carpeta compartida en el mes / Número de de operaciones estadísticas programadas en la carpeta compartida en el mes </t>
  </si>
  <si>
    <t xml:space="preserve">
Carpeta Compartida: Información-sectorial (\\192.168.6.11): 
</t>
  </si>
  <si>
    <t xml:space="preserve">Falta de políticas claras y lineamientos para el  almacenamiento de la información</t>
  </si>
  <si>
    <t xml:space="preserve">Falta de integridad y confiabilidad en la información.</t>
  </si>
  <si>
    <t xml:space="preserve">Aplicar el PG04-PR04 Producción información Sectorial</t>
  </si>
  <si>
    <t xml:space="preserve">Cargar en el Sistema de Información de la entidad -Hábitat en Cifras-, las actualizaciones de las operaciones estadísticas, así como los boletines sectoriales de acuerdo a la heroicidad de la fuente de información. </t>
  </si>
  <si>
    <t xml:space="preserve">Publicaciones en Habitat en Cifras</t>
  </si>
  <si>
    <t xml:space="preserve">Número de anexos estadisticos  +  boletines cargados en el sistema en el mes / Número de anexos estadisticos  +  boletines programadas en el sistema en el mes </t>
  </si>
  <si>
    <t xml:space="preserve">PG04-FO534 Planilla de Producción Información Sectorial </t>
  </si>
  <si>
    <t xml:space="preserve">Demoras en la actualización de los indicadores y operaciones estadísticas</t>
  </si>
  <si>
    <t xml:space="preserve">Entregar información desactualizada</t>
  </si>
  <si>
    <t xml:space="preserve">Generar Backup de la información alojada en la Geodatabase Empresarial de la SDHT, con una periodicidad mensual.</t>
  </si>
  <si>
    <t xml:space="preserve">Hacer seguimiento a la ejecución del Back Up por parte del área de TI.</t>
  </si>
  <si>
    <t xml:space="preserve">Backup información sectorial</t>
  </si>
  <si>
    <t xml:space="preserve">Total Backup información sectorial en el año/Total Backup información sectorial programados al año</t>
  </si>
  <si>
    <t xml:space="preserve">Mesa de ayuda de la SDHT</t>
  </si>
  <si>
    <t xml:space="preserve">Perdida de información, reprocesos e incumplimiento de términos</t>
  </si>
  <si>
    <t xml:space="preserve">Definir los perfiles de usuario para la Geodatabase Empresarial de la SDHT</t>
  </si>
  <si>
    <t xml:space="preserve">Crear un formato, que permita verificar la trazabilidad de los registros alojados en la base de datos para de la Geodatabase empresarial de la SDHT, al momento de realizar el Backup </t>
  </si>
  <si>
    <t xml:space="preserve">Backup Geodatabase de la SDHT</t>
  </si>
  <si>
    <t xml:space="preserve">Total Backup Geodatabase de la SDHT en el año/Total Backup  Geodatabase de la SDHT programados en el año</t>
  </si>
  <si>
    <t xml:space="preserve">Formato de Backup para de la Geodatabase empresarial de la SDHT</t>
  </si>
  <si>
    <t xml:space="preserve">Elaborar y socializar un formato de solicitud de usuario para de la Geodatabase empresarial de la SDHT</t>
  </si>
  <si>
    <t xml:space="preserve">Perfil de Usuarios</t>
  </si>
  <si>
    <t xml:space="preserve">Número de solicitudes de Usuarios tramitas en el año/ Número de solicitudes de usuario recibidas en el año</t>
  </si>
  <si>
    <t xml:space="preserve">Formato de perfil de usuarios para de la Geodatabase empresarial de la SDHT</t>
  </si>
  <si>
    <t xml:space="preserve">EXT- Interinstitucional </t>
  </si>
  <si>
    <t xml:space="preserve">Reportes de información inoportuna e inexacta por parte de las fuentes externas.</t>
  </si>
  <si>
    <t xml:space="preserve">Dificultades en el procesamiento y análisis de la información</t>
  </si>
  <si>
    <t xml:space="preserve">Retrasos en los diferentes reportes que se generan en la entidad</t>
  </si>
  <si>
    <t xml:space="preserve">PG04-PR04 Producción información sectorial</t>
  </si>
  <si>
    <t xml:space="preserve">Implementar la trazabilidad  de la información reportada</t>
  </si>
  <si>
    <t xml:space="preserve">Subdirector(a) de Servicios Públicos </t>
  </si>
  <si>
    <t xml:space="preserve">Trazabilidad de la información a reportar y/o analizar por la Subdirección de Públicos</t>
  </si>
  <si>
    <t xml:space="preserve">Analisis de bases de datos en el año /analisis de bases de datos progamado en el año</t>
  </si>
  <si>
    <t xml:space="preserve">Carpetas (oficios de requerimiento, respuestas de entidades y empresas y CD), actas, correos electrónicos </t>
  </si>
  <si>
    <t xml:space="preserve">Imprecisión y demoras en la entrega de información por parte de las áreas de la entidad</t>
  </si>
  <si>
    <t xml:space="preserve">Requerir la información a los prestadores y a las entidades dentro de los términos establecidos, y realizar la revisión oportuna de la información allegada</t>
  </si>
  <si>
    <t xml:space="preserve">Establecer mesas de trabajo con las entidades y/o areas respectivas para el evidenciar el origen de la entrega de información incompleta o fuera de los tiempos programados y establecer compromisos.</t>
  </si>
  <si>
    <t xml:space="preserve">Acciones de seguimiento para establecer compromisos con las areas o entidades que suministran la información</t>
  </si>
  <si>
    <t xml:space="preserve">Mesas de trabajo realizadas, correos electrónicos + comunicaciones /Mesas de trabajo progamado en el año + correos electrònicos + comunicaciones programadas</t>
  </si>
  <si>
    <t xml:space="preserve">Información inoportuna e inexacta para la toma de decisiones</t>
  </si>
  <si>
    <t xml:space="preserve">Inducción y reinducción en puesto de trabajo</t>
  </si>
  <si>
    <t xml:space="preserve">Número de inducciones en el año/Total de inducciones  programados en el año</t>
  </si>
  <si>
    <t xml:space="preserve">Listado de asistencia, ayudas de memoria, correos electrónicos</t>
  </si>
  <si>
    <t xml:space="preserve">Falta o escaza capacitación de los funcionarios en herramientas de procesamiento de información.</t>
  </si>
  <si>
    <t xml:space="preserve">Generación de reprocesos en la producción de la información</t>
  </si>
  <si>
    <t xml:space="preserve">PG04-FO533 Guía de Procesamiento Macro de Producción Información Sectorial </t>
  </si>
  <si>
    <t xml:space="preserve">Revisión, actualización y/o creación de Macros de Procesamiento para automatizar las operaciones estadísticas establecidas por el área</t>
  </si>
  <si>
    <t xml:space="preserve">Macros de procesamiento</t>
  </si>
  <si>
    <t xml:space="preserve">Total de macros actualizadas + macros de procesamiento creadas en el año/Total macros programadas + macros actualizadas en el año</t>
  </si>
  <si>
    <t xml:space="preserve">6. Control de vivienda y veeduría a las Curadurías -MIS-</t>
  </si>
  <si>
    <t xml:space="preserve">Desconocimiento de la norma aplicable</t>
  </si>
  <si>
    <t xml:space="preserve">Investigaciones no realizadas dentro del término de la Ley </t>
  </si>
  <si>
    <t xml:space="preserve">Investigaciones disciplanarias</t>
  </si>
  <si>
    <t xml:space="preserve">Actualización, capacitación y mejoramiento de los aplicativos y sistemas tecnológicos con los que  cuenta  la entidad</t>
  </si>
  <si>
    <t xml:space="preserve">Capacitación  a  los nuevos y antiguos funcionarios sobre el manejo de SIDIVIC</t>
  </si>
  <si>
    <t xml:space="preserve">Subdirección de prevención y Seguimiento</t>
  </si>
  <si>
    <t xml:space="preserve">Capacitaciones SIDIVIC</t>
  </si>
  <si>
    <t xml:space="preserve">numero de capacitaciones realizadas sobre numero de capacitaciones solicitudas</t>
  </si>
  <si>
    <t xml:space="preserve">Solicitudes de capacitación</t>
  </si>
  <si>
    <t xml:space="preserve">2/1/20018</t>
  </si>
  <si>
    <t xml:space="preserve">Gran cantidad de procesos a iniciar</t>
  </si>
  <si>
    <t xml:space="preserve">Pérdida de competencia y/o caducidad </t>
  </si>
  <si>
    <t xml:space="preserve"> Revisión y actualizaciòn de los procedimientos SIG del Proceso Control de vivienda y veeduría a las Curaduría</t>
  </si>
  <si>
    <t xml:space="preserve">Actualizar el Manual de usuario SIDIVIC frente a las solicitudes al administrador en relación a corrección de información suministrada en el sistema incluida por los usuarios, para su atención oportuna</t>
  </si>
  <si>
    <t xml:space="preserve">El Manual</t>
  </si>
  <si>
    <t xml:space="preserve">Manual actualizado</t>
  </si>
  <si>
    <t xml:space="preserve">El manual actualizado</t>
  </si>
  <si>
    <t xml:space="preserve">Falta y continudad del personal acargo de los procesos</t>
  </si>
  <si>
    <t xml:space="preserve">Acciones judiciales en contra de la Administración</t>
  </si>
  <si>
    <t xml:space="preserve">Levantamiento de inventario de expedientes y seguimiento</t>
  </si>
  <si>
    <t xml:space="preserve">Mantener documentado  el  inventario de expedientes y seguimiento por área.</t>
  </si>
  <si>
    <t xml:space="preserve">Subdirección de investigaciones y Control de Vivienda</t>
  </si>
  <si>
    <t xml:space="preserve">Informe</t>
  </si>
  <si>
    <t xml:space="preserve">Informe de actualización de expedientes</t>
  </si>
  <si>
    <t xml:space="preserve">Informe trimestral</t>
  </si>
  <si>
    <t xml:space="preserve">Unificación de criterios juridicos para evitar decisiones contradictorias según procedimiento PM05-PR25 Investigaciones Administrativas
</t>
  </si>
  <si>
    <t xml:space="preserve">7. Instrumentos de financiación para el acceso a la vivienda -MIS-</t>
  </si>
  <si>
    <t xml:space="preserve">Falta de competencia del usuario del aplicativo SIPIVE para captura, registro o modificación de la información.</t>
  </si>
  <si>
    <t xml:space="preserve">Manipulación inadecuada de la información registrada en el sistema de información SIPIVE.</t>
  </si>
  <si>
    <t xml:space="preserve">Aumento de carga operativa </t>
  </si>
  <si>
    <t xml:space="preserve">Creación controlada de perfiles y privilegios de usuario para llevar a cabo la trazabilidad de acceso y/o modificación de la información en el aplicativo SIPIVE</t>
  </si>
  <si>
    <t xml:space="preserve">Reducir el riesgo</t>
  </si>
  <si>
    <t xml:space="preserve">Elaborar y publicar guía y/o instructivo para gestión de usuarios y perfiles en el SIPIVE en el Sistema Integrado de Gestión de la SDHT.</t>
  </si>
  <si>
    <t xml:space="preserve">Enlace SIG de la Subsecretaría de Gestión Financiera y Subdirección de Programas y Proyectos</t>
  </si>
  <si>
    <t xml:space="preserve">Instructivo aprobado y publicado en SIG</t>
  </si>
  <si>
    <t xml:space="preserve">% de avance de elaboración y publicación </t>
  </si>
  <si>
    <t xml:space="preserve">Instructivo</t>
  </si>
  <si>
    <t xml:space="preserve">Error en la captura de la información en el aplicativo SIPIVE.</t>
  </si>
  <si>
    <t xml:space="preserve">Pérdida de credibilidad y confianza institucional frente al ciudadano</t>
  </si>
  <si>
    <t xml:space="preserve">Trazabilidad del registro de novedades de la información de los hogares, mediante el seguimiento en el aplicativo SIPIVE. </t>
  </si>
  <si>
    <t xml:space="preserve">Realizar cuatro (4) capacitaciones a los servidores públicos frente al uso del aplicativo SIPIVE. </t>
  </si>
  <si>
    <t xml:space="preserve">Subdirección de Recursos Públicos y
Subdirección Administrativa</t>
  </si>
  <si>
    <t xml:space="preserve">Capacitaciones realizadas SIPIVE</t>
  </si>
  <si>
    <t xml:space="preserve">Número de capacitaciones realizadas</t>
  </si>
  <si>
    <t xml:space="preserve">Lista de asistencia
Presentación</t>
  </si>
  <si>
    <t xml:space="preserve">Generación de información errónea para la toma de decisiones.</t>
  </si>
  <si>
    <t xml:space="preserve">Seguimiento a las inconsistencias de la información registrada en la etapa de inscripción en el aplicativo SIPIVE.</t>
  </si>
  <si>
    <t xml:space="preserve">Desconocimiento de los programas para el acceso a la vivienda.</t>
  </si>
  <si>
    <t xml:space="preserve">Suministro a los hogares de información no relevante o no ajustada a la realidad acerca de los programas para el acceso a la vivienda.</t>
  </si>
  <si>
    <t xml:space="preserve">Pérdida de credibilidad y de confianza institucional.</t>
  </si>
  <si>
    <t xml:space="preserve">Divulgación de la información de los programas para el acceso a la vivienda.</t>
  </si>
  <si>
    <t xml:space="preserve">Informar a la ciudadanía las condiciones para el acceso a los programas de vivienda.</t>
  </si>
  <si>
    <t xml:space="preserve">Subdirección de Recursos Públicos y
Subdirección Administrativa.</t>
  </si>
  <si>
    <t xml:space="preserve">Jornadas de información con la ciudadanía</t>
  </si>
  <si>
    <t xml:space="preserve">Número de jornadas  realizadas</t>
  </si>
  <si>
    <t xml:space="preserve">Listas de Asistencia.
Sistema de Información del PIVE.</t>
  </si>
  <si>
    <t xml:space="preserve">EXT- Comunicación externa</t>
  </si>
  <si>
    <t xml:space="preserve">Falta de actualización de la información en la página Web</t>
  </si>
  <si>
    <t xml:space="preserve">No cumplimiento de los objetivos misionales.</t>
  </si>
  <si>
    <t xml:space="preserve">Actualización de la información de los programas para el acceso a la vivienda en la página web de la entidad.</t>
  </si>
  <si>
    <t xml:space="preserve">Realizar cuatro (4) capacitaciones a los servidores públicos de la SDHT acerca de los programas para el acceso a la vivienda. </t>
  </si>
  <si>
    <t xml:space="preserve"> Subdirección de Recursos Públicos y
Subdirección Administrativa.</t>
  </si>
  <si>
    <t xml:space="preserve">Capacitaciones  realizadas a servidores públicos </t>
  </si>
  <si>
    <t xml:space="preserve">Listas de Asistencia </t>
  </si>
  <si>
    <t xml:space="preserve">Incumplimiento de los requisitos legales establecidos para las notificaciones de actos administrativos </t>
  </si>
  <si>
    <t xml:space="preserve">Indebida Notificación de actos administrativos</t>
  </si>
  <si>
    <t xml:space="preserve">Pérdida de fuerza ejecutoria</t>
  </si>
  <si>
    <t xml:space="preserve"> Seguimiento al Sistema de correspondencia - FOREST.</t>
  </si>
  <si>
    <t xml:space="preserve">Informe mensual del estado de los expedientes </t>
  </si>
  <si>
    <t xml:space="preserve">Subdirección de Investigaciones y Control de Vivienda</t>
  </si>
  <si>
    <t xml:space="preserve">Informe del estado de los expedientes</t>
  </si>
  <si>
    <t xml:space="preserve">Informe mensual</t>
  </si>
  <si>
    <t xml:space="preserve">PROC- Responsables del proceso</t>
  </si>
  <si>
    <t xml:space="preserve">Aplicación Indebida de la norma competente a la notificación según la fecha en que inicio la actuación administrativa </t>
  </si>
  <si>
    <t xml:space="preserve">Pérdida de competencia </t>
  </si>
  <si>
    <t xml:space="preserve">Apicación del Procedimiento PM05-PR30 Notificación de actos administrativos
</t>
  </si>
  <si>
    <t xml:space="preserve">Reuniones mensuales que permitan el control de términos </t>
  </si>
  <si>
    <t xml:space="preserve">Actas </t>
  </si>
  <si>
    <t xml:space="preserve">Actas reuniones mensuales</t>
  </si>
  <si>
    <t xml:space="preserve">Actas mensuales</t>
  </si>
  <si>
    <t xml:space="preserve">Ineficiente prestación del servicio de mensajeria por la empresa contratada. </t>
  </si>
  <si>
    <t xml:space="preserve">Demandas por violación al debido proceso </t>
  </si>
  <si>
    <t xml:space="preserve">Consulta de direcciones de notificación judicial de las sociedades en Cámara de Comercio de Bogotá</t>
  </si>
  <si>
    <t xml:space="preserve">Actualización permanente de las bases de datos de Notificaciones </t>
  </si>
  <si>
    <t xml:space="preserve">base de datos </t>
  </si>
  <si>
    <t xml:space="preserve">base de datos de notificaciones </t>
  </si>
  <si>
    <t xml:space="preserve">base de datos actualizada</t>
  </si>
  <si>
    <t xml:space="preserve">Caducidad</t>
  </si>
  <si>
    <t xml:space="preserve">Revisión física del expediente administrativo</t>
  </si>
  <si>
    <t xml:space="preserve">Investigaciones de ley</t>
  </si>
  <si>
    <t xml:space="preserve">No existencia de una estructura adecuada para custodiar los expedientes </t>
  </si>
  <si>
    <t xml:space="preserve">Pérdida o Destrucción de Expedientes </t>
  </si>
  <si>
    <t xml:space="preserve">Caducidad de términos</t>
  </si>
  <si>
    <t xml:space="preserve">Cargue de la información en el sistema SIDIVIC</t>
  </si>
  <si>
    <t xml:space="preserve">Generar reporte trismestral o según se requiera del SIDIVIC de las actuaciones administrativas en curso y asignación de los expedientes</t>
  </si>
  <si>
    <t xml:space="preserve">reporte</t>
  </si>
  <si>
    <t xml:space="preserve">reporte del SIDIVIC sobre las actuación administrativas en curso y asignación de los expedientes</t>
  </si>
  <si>
    <t xml:space="preserve">reporte trimestral</t>
  </si>
  <si>
    <t xml:space="preserve">Falta uso de la funcionalidad de préstamo y asignación de expedientes del SIDIVIC</t>
  </si>
  <si>
    <t xml:space="preserve">No poder identificar la ubicación real del expediente</t>
  </si>
  <si>
    <t xml:space="preserve">Verificación a la ubicación de los expedientes prestados </t>
  </si>
  <si>
    <t xml:space="preserve">Seguimiento al inventario  mensual de los expedientes activos por parte de los coordinadores de las respectivas áreas</t>
  </si>
  <si>
    <t xml:space="preserve">informe</t>
  </si>
  <si>
    <t xml:space="preserve">Informe de estado de los expedientes</t>
  </si>
  <si>
    <t xml:space="preserve">informe mensual</t>
  </si>
  <si>
    <t xml:space="preserve">Fallas en el control del reparto asignado a cada profesional</t>
  </si>
  <si>
    <t xml:space="preserve">Demoras en el tramite de las investigaciones administrativas, ocasionando sanciones disciplinarias y acciones judiciales (Tutelas, Demandas)</t>
  </si>
  <si>
    <t xml:space="preserve">Actualización de la base de datos de las investigaciones administrativas y seguimiento</t>
  </si>
  <si>
    <t xml:space="preserve">Gestionar con la Subsecretaria de Gestión Corporativa el espacio y la custodia del archivo</t>
  </si>
  <si>
    <t xml:space="preserve">memorando</t>
  </si>
  <si>
    <t xml:space="preserve">memorando radicado</t>
  </si>
  <si>
    <t xml:space="preserve">Custodia inapropiada por parte de los funcionarios</t>
  </si>
  <si>
    <t xml:space="preserve">Pérdida de competencia</t>
  </si>
  <si>
    <t xml:space="preserve">Pérdida de fuerza de ejecutoria </t>
  </si>
  <si>
    <t xml:space="preserve">8. Gestión de soluciones habitacionales -MIS-</t>
  </si>
  <si>
    <t xml:space="preserve">Falta de recurso humano</t>
  </si>
  <si>
    <t xml:space="preserve">Insuficiencia de suelo para el desarrollo y construcción de la ciudad</t>
  </si>
  <si>
    <t xml:space="preserve">No cumplimiento de las metas institucionales</t>
  </si>
  <si>
    <t xml:space="preserve">Listado de profesionales designados a elaboración de Conceptos técnicos</t>
  </si>
  <si>
    <t xml:space="preserve">Se han generado x contratos a profesionales que cumplen con los perfiles técnico, profesional o adminsitrativo.</t>
  </si>
  <si>
    <t xml:space="preserve">Subdirector(a) de Gestión del Suelo</t>
  </si>
  <si>
    <t xml:space="preserve">Asignacion de Predios Declarados de Desarrollo y Construcción</t>
  </si>
  <si>
    <t xml:space="preserve"> No de predios declarados x profesional / acciones adelantadas</t>
  </si>
  <si>
    <t xml:space="preserve">Relacion de asignacion de Predios declarados </t>
  </si>
  <si>
    <t xml:space="preserve">PROC - Comunicación entre los procesos</t>
  </si>
  <si>
    <t xml:space="preserve">Baja articulación entre los procesos de la entidad, para la toma de decisiones y generación de productos</t>
  </si>
  <si>
    <t xml:space="preserve">Afectación de la imagen institucional</t>
  </si>
  <si>
    <t xml:space="preserve">Realizar seguimiento a solicitudes al área jurídica mediante Forest</t>
  </si>
  <si>
    <t xml:space="preserve">Programación de mesas de trabajo con el área jurídica para definir tiempos de respuesta a las solicitudes realizadas por la Subdirección del Gestión del Suelo, de acuerdo con la demanda de los temas a revisar.</t>
  </si>
  <si>
    <t xml:space="preserve">No de mesas de Trabajo</t>
  </si>
  <si>
    <t xml:space="preserve">No reuniones realizada / No de Reuniones programadas</t>
  </si>
  <si>
    <t xml:space="preserve">Actas</t>
  </si>
  <si>
    <t xml:space="preserve">Información inexacta y fuera de tiempo generada por otras entidades</t>
  </si>
  <si>
    <t xml:space="preserve">Solicitud información formal a otras entidades para resolver dudas normativas (oficios)</t>
  </si>
  <si>
    <t xml:space="preserve">Documentar el seguimiento  a solicitudes al área jurídica mediante Forest</t>
  </si>
  <si>
    <t xml:space="preserve">Técnico de apoyo a gestión documental</t>
  </si>
  <si>
    <t xml:space="preserve">No de Forest remitidos </t>
  </si>
  <si>
    <t xml:space="preserve">No de Forest/ No de evaluaciones Realizadas</t>
  </si>
  <si>
    <t xml:space="preserve">Reporte de forest</t>
  </si>
  <si>
    <t xml:space="preserve">EXT- Económico </t>
  </si>
  <si>
    <t xml:space="preserve">Proyectos estratégicos con difucultades normativas, de financiación y/o de gestión </t>
  </si>
  <si>
    <t xml:space="preserve">PM02-PR08 Seguimiento y evaluación del desarrollo y ejecución de planes parciales de desarrollo y/o renovación urbana</t>
  </si>
  <si>
    <t xml:space="preserve">Identificar los proyectos estratégicos para la generación de oferta de suelo y brindar acompañamiento técnico y de gestión insterinstitucional para la viabilidad y ejecución del proyecto</t>
  </si>
  <si>
    <t xml:space="preserve">No de proyectos estratégicos priorizados con acompañamiento técnico y de gestión insterinstitucional</t>
  </si>
  <si>
    <t xml:space="preserve">No de proyectos priorizados / No de proyectos con acompañamiento técnico</t>
  </si>
  <si>
    <t xml:space="preserve">Base de datos de Seguimiento y evaluación del desarrollo y ejecución de planes parciales
PM02-PR08</t>
  </si>
  <si>
    <t xml:space="preserve">Predios declarados que al ser analizados técnica, jurídica y económicamente no cuentan con condiciones favorables para su desarrollo o construcción de VIS o VIP.  </t>
  </si>
  <si>
    <t xml:space="preserve">PM02-PR06 Seguimiento al cumplimiento de la declaratoria de desarrollo o construcción prioritaria</t>
  </si>
  <si>
    <t xml:space="preserve">Continuar con el control de calidad de las Evaluaciones Técnica de conformidad con el procedimiento PM02-PR06</t>
  </si>
  <si>
    <t xml:space="preserve">Coordinadora de Declaratorias y Subdirectora de Gestión de Suelo</t>
  </si>
  <si>
    <t xml:space="preserve">Evaluaciones Técnicas </t>
  </si>
  <si>
    <t xml:space="preserve">No de Evaluaciones Elaboradas/ No de evaluaciones Revisadas</t>
  </si>
  <si>
    <t xml:space="preserve">Evaluaciones Técnicas y Registros en SIDEC</t>
  </si>
  <si>
    <t xml:space="preserve">Baja asignación de Recursos para la implementación y operatividad del Proyecto</t>
  </si>
  <si>
    <t xml:space="preserve">No Ejecución del Proyecto Asociativo </t>
  </si>
  <si>
    <t xml:space="preserve">Falta de recursos para contratar personal que  acompañe y  realice seguimiento de los proyectos Asociativos vinculados a la SDHT . </t>
  </si>
  <si>
    <t xml:space="preserve">Matriz de Segumiento de Proyectos Asocitivos vincualados a la SDHT.</t>
  </si>
  <si>
    <t xml:space="preserve">Diligencia, actualizar y reprotar  matriz de Segumiento de los proyectos vinculados </t>
  </si>
  <si>
    <t xml:space="preserve">Profesionales Subdirección de Gestión del Suelo</t>
  </si>
  <si>
    <t xml:space="preserve">No proyectos Asociativos</t>
  </si>
  <si>
    <t xml:space="preserve">No total de proyectos Asociativos / No de  Proyectos Asociativos en Seguimiento</t>
  </si>
  <si>
    <t xml:space="preserve">Matriz de segumieno</t>
  </si>
  <si>
    <t xml:space="preserve">Deficiencia en el proceso de gestión y articulación interinstitucional que permita hacer eficiente y eficaz el trámite para la culminación del proyecto.</t>
  </si>
  <si>
    <t xml:space="preserve">Incumplimiento en el cronograma de desarrollo del proyecto lo que conlleva al no cumplimiento de metas </t>
  </si>
  <si>
    <t xml:space="preserve">Identificacion de dificultades en el proceso de tramites, acompañamiento y segumiento a los proyectos  que permita determinar la eficiencia y eficacia de la gestion desarrollada por la Subdireccion de gestion del suelo. </t>
  </si>
  <si>
    <t xml:space="preserve">llevar registro de tramites, activiades, mesas de trabajo interinstitucional y seguimiento de los proyectos</t>
  </si>
  <si>
    <t xml:space="preserve">No proyectos Asociativos con tramites en proceso</t>
  </si>
  <si>
    <t xml:space="preserve">No total de proyectos Asociativos / No de  Proyectos Asociativos que poseen tramites en entidades</t>
  </si>
  <si>
    <t xml:space="preserve">Baja articulación entre las entidades vinculadas a la cadena de trámites</t>
  </si>
  <si>
    <t xml:space="preserve">Demoras en tramites e incumplimiento de requisitos que permitan la viabilidad del Proyecto  </t>
  </si>
  <si>
    <t xml:space="preserve">Identificación de entidades, que demoran el proceso de la cadena de trámites para procesos de urbanismo y construcción.</t>
  </si>
  <si>
    <t xml:space="preserve">llevar registro de tramites radicados y tiempo de respueta a los mismos</t>
  </si>
  <si>
    <t xml:space="preserve">No de entidades con tramites radicados  </t>
  </si>
  <si>
    <t xml:space="preserve">No total de Entidades / No de  tramites en proceso </t>
  </si>
  <si>
    <t xml:space="preserve">Inclusión de metas sin relación de coherencia con las dinámicas de oferta y demanda del suelo</t>
  </si>
  <si>
    <t xml:space="preserve">No cumplimiento de Metas proyectadas de suelo  útil gestionado, no diminución de déficit habitacional</t>
  </si>
  <si>
    <t xml:space="preserve">Reporte de Indicadores de Gestión en SIPI</t>
  </si>
  <si>
    <t xml:space="preserve">Registro de proyectos asociativos, que contenga datos urbanísticos de suelo Bruto, Neto y util, potencial de vivienda y definición de usos complementarios, total de suelo disponible, desarrollado y ejecutado. </t>
  </si>
  <si>
    <t xml:space="preserve">Has Suelo </t>
  </si>
  <si>
    <t xml:space="preserve">Suelo Disponible en Proyectos Asociativos/Suelo  útil  en  proyectos Asociativos </t>
  </si>
  <si>
    <t xml:space="preserve">Informes de gestión SIPI</t>
  </si>
  <si>
    <t xml:space="preserve">Mercado Inmobiliario cambiante y falta de Interés en la habilitación del suelo para ejecución posterior (especulación). </t>
  </si>
  <si>
    <t xml:space="preserve">Inviabilidad financiera  para ejecutar el proyecto</t>
  </si>
  <si>
    <t xml:space="preserve">Identificación de suelo disponible </t>
  </si>
  <si>
    <t xml:space="preserve">Registro de proyectos asociativos, que contenga datos urbanísticos de suelo Bruto, Neto y util, potencial de vivienda y definición de usos complementarios, total de suelo disponible, desarrollado y ejecutado.  </t>
  </si>
  <si>
    <t xml:space="preserve">Matriz de Seguimiento</t>
  </si>
  <si>
    <t xml:space="preserve">No de proyectos asocitivos con suelo disponible / No de proyectos aoscitivos no desarrollos </t>
  </si>
  <si>
    <t xml:space="preserve">Informes de gestión SIPIP</t>
  </si>
  <si>
    <t xml:space="preserve">Planes Parciales adoptados con productos inmobiliarios con baja demanda.</t>
  </si>
  <si>
    <t xml:space="preserve">Dificultades o limitaciones al momento de
ejecutar los proyectos en Planes Parciales Adoptados</t>
  </si>
  <si>
    <t xml:space="preserve">Suspensión de proyectos indefinidamente hasta que el mercado inmobiliario reaccione o plantear modificaciones a los planes parciales.</t>
  </si>
  <si>
    <t xml:space="preserve">Si la falta de ejecución en Planes Parciales adoptados se debe a falta de interés de los propietarios en su desarrollo a corto plazo, se requiere identificar y activar Instrumentos de Gestión de Suelo que propendan la movilización de suelo a corto Plazo.
Incorporar Vigencia en los planes parciales adoptados que no la tienen establecida.</t>
  </si>
  <si>
    <t xml:space="preserve">Subdirección de Gestión del Suelo SDHT
Dirección Planes Parciales - SDP</t>
  </si>
  <si>
    <t xml:space="preserve">No PP  / No de visitas</t>
  </si>
  <si>
    <t xml:space="preserve">Visitas de Seguimiento a PP  /No de PP Declarados de Desarrollo</t>
  </si>
  <si>
    <t xml:space="preserve">Falta de coordinación interinstitucional al momento de solicitar permisos para la ejecución de Infraestructura Pública a cargo del desarrollador Privado</t>
  </si>
  <si>
    <t xml:space="preserve">Demoras en obtención de Licencias lo que retrasa la ejecución de los proyectos</t>
  </si>
  <si>
    <t xml:space="preserve">Procedimiento  PM02-PR09 Gestión y seguimiento de proyectos asociativos generadores de VIP</t>
  </si>
  <si>
    <t xml:space="preserve">Si la falta de ejecución en Planes Parciales adoptados se debe a dificultades en la cadena de trámites de urbanismo, se realizará el acompañamiento técnico y la gestión interinstitucional  que permita viabilizar el desarrollo de los planes parciales</t>
  </si>
  <si>
    <t xml:space="preserve">Subdirección de Gestión del Suelo SDHT</t>
  </si>
  <si>
    <t xml:space="preserve">No de  PP sin desarrollar / No PP apoyados </t>
  </si>
  <si>
    <t xml:space="preserve">No de  PP sin desarrollar / No PP apoyados vinculados a proyectos Asociativos</t>
  </si>
  <si>
    <t xml:space="preserve">Base de datos de Seguimiento y evaluación del desarrollo y ejecución de planes parciales
PM02-PR09</t>
  </si>
  <si>
    <t xml:space="preserve">Falta de interés de los propietarios en la ejecución de Planes Parciales a corto plazo.</t>
  </si>
  <si>
    <t xml:space="preserve">Suspensión de  proyectos indefinidamente con suelo habilitado hasta que el propietario lo decida.</t>
  </si>
  <si>
    <t xml:space="preserve">Si la falta de ejecución en Planes Parciales adoptados se debe a la imposibilidad de desarrollo por condiciones técnicas o de financiación, se requiere la implementación de incentivos normativos o financiación de cargas urbanisticas estratégicas como mecanismo para detonar el desarrollo del suelo estratégico</t>
  </si>
  <si>
    <t xml:space="preserve">No de  PP sin desarrollar  / No PP con incentivos normativos y de financiación</t>
  </si>
  <si>
    <t xml:space="preserve">Base de datos de Seguimiento y evaluación del desarrollo y ejecución de planes parciales
PM02-PR10</t>
  </si>
  <si>
    <t xml:space="preserve">Falta de continuidad  normativa que dificulta el desarrollo de proyectos.</t>
  </si>
  <si>
    <t xml:space="preserve">Modificaciones continuas en los proyectos en temas técnicos, económicos y jurídicos</t>
  </si>
  <si>
    <t xml:space="preserve">No cumplimiento del objetivo estratégico: Contribuir al acceso a una vivienda adecuada y asequible para los hogares de Bogotá.
</t>
  </si>
  <si>
    <t xml:space="preserve">Bajos niveles de respuesta por parte de las entidades del Distrito, en el envío de información concerniente a los trámites de la cadena de urbanismo y construcción.</t>
  </si>
  <si>
    <t xml:space="preserve">Bajo nivel de materialización de las asesorías y acompañamientos a trámites mediante la Ventanilla Única de la Construcción.</t>
  </si>
  <si>
    <t xml:space="preserve">Perdida de credibilidad en la entidad por la información no confiable</t>
  </si>
  <si>
    <t xml:space="preserve">PM02-PR11 Simplificación, racionalización, automatización y virtualización del proceso de trámites relacionados con proyectos urbanísticos y de construcción.</t>
  </si>
  <si>
    <t xml:space="preserve">Expedición de normatividad (Decreto)</t>
  </si>
  <si>
    <t xml:space="preserve">Subdirección de Apoyo a la Construción</t>
  </si>
  <si>
    <t xml:space="preserve">Cumplimiento del Check-List de implementación de mejoras PM02-FO300</t>
  </si>
  <si>
    <t xml:space="preserve">Registros de la trazabilidad contenidos en el gestor de proyectos REDMINE.</t>
  </si>
  <si>
    <t xml:space="preserve">Escasa asignación de recursos por parte de las entidades, para el logro de la conectividad de los sistemas de la entidad con la Ventanilla Única de la Construcción para la virtualización de los trámites.</t>
  </si>
  <si>
    <t xml:space="preserve">Actas de reunión con entidades y memorias de ayuda con llistados de asistencia</t>
  </si>
  <si>
    <t xml:space="preserve">Baja disposición por parte de las entidades para racionalizar los trámites que componen la cadena de urbanismo y construcción.</t>
  </si>
  <si>
    <t xml:space="preserve">No consideración de la VUC como una herramienta para el impulso de la generación de vivienda</t>
  </si>
  <si>
    <t xml:space="preserve">Diagnósticos de los trámites</t>
  </si>
  <si>
    <t xml:space="preserve">Ventanilla Única de la Construcción</t>
  </si>
  <si>
    <t xml:space="preserve">Fallas tecnicas en los enlaces de comunicación primario y de respaldo del proveedor del servicio de infraestructura de la Secretaría Distrital del Hábitat</t>
  </si>
  <si>
    <t xml:space="preserve">Indisponibilidad de la Ventanilla Unica de la Construcción</t>
  </si>
  <si>
    <t xml:space="preserve">Aumento en los tiempos de respuesta de las solicitudes de los trámites.</t>
  </si>
  <si>
    <t xml:space="preserve">Seguimiento y monitoreo a la disponibilidad de los servicios de la VUC</t>
  </si>
  <si>
    <t xml:space="preserve">Incluir Seguimiento y monitoreo a la disponibilidad de los servicios de la VUC, en el PM02-MM17 Manual Sistema de Información SuperCADE Virtual Ventanilla Única de la Construcción – VUC</t>
  </si>
  <si>
    <t xml:space="preserve">Subdirección de Apoyo a la Construcción</t>
  </si>
  <si>
    <t xml:space="preserve">% Disponibilidad VUC</t>
  </si>
  <si>
    <t xml:space="preserve">(# dias del año - # días no disponibilidad VUC) * 100%  /  # días año</t>
  </si>
  <si>
    <t xml:space="preserve">PM02-MM17 Manual Sistema de Información SuperCADE Virtual Ventanilla Única de la Construcción – VUC actualizado
Impresiones de pantallas que evidencian el comportamiento del sistema</t>
  </si>
  <si>
    <t xml:space="preserve">20/04/201/</t>
  </si>
  <si>
    <t xml:space="preserve">Poca disponibilidad de personal calificado para Administración de la infraestructura que soporta la VUC</t>
  </si>
  <si>
    <t xml:space="preserve">Inconformidades por parte de usuarios (ciudadanos y/o funcionarios de entidades)</t>
  </si>
  <si>
    <t xml:space="preserve">Inadecuada articulación con otras entidades para brindar celeridad a los trámites</t>
  </si>
  <si>
    <t xml:space="preserve">Bajo nivel de  materialización del apoyo interinstitucional a los promotores de vivienda </t>
  </si>
  <si>
    <t xml:space="preserve">Ineficacia del esquema de mesa de soluciones</t>
  </si>
  <si>
    <t xml:space="preserve">PM02-PR03 Desarrollo del esquema de gestión compartida Mesa de Soluciones</t>
  </si>
  <si>
    <t xml:space="preserve">Socialización a los promotores de vivienda acerca de los requisitos exigidos por la entidades para los trámites de la cadena de urbanismo y construcción. </t>
  </si>
  <si>
    <t xml:space="preserve">% de apoyo interinstitucional a los promotores de vivienda en la gestión de trámites </t>
  </si>
  <si>
    <t xml:space="preserve">(# de solicitudes atendidas por trimestre  / # solicitudes presentadas por los promotores) * 100%</t>
  </si>
  <si>
    <t xml:space="preserve">Actas de reunión con entidades
Actas de reunión con promotores de vivienda
Matriz de seguimiento
Carpetas de proyectos inscritos en el esquema de mesa de soluciones</t>
  </si>
  <si>
    <t xml:space="preserve"> Incumplimiento de los requisitos exigidos por las entidades, por parte de los consultores contratados por los promotores de vivienda</t>
  </si>
  <si>
    <t xml:space="preserve">Demora por parte de otras entidades, en la respuesta a los trámites que conforman la cadena de urbanismo y construcción</t>
  </si>
  <si>
    <t xml:space="preserve">Escaso recurso humano para la gestión de acompañamiento a los promotores de vivienda frente a las entidades</t>
  </si>
  <si>
    <t xml:space="preserve">Bajo impulso en la generación de soluciones habitacionales para el D.C.</t>
  </si>
  <si>
    <t xml:space="preserve">Falta de interes de los promotores de vivienda en el acompañamiento que presta la SDHT 
(Esquema de mesa de soluciones)</t>
  </si>
  <si>
    <t xml:space="preserve">9. Gestión territorial del hábitat -MIS-</t>
  </si>
  <si>
    <t xml:space="preserve">Falta de interés de la comunidad en participar de las intervenciones.</t>
  </si>
  <si>
    <t xml:space="preserve">Incumplimiento de las acciones priorizadas para la gestion de las  intervenciones integrales del habitat.</t>
  </si>
  <si>
    <t xml:space="preserve">Sanciones  adminsitrativas o disciplinarias</t>
  </si>
  <si>
    <t xml:space="preserve">Seguimiento plan de acción del proyecto de inversion mediante el SIPI</t>
  </si>
  <si>
    <t xml:space="preserve">Continuar con los seguimientos establecidos en los controles </t>
  </si>
  <si>
    <t xml:space="preserve">Subsecretaria de Coordinación Operativa </t>
  </si>
  <si>
    <t xml:space="preserve">Seguimientos establecidos en los controles</t>
  </si>
  <si>
    <t xml:space="preserve">Número de seguimientos establecidos en los controles</t>
  </si>
  <si>
    <t xml:space="preserve">Reporte mensual SIPI</t>
  </si>
  <si>
    <t xml:space="preserve">Falta de recurso humano, tecnológico y logístico. </t>
  </si>
  <si>
    <t xml:space="preserve">Perdida de credibilidad  ante la comunidad y las instituciones</t>
  </si>
  <si>
    <t xml:space="preserve">Seguimiento comité de Subsecretaría de Coordinación Operativa</t>
  </si>
  <si>
    <t xml:space="preserve">Actas comité de seguimiento</t>
  </si>
  <si>
    <t xml:space="preserve">Condiciones de seguridad que impidan el acceso al territorio.</t>
  </si>
  <si>
    <t xml:space="preserve">Disminución en los recursos asignados para las siguientes vigencias</t>
  </si>
  <si>
    <t xml:space="preserve">Seguimiento a los compromisos establecidos en la Mesa de mejoramiento integral </t>
  </si>
  <si>
    <t xml:space="preserve">Actas Mesa de Mejorameito  y matriz de seguimientos.</t>
  </si>
  <si>
    <t xml:space="preserve">Incumplimiento de los compromisos adquiridos  por la entidades en los planes de acción establecidos en el marco de la Mesa de Mejoramiento.</t>
  </si>
  <si>
    <t xml:space="preserve">Retraso en el cumplimiento de  las actividades misionales</t>
  </si>
  <si>
    <t xml:space="preserve">Seguimiento a los contratos y convenios suscritos para la implementación de las acciones.</t>
  </si>
  <si>
    <t xml:space="preserve">Informes de supervisión</t>
  </si>
  <si>
    <t xml:space="preserve">Vacíos en las normas expedidas por el gobierno nacional o distrital </t>
  </si>
  <si>
    <t xml:space="preserve">Contratación de interventorías técnicas para los procesos de elaboración de estudios y diseños y ejecución de obras.</t>
  </si>
  <si>
    <t xml:space="preserve">Informes de interventoria</t>
  </si>
  <si>
    <t xml:space="preserve">10. Formulación de lineamientos e instrumentos de vivienda y hábitat -MIS-</t>
  </si>
  <si>
    <t xml:space="preserve">Inadecuada coordinación entre áreas y entidades en el desarrollo del instrumento y/o lineamiento</t>
  </si>
  <si>
    <t xml:space="preserve">Instrumentos y lineamientos de política de vivienda y hábitat ineficientes </t>
  </si>
  <si>
    <t xml:space="preserve">Baja eficiencia de la política de vivienda y hábitat liderada por la entidad</t>
  </si>
  <si>
    <t xml:space="preserve">Aplicación del PM07-PR01 Diseño de lineamientos e instrumentos de política de vivienda y hábitat</t>
  </si>
  <si>
    <t xml:space="preserve">Mantener la trazabilidad de los lineamientos de política de vivienda y habitat realizados por la Subsecretaría de Planeación y Política</t>
  </si>
  <si>
    <t xml:space="preserve">Subsecretario de Planeación y Política</t>
  </si>
  <si>
    <t xml:space="preserve">% carpetas con la trazabilidad de los lineamientos de Política de vivienda y Hábtiat realizados</t>
  </si>
  <si>
    <t xml:space="preserve">(Sumatoria de carpetas con la trazabilidad de los líneamientos de Política de Vivienda y Hábitat/Sumatoria de lineamientos de Política de Vivienda y Hábitat en proceso de realización)*100</t>
  </si>
  <si>
    <t xml:space="preserve">Carpeta compartida (\\192.168.6.11): \\Politica\\</t>
  </si>
  <si>
    <t xml:space="preserve">Cambios al interior de la secretaría que generan inconvenientes en la gestión de política de vivienda y hábitat</t>
  </si>
  <si>
    <t xml:space="preserve">Lineamientos e instrumentos de política incoherentes.</t>
  </si>
  <si>
    <t xml:space="preserve">Aplicación del PM07-PR03 Seguimiento y evaluación de la política del hábitat, instrumentos y programas </t>
  </si>
  <si>
    <t xml:space="preserve">Actualización del procedimiento PM07-PR03 Seguimiento y evaluación de la política del hábitat, instrumentos y programas, donde se definan nuevos controles.</t>
  </si>
  <si>
    <t xml:space="preserve">% de actualizaciones al procedimiento  PM07-PR03 Seguimiento y evaluación de la política del hábitat, instrumentos y programas, donde se definan nuevos controles.</t>
  </si>
  <si>
    <t xml:space="preserve">(Sumatoria  de actualizaciónes al procedimiento PM07-PR03 Seguimiento y evaluación de la política del hábitat, instrumentos y programas, donde se definan nuevos controles /Número de actualizaciones al PM07-PR03 Seguimiento y evaluación de la política del hábitat, instrumentos y programas)*100</t>
  </si>
  <si>
    <t xml:space="preserve">PM07-PR03 Seguimiento y evaluación de la política del hábitat, instrumentos y programas</t>
  </si>
  <si>
    <t xml:space="preserve">Falta de seguimiento a la estructuración de lineamiento e instrumentos de vivienda y hábitat</t>
  </si>
  <si>
    <t xml:space="preserve">Lineamientos e instrumentos de política no acordes con las necesidades de la entidad </t>
  </si>
  <si>
    <t xml:space="preserve">Implementación  PM07-FO538 Planilla de diseño de lineamientos e instrumentos de política de vivienda y hábitat</t>
  </si>
  <si>
    <t xml:space="preserve">Implementar planilla de seguimiento, PM07-FO538 Planilla de diseño de lineamientos e instrumentos de política de vivienda y hábitat
</t>
  </si>
  <si>
    <t xml:space="preserve">% de planillas PM07-FO538 Planilla de diseño de lineamientos e instrumentos de política de vivienda y hábitat, diligenciadas</t>
  </si>
  <si>
    <t xml:space="preserve">( Sumatoria de planillas  PM07-FO538 Planilla de diseño de lineamientos e instrumentos de política de vivienda y hábitat, diligenciadas / Sumatoria de instrumentos de política de vivienda y hábitat en construcción)*100</t>
  </si>
  <si>
    <t xml:space="preserve">11. Gestión documental -APO-</t>
  </si>
  <si>
    <t xml:space="preserve">Sustracción de documentos de los archivos de la entidad</t>
  </si>
  <si>
    <t xml:space="preserve">Pérdida de documentos</t>
  </si>
  <si>
    <t xml:space="preserve">Pérdida de la memoria institucional y del valor probatorio de las actividades de la entidad</t>
  </si>
  <si>
    <t xml:space="preserve">Procedimiento PS03-PR05
préstamo y consulta de documentos </t>
  </si>
  <si>
    <t xml:space="preserve">1.  Actualizar instructivo  PS03-IN18 Pautas foliac V3 .</t>
  </si>
  <si>
    <t xml:space="preserve">Gestión Documental </t>
  </si>
  <si>
    <t xml:space="preserve">Instructivo actulizado</t>
  </si>
  <si>
    <t xml:space="preserve">Instructivo  V3/ instructivo  actualizado</t>
  </si>
  <si>
    <t xml:space="preserve">Documento Instructivo publicado en Mapa Interactivo SIG.</t>
  </si>
  <si>
    <t xml:space="preserve">Manipulacion indebida de los documentos en las etapas del ciclo vital</t>
  </si>
  <si>
    <t xml:space="preserve">Retraso en los procesos que dependen de información contenida en los documentos</t>
  </si>
  <si>
    <t xml:space="preserve">Restricción de acceso a la administración y custodia de los expedientes y carpetas solo a  funcionarios responsables del àrea </t>
  </si>
  <si>
    <t xml:space="preserve">2. Socializar instructivo   PS03-IN18 Pautas foliac actualizado.  </t>
  </si>
  <si>
    <t xml:space="preserve">Documento</t>
  </si>
  <si>
    <t xml:space="preserve">Socialización requerida/socialización realizada</t>
  </si>
  <si>
    <t xml:space="preserve">Comunicación interna de socialización </t>
  </si>
  <si>
    <t xml:space="preserve">Traslado de los documentos sin las medidas de seguridad. </t>
  </si>
  <si>
    <t xml:space="preserve">Acciones contra la entidad e incidencias disciplinarias. </t>
  </si>
  <si>
    <t xml:space="preserve">Procedimiento PS03-PR13
 Reconstrucción de expedientes a partir de la función archivística</t>
  </si>
  <si>
    <t xml:space="preserve">3. Seguimiento uso PS03-IN18 Pautas foliac actualizado al 5% de los expedientes que se encuentran en transferencia primaria en el archivo central. </t>
  </si>
  <si>
    <t xml:space="preserve">Seguimiento anual</t>
  </si>
  <si>
    <t xml:space="preserve">seguimiento programado /seguimiento realizado</t>
  </si>
  <si>
    <t xml:space="preserve">Informe de seguimiento del estado de los expedientes que se encuentran en transferencia primaria en el archivo central.</t>
  </si>
  <si>
    <t xml:space="preserve">Afectación del servicio prestado a la ciudadanía.</t>
  </si>
  <si>
    <t xml:space="preserve">Gestión documental deficiente en las dependencias</t>
  </si>
  <si>
    <t xml:space="preserve">Deficiencias en el manejo documental y de archivo </t>
  </si>
  <si>
    <t xml:space="preserve">Pérdida accidental, robo y/o adulteración de datos o documentos que conforman un expediente o registro documental</t>
  </si>
  <si>
    <t xml:space="preserve">PS03-PR03 Comunicaciones recibidas.</t>
  </si>
  <si>
    <t xml:space="preserve">Realizar una capacitación a  funcionarios y contratistas de la SDHT respecto el Subsistema de Gestión Documental. </t>
  </si>
  <si>
    <t xml:space="preserve">1 Capacitación </t>
  </si>
  <si>
    <t xml:space="preserve">Capacitacion programada/ capacitacion realizada</t>
  </si>
  <si>
    <t xml:space="preserve">Listados de asistencia
Memorando Invitación capacitación Gestión Documental</t>
  </si>
  <si>
    <t xml:space="preserve">Falta de conocimiento de las normas archivísticas emitidas por el Archivo de Bogotá y lineamientos del Archivo General de la Nación</t>
  </si>
  <si>
    <t xml:space="preserve">Pérdida de trazabilidad  por responsabilidad frente a la custodia del expediente o registro.</t>
  </si>
  <si>
    <t xml:space="preserve"> PS03-PR04 Comunicaciones oficiales enviadas</t>
  </si>
  <si>
    <t xml:space="preserve">Aplicación deficiente  del Manual de Procedimientos de Gestión Documental de la Entidad. (SIG)</t>
  </si>
  <si>
    <t xml:space="preserve">Modificación no autorizada de documentos </t>
  </si>
  <si>
    <t xml:space="preserve">Acceso no autorizado a los documentos y/o de información contenida en los mismos.</t>
  </si>
  <si>
    <t xml:space="preserve"> PS03-PR05 Préstamo y consulta de documentos,</t>
  </si>
  <si>
    <t xml:space="preserve">Eliminación no autorizada de documentos.</t>
  </si>
  <si>
    <t xml:space="preserve">PS03-PR06 Elaboración, implementación y modificación de TRD</t>
  </si>
  <si>
    <t xml:space="preserve">Fallas en el hardware o software del sistema de correspondencia, falta de fluido electrico o daño intencionado por hackers</t>
  </si>
  <si>
    <t xml:space="preserve">PS03-PR07 Copias auténticas</t>
  </si>
  <si>
    <t xml:space="preserve">PS03-PR08 Transferencias Primarias</t>
  </si>
  <si>
    <t xml:space="preserve">PS03-PR09 Organización Archivos de Gestión</t>
  </si>
  <si>
    <t xml:space="preserve">12. Gestión del Talento Humano  -APO-</t>
  </si>
  <si>
    <t xml:space="preserve">Falta de información sobre las necesidades de formación </t>
  </si>
  <si>
    <t xml:space="preserve">Falta de fortalecimiento de las competencias del talento humano de la entidad</t>
  </si>
  <si>
    <t xml:space="preserve">Bajo rendimiento laboral </t>
  </si>
  <si>
    <t xml:space="preserve">
Resolución 167 de  03 de mayo 2018  Por la cual se aprueba el Plan Anual de Capacitación de la SDHT para la vigencia 2018</t>
  </si>
  <si>
    <t xml:space="preserve">Realizar seguimiento al cumplimiento del cronograma de actividades establecido en el PIC</t>
  </si>
  <si>
    <t xml:space="preserve">Subdirección Administrativa</t>
  </si>
  <si>
    <t xml:space="preserve">Plan de Capacitación </t>
  </si>
  <si>
    <t xml:space="preserve">Funcionarios capacitados = Base de datos de asistencia a capacitación _______________________________
Funcionarios programados para capacitar =Listado de funcionarios programados
a capacitar</t>
  </si>
  <si>
    <t xml:space="preserve">La planilla de asistencia </t>
  </si>
  <si>
    <t xml:space="preserve">PS01-PR05 Procedimiento Elaboración, ejecución y evaluación del Plan de Bienestar Social e Incentivos y el Plan Institucional de Capacitación</t>
  </si>
  <si>
    <t xml:space="preserve">Gestionar el desarrollo de capacitaciones Virtuales para la realización de capacitaciones </t>
  </si>
  <si>
    <t xml:space="preserve">Capcitaciones virtuales</t>
  </si>
  <si>
    <t xml:space="preserve">Número de actividades desarrollads para las capacitaciones virtuales/Numero de actividades programas</t>
  </si>
  <si>
    <t xml:space="preserve">Documentos relacionados con las actividades realizadas</t>
  </si>
  <si>
    <t xml:space="preserve">Ausencia de sistemas de información que soporten las actividades a cargo del proceso. </t>
  </si>
  <si>
    <t xml:space="preserve">Demoras en la respuesta a las solicitudes realizadas al proceso de Gestión de Talento Humano </t>
  </si>
  <si>
    <t xml:space="preserve">Insatisfacción del personal</t>
  </si>
  <si>
    <t xml:space="preserve">Recepción y atención de requerimientos unicámente  a través de Sistemas de Información </t>
  </si>
  <si>
    <t xml:space="preserve">70</t>
  </si>
  <si>
    <t xml:space="preserve">Reducir el riesgo y/o
Evitar el riesgo y/o
Transferir el riesgo y/o
Compartir el riesgo </t>
  </si>
  <si>
    <t xml:space="preserve">Realizar seguimiento al cumplimiento de las actividades incluidas en los planes y programas del proceso </t>
  </si>
  <si>
    <t xml:space="preserve">Seguimiento de las actividades</t>
  </si>
  <si>
    <t xml:space="preserve">Numero de informes presentados/Numero de informes solicitados</t>
  </si>
  <si>
    <t xml:space="preserve">Informe de Seguimiento </t>
  </si>
  <si>
    <t xml:space="preserve">Falta de recurso humano </t>
  </si>
  <si>
    <t xml:space="preserve">Perdida de información</t>
  </si>
  <si>
    <t xml:space="preserve">0</t>
  </si>
  <si>
    <t xml:space="preserve">Fortalecimiento del equipo de trabajo del proceso.</t>
  </si>
  <si>
    <t xml:space="preserve">Formatolecimiento de equipo de trabajo</t>
  </si>
  <si>
    <t xml:space="preserve">Numero de actividades realizadas/numero de actividades programadas</t>
  </si>
  <si>
    <t xml:space="preserve">Listados de Asistencia </t>
  </si>
  <si>
    <t xml:space="preserve">Alto volumen de solicitudes que llegan al proceso por parte de funcionarios de la entidad.</t>
  </si>
  <si>
    <t xml:space="preserve">Identificar el listado de requerimientos que se realizan al proceso. </t>
  </si>
  <si>
    <t xml:space="preserve">Listado de requerimientos</t>
  </si>
  <si>
    <t xml:space="preserve">Numero de requerimientos identificados/numero total de requerimientos</t>
  </si>
  <si>
    <t xml:space="preserve">Listado de requerimientos </t>
  </si>
  <si>
    <t xml:space="preserve">31/09/2018</t>
  </si>
  <si>
    <t xml:space="preserve">Incumplimiento de normatividad legal aplicable </t>
  </si>
  <si>
    <t xml:space="preserve">Documentar el trámite de solicitudes que llegan al proceso, para definir el tiempo de respuesta y responsable de las mismas</t>
  </si>
  <si>
    <t xml:space="preserve">Solicitudes </t>
  </si>
  <si>
    <t xml:space="preserve">Solicitudes que se dieron respuesta
Solicitudes recibidas 
</t>
  </si>
  <si>
    <t xml:space="preserve">Sobrecarga laboral</t>
  </si>
  <si>
    <t xml:space="preserve">Falta de recursos para la implementación del  Sistema de Gestión de Seguridad y Salud en el Trabajo </t>
  </si>
  <si>
    <t xml:space="preserve">Incumplimiento de la normatividad legal aplicable </t>
  </si>
  <si>
    <t xml:space="preserve">Indicador 1106 Porcentaje del sistema de seguridad y salud en el trabajo implementado.</t>
  </si>
  <si>
    <t xml:space="preserve">55</t>
  </si>
  <si>
    <t xml:space="preserve">Poco compromiso de la Alta Dirección, Funcionarios  y Contratistas de la Entidad.</t>
  </si>
  <si>
    <t xml:space="preserve">Afectación de las condiciones de seguridad y salud en el trabajo</t>
  </si>
  <si>
    <t xml:space="preserve">PS01-PR14 Planeación anual del Sistema de Gestión de Seguridad y Salud en el Trabajo</t>
  </si>
  <si>
    <t xml:space="preserve">Incumplimiento de las actividades establecidas en el Plan de Trabajo del Sistema de Gestión de Seguridad y Salud en el Trabajo  </t>
  </si>
  <si>
    <t xml:space="preserve">Afectación del clima laboral </t>
  </si>
  <si>
    <t xml:space="preserve">Falta de participación en el desarrollo de las actividades del sistema</t>
  </si>
  <si>
    <t xml:space="preserve">Sanciones.</t>
  </si>
  <si>
    <t xml:space="preserve">Generación manual del proceso de nómina</t>
  </si>
  <si>
    <t xml:space="preserve">Errores en la liquidación de nomina </t>
  </si>
  <si>
    <t xml:space="preserve">Ejecución presupuestal errónea </t>
  </si>
  <si>
    <t xml:space="preserve">Procedimiento de liquidación de nómina </t>
  </si>
  <si>
    <t xml:space="preserve">Implementar un sistema para el proceso de liquidación de nómina </t>
  </si>
  <si>
    <t xml:space="preserve">Sistema de liquidación de nómina</t>
  </si>
  <si>
    <t xml:space="preserve">
Novedades de nómina atendidas
Novedades de nómina Recibidas 
</t>
  </si>
  <si>
    <t xml:space="preserve">Reporte inoportuno de información necesaria para el proceso</t>
  </si>
  <si>
    <t xml:space="preserve">Reprocesos</t>
  </si>
  <si>
    <t xml:space="preserve">Investigaciones disciplinarias y fiscales </t>
  </si>
  <si>
    <t xml:space="preserve">13. Gestión de bienes, servicios e infraestructura -APO-</t>
  </si>
  <si>
    <t xml:space="preserve">Falta de puestos de trabajo adecuados</t>
  </si>
  <si>
    <t xml:space="preserve">Deficiencia en la infraestructura física y operativa de la entidad</t>
  </si>
  <si>
    <t xml:space="preserve">Incumplimiento de la garantía en las condiciones laborales requeridas para la gestión de las dependencias. </t>
  </si>
  <si>
    <t xml:space="preserve">PS02-FO94 Plan de mantenimiento preventivo y correctivo</t>
  </si>
  <si>
    <t xml:space="preserve">Seguimiento al Plan de Mantenimiento Preventivo.</t>
  </si>
  <si>
    <t xml:space="preserve">Seguimiento trimestral</t>
  </si>
  <si>
    <t xml:space="preserve">Seguimiento periodico programado/seguimiento periodico realizado</t>
  </si>
  <si>
    <t xml:space="preserve">Acta de reunión- Listado de asistencia</t>
  </si>
  <si>
    <t xml:space="preserve">Falta de insumos para arreglos locativos</t>
  </si>
  <si>
    <t xml:space="preserve">Incumplimiento en las especificaciones de materiales y/o servicios contratados</t>
  </si>
  <si>
    <t xml:space="preserve">Afectación en la prestación de los trámites y servicios. </t>
  </si>
  <si>
    <t xml:space="preserve">Adquisición de pólizas</t>
  </si>
  <si>
    <t xml:space="preserve">Demora en la entrega de los materiales por parte de los proveedores</t>
  </si>
  <si>
    <t xml:space="preserve">Plan de Mantenimiento Preventivo </t>
  </si>
  <si>
    <t xml:space="preserve">Falta de seguimiento a los protocolos de seguridad de la entidad</t>
  </si>
  <si>
    <t xml:space="preserve">Deterioro de la seguridad en la Entidad</t>
  </si>
  <si>
    <t xml:space="preserve">Pérdida de bienes de la Entidad. </t>
  </si>
  <si>
    <t xml:space="preserve">PS02-PT11 Protocolo de operación para el servicio de vigilancia y seguridad privada en la Secretaría Distrital del Hábitat</t>
  </si>
  <si>
    <t xml:space="preserve">Asumir el riesgo</t>
  </si>
  <si>
    <t xml:space="preserve">Implementación de sistema de control de acceso </t>
  </si>
  <si>
    <t xml:space="preserve">Subdirección Administrativa </t>
  </si>
  <si>
    <t xml:space="preserve">Control Ingreso </t>
  </si>
  <si>
    <t xml:space="preserve">Bitacoras de Vigilancia. Grabaciones de Seguridad</t>
  </si>
  <si>
    <t xml:space="preserve">=INGRESO VISITANTES/SITUACIONES DE RIESGO PRESENTADAS</t>
  </si>
  <si>
    <t xml:space="preserve">Programa de Seguros </t>
  </si>
  <si>
    <t xml:space="preserve">Afectación de las pólizas de seguroas de la Entidad. </t>
  </si>
  <si>
    <t xml:space="preserve">Sistema de control de acceso </t>
  </si>
  <si>
    <t xml:space="preserve">Control de inventarios</t>
  </si>
  <si>
    <t xml:space="preserve">14. Gestión contractual -APO-</t>
  </si>
  <si>
    <t xml:space="preserve">PROC- Transversalidad</t>
  </si>
  <si>
    <t xml:space="preserve">Inoportuna publicación y actualización del PAA</t>
  </si>
  <si>
    <t xml:space="preserve">Incumplimiento de la normatividad vigente relacionada con la publicación y actualizacion del Plan Anual de Adquisiciones - PAA</t>
  </si>
  <si>
    <t xml:space="preserve">Requerimientos de entes control por la indebida contratación, así como investigaciones disciplinarias</t>
  </si>
  <si>
    <t xml:space="preserve">Seguimiento al PAA</t>
  </si>
  <si>
    <t xml:space="preserve">La Subdirección Administrativa, a más tardar en el mes de diciembre de cada vigencia, solicitará a los subsecretarios la información correspondiente a sus área de trabajo, en dicha solicitud se incluira el cronograma para la elaboración, consolidacón, revisión, aprobación y publicación del PAA.</t>
  </si>
  <si>
    <t xml:space="preserve">Formulación del PAA</t>
  </si>
  <si>
    <t xml:space="preserve">Memorando de requerimiento de la información para la consolidadción del PAA</t>
  </si>
  <si>
    <t xml:space="preserve">Memorando de requerimiento.
Correo electrónico y/o meorando de respuesta.</t>
  </si>
  <si>
    <t xml:space="preserve">Entrega inoportuna del PAA por parte de los jefes de las dependencias de la Entidad, para su consolidación</t>
  </si>
  <si>
    <t xml:space="preserve">La Subdirección Administrativa dispondra de los manuales y guías para la formulación del PAA de forma virtual para su consulta, con el fin de evitar que la información suministrada por las áreas no cumpla con los criterios de calidad y oportunidad necesarios para la elaboración del PAA.</t>
  </si>
  <si>
    <t xml:space="preserve">Fallas en la plataforma de SECOP II al publicar</t>
  </si>
  <si>
    <t xml:space="preserve">Objetos a contratar/objetos existente PAA</t>
  </si>
  <si>
    <t xml:space="preserve">Memorandos de seguimiento, sobre inconsistencias del PAA reportado por las Áreas</t>
  </si>
  <si>
    <t xml:space="preserve">PROC- Diseño de proceso</t>
  </si>
  <si>
    <t xml:space="preserve">Errada relación entre el objeto y la necesidad a contratar </t>
  </si>
  <si>
    <t xml:space="preserve">Aprobación de adquisiciones de bienes, obras o servicios que no se ajustan a las necesidades o al cumplimiento de los objetivos de la entidad  </t>
  </si>
  <si>
    <t xml:space="preserve">Sobrecostos para la entidad por gastos adicionales</t>
  </si>
  <si>
    <t xml:space="preserve">Verficación al PAA</t>
  </si>
  <si>
    <t xml:space="preserve">Seguimiento al PAA, donde se verifica su inclusión y que el objeto de la adquisición corresponda con la justificación de la necesidad a contratar</t>
  </si>
  <si>
    <t xml:space="preserve">Número de aclarciones solicitadas al PAA por modificación del objeto/Número de procesos programados para el periodo de medición en el PAA</t>
  </si>
  <si>
    <t xml:space="preserve">Memorandos de solicitud de aclaraciones y/o Correos electrónicos</t>
  </si>
  <si>
    <t xml:space="preserve">Elaboración deficiente de análisis del sector </t>
  </si>
  <si>
    <t xml:space="preserve">Requerimientos de entes control por la indebida contratación, así como investigaciones disciplinarias, fiscales y penales</t>
  </si>
  <si>
    <t xml:space="preserve">Verificación del contenido mínimo de la solicitud</t>
  </si>
  <si>
    <t xml:space="preserve">Verificación del contenido de la información mínima necesaria para la ejecución de la solicitud de contratacion, de tal manera que se ajuste al objeto programado</t>
  </si>
  <si>
    <t xml:space="preserve">Verificación requisitos</t>
  </si>
  <si>
    <t xml:space="preserve">Actas de reunión de mesas de trabajo</t>
  </si>
  <si>
    <t xml:space="preserve">Listas de chequeo y/o corresos electrónicos</t>
  </si>
  <si>
    <t xml:space="preserve">Errores en las especificaciones técnicas y definición de las condiciones contractuales del bien, obra o servicios a contratar</t>
  </si>
  <si>
    <t xml:space="preserve">Posible incumplimiento del objeto del contrato  </t>
  </si>
  <si>
    <t xml:space="preserve">Inadecuada formulación de los requisitos habilitantes en los procesos de selección </t>
  </si>
  <si>
    <t xml:space="preserve">Errónea adjudicación a contratistas que no cuenten con la capacidad financiera y/o técnica y/o jurídica necesarias para la ejecución del contrato o declaratoria de desierta de un proceso de selección</t>
  </si>
  <si>
    <t xml:space="preserve">Verificación jurídica</t>
  </si>
  <si>
    <t xml:space="preserve">Verificación requisitos habilitantes</t>
  </si>
  <si>
    <t xml:space="preserve">Listas de chequeo</t>
  </si>
  <si>
    <t xml:space="preserve">Incumplimiento del principio de selección objetiva </t>
  </si>
  <si>
    <t xml:space="preserve">Terminación Unilateral del Contrato</t>
  </si>
  <si>
    <t xml:space="preserve">La Subdirección Administrativa al evidenciar que el contratista no cumple con los requisitos habilitantes, iniciará los trámites juridicos pertientes para sanear el proceso</t>
  </si>
  <si>
    <t xml:space="preserve">Anulación de contrato</t>
  </si>
  <si>
    <t xml:space="preserve">Actas de Comité de Contratación</t>
  </si>
  <si>
    <t xml:space="preserve">Deficiencia en la evaluación de los proponentes en el proceso de selección presentando un insuficiente análisis financiero, técnico o jurídico</t>
  </si>
  <si>
    <t xml:space="preserve">Elaboración deficiente de los estudios previos, del análisis de sector y de los pliegos de condiciones</t>
  </si>
  <si>
    <t xml:space="preserve">Sobrecostos para la entidad por gastos adicionales debido a demandas realizadas por los proponentes</t>
  </si>
  <si>
    <t xml:space="preserve">Inadecuada aplicación de la normatividad vigente, manual de contratación y procedimientos asociados </t>
  </si>
  <si>
    <t xml:space="preserve">Desconocimiento de la norma que prohíbe el fraccionamiento</t>
  </si>
  <si>
    <t xml:space="preserve">Fraccionamiento del objeto contractual</t>
  </si>
  <si>
    <t xml:space="preserve">Fortalecimiento en la capacitación y entrenamiento de los profesionales sobre procedimientos y normativa contractual</t>
  </si>
  <si>
    <t xml:space="preserve">El profesional asignado realiza el control de legalidad y calidad, verifica el objeto contractual y la justificación del  mismo, así como la justificación que soporta la solicitud y los documentos anexos en caso de novedades contractuales, con el fin de dar viabilidad a la solicitud de trámite del proceso y novedades contractuales</t>
  </si>
  <si>
    <t xml:space="preserve">Control de calidad</t>
  </si>
  <si>
    <t xml:space="preserve">Número de solicitudes devueltas por inconsistencia en la información en el mes/Número total recibidas en el mes</t>
  </si>
  <si>
    <t xml:space="preserve">Conducta dolosa de los responsables de la estructuración del proyecto por parte del área solicitante</t>
  </si>
  <si>
    <t xml:space="preserve">Para aquellos proyectos de complejidad alta, la Subdirección Administrativa asignará un profesional jurídico para el acompañamiento a la estructuración del proyecto (estudios previos, intems no previstos, adiciones y prórrogas), con el fin de definir el alcance del proyecto para evitar reprocesos</t>
  </si>
  <si>
    <t xml:space="preserve">Número de solicitudes realizadas en el semestre/Número de procesos identificados de alta complejidad en el semestre</t>
  </si>
  <si>
    <t xml:space="preserve">Solicitudes de acompañamiento</t>
  </si>
  <si>
    <t xml:space="preserve">Sobrecostos para la entidad por gastos adicionales debido a reprocesos operacionales</t>
  </si>
  <si>
    <t xml:space="preserve">La Subdirección Administrativa determina la forma y oportunidad para fortalecer las habilidades del equipo de trabajo, e identifica puntualmente los elementos de la norma que por interpretación u omisión puedan conllevar a errores en la aceptación o declaratoria de desierto de los procesos, así como otros temas en los cuales los profesionales de las Áreas necesitan reafirmar y/o actualizar conocimientos técnicos, normativos y políticas de la Entidad, solicitando al Área correspondiente al interior de la entidad que se desarrollen capacitaciones en los temas identificados</t>
  </si>
  <si>
    <t xml:space="preserve">Sesiones de fortalecimiento</t>
  </si>
  <si>
    <t xml:space="preserve">Número de sesiones de fortalecimiento realizadas en temas contractuales/Número de sesiones de fortalecimiento programadas</t>
  </si>
  <si>
    <t xml:space="preserve">Lista de asistencia a las sesiones de fortalecimiento </t>
  </si>
  <si>
    <t xml:space="preserve">Incumplimiento o retraso del contratista en la firma del contrato</t>
  </si>
  <si>
    <t xml:space="preserve">Retraso, inconsistencias u omisiones en la elaboración y suscripción del contrato </t>
  </si>
  <si>
    <t xml:space="preserve">Impacto operacional por incumplimiento de las metas propuestas por la entidad</t>
  </si>
  <si>
    <t xml:space="preserve">Revisión final de los contratos elaborados y modificaciones asociadas a la contratación</t>
  </si>
  <si>
    <t xml:space="preserve">Se realiza un control de calidad previo a la firma del Ordenador del Gasto, sobre las minutas o novedades proyectadas por los profesionales del Área, con el fin de garantizar que el contenido de los documentos contractuales, cumplan con los requerimientos exigidos por la normatividad vigente</t>
  </si>
  <si>
    <t xml:space="preserve">Control de legalidad</t>
  </si>
  <si>
    <t xml:space="preserve">Número de minutas devueltas con errores/Numero de procesos exitosos</t>
  </si>
  <si>
    <t xml:space="preserve">Informe de fallas y lecciones aprendidas</t>
  </si>
  <si>
    <t xml:space="preserve">Minuta contractual con errores </t>
  </si>
  <si>
    <t xml:space="preserve">Incumplimiento en la satisfacción de las necesidades de la entidad   </t>
  </si>
  <si>
    <t xml:space="preserve">Verificar el cumplimiento de los requisitos de perfeccionamiento y legalización</t>
  </si>
  <si>
    <t xml:space="preserve">El profesional asignado realiza el control de legalidad y verifica el cumplimiento de los requisitos de perfeccionamiento y legalización (registro presupuestal, novedades contractuales, aprobación de garantias, ARL) establecidos en las minutas conforme a la información que reposa en la carpeta del contrato y en la plataforma SECOP II, así como la justificación que soporta la solicitud y los documentos anexos en caso de novedades contractuales, con el fin de dar viabilidad a la elaboración de minutas y novedades contractuales</t>
  </si>
  <si>
    <t xml:space="preserve">Demora en la elaboración, revisión y aprobación de la minuta del contrato   </t>
  </si>
  <si>
    <t xml:space="preserve">Reprocesos en la realización de novedades contractuales</t>
  </si>
  <si>
    <t xml:space="preserve">Verificación de la justificación y los documentos que soportan la elaboración de minutas y novedades contractuales</t>
  </si>
  <si>
    <t xml:space="preserve">Fallas en la plataforma SECOP II</t>
  </si>
  <si>
    <t xml:space="preserve">Inhabilidades sobrevinientes </t>
  </si>
  <si>
    <t xml:space="preserve">Colusión entre el Supervisor del Área solicitante y/o interventor y/o colaboradores de la Subdirección Admiistrativa y otras Áreas de la Entidad, en favorecimiento propio o de un tercero</t>
  </si>
  <si>
    <t xml:space="preserve">Realización de modificaciones al contrato que no se ajustan a la realidad técnica y fáctica del mismo</t>
  </si>
  <si>
    <t xml:space="preserve">Impacto económico para la Entidad por sobrecostos (mayores cantidades de obra, items no previstos, pago de bienes o servicios no contratados, sobreprecios de bienes y servicios, entre otros)</t>
  </si>
  <si>
    <t xml:space="preserve">El profesional asignado realiza el control de legalidad y verifica el cumplimiento de los requisitos de perfeccionamiento y legalización (registro presupuestal, novedades contractuales, aprobación de garantias, ARL) establecidos en las minutas conforme a la información que reposa en la carpeta del contrato y en la plataforma SECOP II, así como la justificación que soporta la solicitud de modificacion y los documentos anexos en caso de novedades contractuales, con el fin de dar viabilidad a la elaboración de minutas y novedades contractuales</t>
  </si>
  <si>
    <t xml:space="preserve">Impacto operativo por reprocesos para la subsanacion de novedades</t>
  </si>
  <si>
    <t xml:space="preserve">Deficiencia en el seguimiento y vigilancia del contrato por parte del supervisor y/o interventor del contrato o convenio </t>
  </si>
  <si>
    <t xml:space="preserve">Inadecuada liquidación de los contratos o convenios</t>
  </si>
  <si>
    <t xml:space="preserve">Sobrecostos para la entidad por gastos adicionales debido a demandas realizadas por los contratistas</t>
  </si>
  <si>
    <t xml:space="preserve">La Subdirección Administrativa determina la forma y oportunidad para fortalecer las habilidades del equipo de trabajo, e identifica puntualmente los elementos de la norma que por interpretación u omisión puedan conllevar a errores en la liquidación de los contratos y convenios, otros temas en los cuales los profesionales de las Áreas necesitan reafirmar y/o actualizar conocimientos técnicos, normativos y políticas de la Entidad, solicitando al Área correspondiente al interior de la entidad que se desarrollen capacitaciones en los temas identificados (Gestión de la gestión del supervisor e interventor)</t>
  </si>
  <si>
    <t xml:space="preserve">Ausencia de informes de supervisión   </t>
  </si>
  <si>
    <t xml:space="preserve">Deterioro de la la imagen de la Entidad debido a los requerimientos de entes control por la indebida gestión, así como investigaciones disciplinarias, fiscales y penales</t>
  </si>
  <si>
    <t xml:space="preserve">Seguimiento al vencimiento del plazo de ejecución de los convenios y contratos</t>
  </si>
  <si>
    <t xml:space="preserve">La Subdirección Administrativa enviará alertas, mediante correo electrónico, a las áreas para realizar seguimiento a la fecha de terminación de los convenios y contratos, donde se informa el vencimiento del plazo de ejecución, con el fin de adelantar el trámite de liquidación oportunamente, según lo establecido en el convenio y/o contrato, Manual de Contratación y la normatividad vigente</t>
  </si>
  <si>
    <t xml:space="preserve">Seguimiento a liquidaciones</t>
  </si>
  <si>
    <t xml:space="preserve">Correo trimestral de seguimiento/Número de contratos en termino de liquidación anualmente</t>
  </si>
  <si>
    <t xml:space="preserve">Informe trimestral de seguimiento</t>
  </si>
  <si>
    <t xml:space="preserve">Inadecuada gestión documental  </t>
  </si>
  <si>
    <t xml:space="preserve">Impacto económico para la Entidad por detrimento patrimonial  </t>
  </si>
  <si>
    <t xml:space="preserve">Revisión del documento de liquidación de convenios o contratos derivados</t>
  </si>
  <si>
    <t xml:space="preserve">La Subdirección Administrativa envia el proyecto de liquidación al área solicitante para que realice la revision desde el punto de vista técnico, si encuentra alguna observación la devuelve a la Subdirección, para que se realicen los respectivos ajustes, con el fin de garantizar que el proyecto de acta de liquidación, cuente con toda la revisión técnica necesaria par la liquidación</t>
  </si>
  <si>
    <t xml:space="preserve">Efectividad de la liquidación</t>
  </si>
  <si>
    <t xml:space="preserve">Número de contratos liquidados en tiempo anualmente/Número de contratos en termino de liquidación anualmente</t>
  </si>
  <si>
    <t xml:space="preserve">Informe anual de liquidación</t>
  </si>
  <si>
    <t xml:space="preserve">Incumplimiento de los términos legales o pactados para la liquidación de los contratos o convenios </t>
  </si>
  <si>
    <t xml:space="preserve">Perdida de competencia legal para poder liquidar el contrato o convenio   </t>
  </si>
  <si>
    <t xml:space="preserve">La Subdirección Administrativa realiza la revisión del contenido del proyecto de liquidación y le imparte el respectivo visto bueno, en el caso de encontrar alguna inconsistencias se devuelve al profesional para el respectivo ajuste, con el fin de garantizar que el proyecto de acta de liquidación sea consistente con los documentos soporte</t>
  </si>
  <si>
    <t xml:space="preserve">Desconocimiento de los términos legales para la liquidación de contratos o convenios  </t>
  </si>
  <si>
    <t xml:space="preserve">15. Gestión tecnológica -APO-</t>
  </si>
  <si>
    <t xml:space="preserve">Fluctuación del fluido eléctrico (sistema eléctrico de las instalaciones del edificio)</t>
  </si>
  <si>
    <t xml:space="preserve">Interrupción de los servicios, sistemas de información, telecomunicaciones y Data Center </t>
  </si>
  <si>
    <t xml:space="preserve">Indisponibilidad en la prestación de los servicios</t>
  </si>
  <si>
    <t xml:space="preserve">Plan de mantenimiento del Servidor físico que aloja el sistema de información</t>
  </si>
  <si>
    <t xml:space="preserve">Elaborar un plan de mantenimiento integral para equipos de cómputo e insfraestructura tecnológica</t>
  </si>
  <si>
    <t xml:space="preserve">Profesionales de Gestión Tecnológica</t>
  </si>
  <si>
    <t xml:space="preserve">Plan de mantenimientos</t>
  </si>
  <si>
    <t xml:space="preserve">Nro de mantenimientos ejecutados / Nro de mantenimiento planeados</t>
  </si>
  <si>
    <t xml:space="preserve">Planillas de servicio</t>
  </si>
  <si>
    <t xml:space="preserve">La no oportuna implementación de un plan de actualización y capacidad de los equipos y sistemas de información.</t>
  </si>
  <si>
    <t xml:space="preserve">Pedida de la información</t>
  </si>
  <si>
    <t xml:space="preserve">Sistema de Alimentación no Interrumpido (UPS) que proporciona el tiempo para un apagado controlado de los dispositivos tecnológicos y las  estaciones de trabajo. </t>
  </si>
  <si>
    <t xml:space="preserve">Actividades realizadas por personal no autorizado .</t>
  </si>
  <si>
    <t xml:space="preserve">Interrupción en el funcionamiento de los sistemas de la entidad</t>
  </si>
  <si>
    <t xml:space="preserve">Monitoreo del Servidor físico que aloja el sistema de información(Espacio en disco, memoria, RAM, procesador y red consumida, entre otros)</t>
  </si>
  <si>
    <t xml:space="preserve">Perdida de los principios de confidencialidad, disponibilidad e integridad de la información</t>
  </si>
  <si>
    <t xml:space="preserve">EXT- Tecnológico</t>
  </si>
  <si>
    <t xml:space="preserve">Indisponibilidad de los servicios de telecomunicaciones "Tics" </t>
  </si>
  <si>
    <t xml:space="preserve">Falta de acuerdos de nivel servicio con los proveedores </t>
  </si>
  <si>
    <t xml:space="preserve">Garantizar que todos los servicios tercerizados cuenten con acuerdos de niveles de servicio</t>
  </si>
  <si>
    <t xml:space="preserve">Registro y monitoreo de fallas en la prestación del servicio</t>
  </si>
  <si>
    <t xml:space="preserve">INT- Tecnología y sistemas de Información </t>
  </si>
  <si>
    <t xml:space="preserve">Inadecuada gestión de vulnerabilidades (identificación, remediación y seguimiento)</t>
  </si>
  <si>
    <t xml:space="preserve">Ataques a la plataforma Tecnológica</t>
  </si>
  <si>
    <t xml:space="preserve">Posibilidad de que se presenten fallas o perdida en los niveles de integridad, confidencialidad y disponibilidad de la información</t>
  </si>
  <si>
    <t xml:space="preserve">e) Catastrófico</t>
  </si>
  <si>
    <t xml:space="preserve">Gestión de usuarios conforme roles y responsabilidades</t>
  </si>
  <si>
    <t xml:space="preserve">Detectar un incidente de seguridad de la información y seguir el procedimiento PS05-PR04</t>
  </si>
  <si>
    <t xml:space="preserve">profesionales de Gestión Tecnológica</t>
  </si>
  <si>
    <t xml:space="preserve">Prevención de Ataques Informáticos</t>
  </si>
  <si>
    <t xml:space="preserve">No de ataques controlados durante el periodo / No de ataques presentados durante el perido</t>
  </si>
  <si>
    <t xml:space="preserve">Informe periodico de  Firewall y Antivirus Corporativo</t>
  </si>
  <si>
    <t xml:space="preserve">La falta de consideraciones de seguridad a la hora de  incorporar y/o implementar nuevas tecnologías</t>
  </si>
  <si>
    <t xml:space="preserve">Afectación de la imagen de la Entidad</t>
  </si>
  <si>
    <t xml:space="preserve">Redes lógicamente independientes (VLANS) dentro de la misma red física de la entidad (Por Pisos y Segmentos definidos)</t>
  </si>
  <si>
    <t xml:space="preserve">Inadecuados controles de seguridad perimetral</t>
  </si>
  <si>
    <t xml:space="preserve">
No gestión de los incidentes de seguridad de la información</t>
  </si>
  <si>
    <t xml:space="preserve">Seguridad informática (Firewall y Antivirus)</t>
  </si>
  <si>
    <t xml:space="preserve">Política de servicios de red y control de acceso descritas en el Manual de Políticas de Seguridad de la Información</t>
  </si>
  <si>
    <t xml:space="preserve">Falta de una efectiva  política o procedimiento de clasificación y etiquetado de la información</t>
  </si>
  <si>
    <t xml:space="preserve">Pérdida de confidencialidad de la información por acceso no autorizado</t>
  </si>
  <si>
    <t xml:space="preserve">Posibilidad que se acceda a la información sin la autorización del propietario del activo de información, generando la pérdida de confidencialidad</t>
  </si>
  <si>
    <t xml:space="preserve">Seguridad Informática (Firewall, antivirus y Antispam)</t>
  </si>
  <si>
    <t xml:space="preserve">5</t>
  </si>
  <si>
    <t xml:space="preserve">Diseñar y  Divulgar una campaña de sensibilización para mejorar la concientización de los servidores públicos respecto al cumplimiento de las políticas, procedimientos, manuales, instructivos y controles de seguridad de la información adoptados por la entidad.</t>
  </si>
  <si>
    <t xml:space="preserve">Gestión Tecnológica </t>
  </si>
  <si>
    <t xml:space="preserve">Campañas de sensibilización</t>
  </si>
  <si>
    <t xml:space="preserve">No de campañas realizadas / No de Campañas Programadas</t>
  </si>
  <si>
    <t xml:space="preserve">Listados de asistencia y/o
Piezas comunicacionales y/o Correos electrónicos con la difusión de la información</t>
  </si>
  <si>
    <t xml:space="preserve">Inadecuados controles de seguridad para el acceso a la información (definición de los roles y responsabilidades del uso de la información)</t>
  </si>
  <si>
    <t xml:space="preserve">Política de clasificación de activos de información y control de acceso descritas en el Manual de Políticas de Seguridad de la Información</t>
  </si>
  <si>
    <t xml:space="preserve">Falta de auditoría o monitoreo de los accesos (remotos o locales)</t>
  </si>
  <si>
    <t xml:space="preserve">Acceso restringido mediante llave a los activos de información físicos que se encuentran en los archivadores de la entidad, donde solo puede ingresar las personas autorizadas del proceso.</t>
  </si>
  <si>
    <t xml:space="preserve">No establecer políticas de  gestión de claves</t>
  </si>
  <si>
    <t xml:space="preserve">Archivo de los documentos físicos de acuerdo a las tablas de retención documental</t>
  </si>
  <si>
    <t xml:space="preserve">Directorio Activo</t>
  </si>
  <si>
    <t xml:space="preserve">Inexistencia de controles de seguridad para el acceso a la información</t>
  </si>
  <si>
    <t xml:space="preserve">Robo, pérdida, apoderamiento o secuestro de Activos de Información</t>
  </si>
  <si>
    <t xml:space="preserve">Tratamiento inadecuado de la información</t>
  </si>
  <si>
    <t xml:space="preserve">Revisión y Aprobación del Plan de actualizaciones</t>
  </si>
  <si>
    <t xml:space="preserve">3</t>
  </si>
  <si>
    <t xml:space="preserve">No de campañas Divulgadas / No de Campañas Programadas</t>
  </si>
  <si>
    <t xml:space="preserve">INT- Talento humano </t>
  </si>
  <si>
    <t xml:space="preserve">Incumplimiento de los controles de seguridad para el acceso a la información</t>
  </si>
  <si>
    <t xml:space="preserve">Publicación del procedimiento para la gestión de cambios en la infraestructura tecnológica.</t>
  </si>
  <si>
    <t xml:space="preserve">90</t>
  </si>
  <si>
    <t xml:space="preserve">Falta de conciencia en la administración de la información por parte de los servidores públicos </t>
  </si>
  <si>
    <t xml:space="preserve">Falta de monitoreo y/o desactualización del Sistema de Antivirus</t>
  </si>
  <si>
    <t xml:space="preserve">Inadecuados sistemas de controles de acceso </t>
  </si>
  <si>
    <t xml:space="preserve">Acceso no autorizado a las áreas seguras de la SDHT </t>
  </si>
  <si>
    <t xml:space="preserve">Acceso físico de visitantes o funcionarios  no autorizados a áreas seguras de la entidad</t>
  </si>
  <si>
    <t xml:space="preserve">Control de acceso mediante cerraduras con llave (solo pueden ingresar los servidores públicos autorizados)</t>
  </si>
  <si>
    <t xml:space="preserve">2</t>
  </si>
  <si>
    <t xml:space="preserve">Implementar un mecanismo de control de acceso electrónico para los funcionarios autorizados donde se registre el ingreso y salida de los mismos a las áreas seguras de la entidad (entre los cuales puede ser la entrega de tarjetas de proximidad y/o control de acceso mediante iris y/o huella digital).</t>
  </si>
  <si>
    <t xml:space="preserve">Control de Acceso</t>
  </si>
  <si>
    <t xml:space="preserve">Incidencias de ingreso reportadas / Número de incidencias máximas permitidas</t>
  </si>
  <si>
    <t xml:space="preserve">Logs de Ingreso y salida del mecanismo de control de acceso</t>
  </si>
  <si>
    <t xml:space="preserve">Inadecuado manejo del control de visitantes</t>
  </si>
  <si>
    <t xml:space="preserve">85</t>
  </si>
  <si>
    <t xml:space="preserve"> Ausencia del procedimiento para el acceso a las áreas seguras</t>
  </si>
  <si>
    <t xml:space="preserve">Salida no controlada de la información, que permite el acceso a la misma por parte de personas no autorizadas</t>
  </si>
  <si>
    <t xml:space="preserve">Falta de conciencia de los funcionarios frente a la adopción de los controles establecidos por la entidad</t>
  </si>
  <si>
    <t xml:space="preserve">Demoras en la prestación de los servicios que ofrece la Entidad</t>
  </si>
  <si>
    <t xml:space="preserve">INT- Infraestructura</t>
  </si>
  <si>
    <t xml:space="preserve">Ausencia de políticas y procedimientos para la transferencia de información</t>
  </si>
  <si>
    <t xml:space="preserve">Pérdida de la confidencialidad y/o disponibilidad y/o integridad de la información durante su  transferencia </t>
  </si>
  <si>
    <t xml:space="preserve"> Acceso no autorizado a los activos de información</t>
  </si>
  <si>
    <t xml:space="preserve">Firmar acuerdos de manejo y confidencialidad de la información con los terceros que van a tratar la información de la Secretaría</t>
  </si>
  <si>
    <t xml:space="preserve">Acuerdos de confidencialidad</t>
  </si>
  <si>
    <t xml:space="preserve">Acuerdos Firmados/Total de Acuerdo </t>
  </si>
  <si>
    <t xml:space="preserve">Conjratos o Acuerdos Firmadfos</t>
  </si>
  <si>
    <t xml:space="preserve">INT- Modelo de operación</t>
  </si>
  <si>
    <t xml:space="preserve">Pérdida y/o robo de la información  durante su transferencia dentro de la entidad o con terceros </t>
  </si>
  <si>
    <t xml:space="preserve">
No adopción de protocolos de seguridad para la transferencia de información física o electrónica</t>
  </si>
  <si>
    <t xml:space="preserve">Modificación y/o apoderamiento de la información durante su transferencia dentro de la entidad o con terceros </t>
  </si>
  <si>
    <t xml:space="preserve">45</t>
  </si>
  <si>
    <t xml:space="preserve">EXT- Ambiental</t>
  </si>
  <si>
    <t xml:space="preserve">Ocurrencia de eventos naturales (terremotos, incendios, inundaciones, etc.)</t>
  </si>
  <si>
    <t xml:space="preserve">Pérdida de confidencialidad y/o disponibilidad y/o integridad de la información debido a la ocurrencia de desastres naturales o eventos de orden público en las instalaciones de la SDHT</t>
  </si>
  <si>
    <t xml:space="preserve">Afectación de la disponibilidad, integridad y/o confidencialidad de la información</t>
  </si>
  <si>
    <t xml:space="preserve">El Datacenter principal de la SDHT, donde reposan los servidores y sistemas de información, se encuentra en un centro alterno de operaciones con un tercero, en el cual la información se almacena en tiempo real.</t>
  </si>
  <si>
    <t xml:space="preserve">Definir, documentar e implementar un plan de continuidad del negocio, en caso de que suceda un desastres naturales o eventos de orden público en las instalaciones de la SDHT.</t>
  </si>
  <si>
    <t xml:space="preserve">Continuidad del negocio</t>
  </si>
  <si>
    <t xml:space="preserve">Pruebas Realizadas/Pruebas Programadas</t>
  </si>
  <si>
    <t xml:space="preserve">Informes de las pruebas del DRP</t>
  </si>
  <si>
    <t xml:space="preserve">Actos de orden público</t>
  </si>
  <si>
    <t xml:space="preserve">Demoras en la prestación de los servicios que ofrece la Entidad </t>
  </si>
  <si>
    <t xml:space="preserve">16. Gestión jurídica -APO-</t>
  </si>
  <si>
    <t xml:space="preserve">Poca celeridad de otras entidades para atender las solicitudes realizadas</t>
  </si>
  <si>
    <t xml:space="preserve">Incumplimiento del tiempo legalmente establecido, en el desarrollo de los procedimientos de la Subsecretaría Jurídica</t>
  </si>
  <si>
    <t xml:space="preserve">Realizar seguimiento de las solicitudes y respuestas  por medio del Sistema de Automatización de Proceso y Documentos FOREST</t>
  </si>
  <si>
    <t xml:space="preserve">Seguimiento semanal al aplicativo FOREST</t>
  </si>
  <si>
    <t xml:space="preserve">Subsecretaría Jurídica</t>
  </si>
  <si>
    <t xml:space="preserve">Seguimiento Forest</t>
  </si>
  <si>
    <t xml:space="preserve">Numernoi de seguimientos rteralizados/ numero de semanas del trimestre</t>
  </si>
  <si>
    <t xml:space="preserve">Base de datos</t>
  </si>
  <si>
    <t xml:space="preserve">INT- Comunicación Interna</t>
  </si>
  <si>
    <t xml:space="preserve">Incumplimiento de otras áreas en los tiempos establecidos para atender las solicitudes realizadas</t>
  </si>
  <si>
    <t xml:space="preserve">Insatisfacción de usuarios y partes interesadas, respecto a las respuestas extemporaneas.</t>
  </si>
  <si>
    <t xml:space="preserve">Realizar monitoreo mensual a las bases de datos de Subsecretaria Juridica, respecto a la correspondencia entrante y saliente con el fin de verificar que se contesto en tiempo.</t>
  </si>
  <si>
    <t xml:space="preserve">Entrega de correspondencia a la mano con las solicitudes de información requerida, según sea el caso.</t>
  </si>
  <si>
    <t xml:space="preserve">Seguimiento en Forest - Memorandos</t>
  </si>
  <si>
    <t xml:space="preserve">Numero de correspondencia entregada a la mano / nro. De corresndencia con criterios para entregar a la mano</t>
  </si>
  <si>
    <t xml:space="preserve">Memorando</t>
  </si>
  <si>
    <t xml:space="preserve"> Poco personal para responder en tiempo todos los requerimientos solicitados a la Subsecretaría Jurídica.</t>
  </si>
  <si>
    <t xml:space="preserve">Perdida de oportunidad e incumplimiento al dar respuesta a las diferentes solicitudes</t>
  </si>
  <si>
    <t xml:space="preserve">Falta de capacitación del recurso humano, en cuanto a la utilización de la plataforma Forest.</t>
  </si>
  <si>
    <t xml:space="preserve">Incumplimiento de las metas establecidas para el logro de los objetivos del proyecto de inversión</t>
  </si>
  <si>
    <t xml:space="preserve">17. Gestión financiera -APO-</t>
  </si>
  <si>
    <t xml:space="preserve">Inconsistencias en el diligenciamiento de la información para la programación del PAC en el aplicativo</t>
  </si>
  <si>
    <t xml:space="preserve">Incumplimiento en el tramite de pagos y/o desembolsos </t>
  </si>
  <si>
    <t xml:space="preserve">Incumplimiento del Programa Anual de Caja mensualizado, debido a trámites adicionales</t>
  </si>
  <si>
    <t xml:space="preserve">Financiero</t>
  </si>
  <si>
    <t xml:space="preserve">Socialización y sensibilización de los lineamientos para la programación, ejecución del PAC, así como los establecidos para la presentación de las cuentas de cobro</t>
  </si>
  <si>
    <t xml:space="preserve">Socialización periodica, con el fin de dar a conocer los lineamientos relacionados con la presentación de las cuentas de cobro y de la programación y ejecución del PAC</t>
  </si>
  <si>
    <t xml:space="preserve">Subdirección Financiera</t>
  </si>
  <si>
    <t xml:space="preserve">Socizalización </t>
  </si>
  <si>
    <t xml:space="preserve">Socizalizaciónes realizadas </t>
  </si>
  <si>
    <t xml:space="preserve">Listados de asistencia y/o
Piezas comunicacionales y/o
Correos electrónicos con la difusión de la información</t>
  </si>
  <si>
    <t xml:space="preserve">Inconsistencias en el diligenciamiento de las Ordenes de Pago en el aplicativo </t>
  </si>
  <si>
    <t xml:space="preserve">Impacto operativo por reproceso y aumento de carga operativa</t>
  </si>
  <si>
    <t xml:space="preserve">Revisión de información y soportes de pago frente a los registrado en el PAC, previo al envio a la SDH</t>
  </si>
  <si>
    <t xml:space="preserve">Revisar ordenes de pago junto a la documentación adjunta para el tramite de la cuenta</t>
  </si>
  <si>
    <t xml:space="preserve">Ordenes de pago tramitadas</t>
  </si>
  <si>
    <t xml:space="preserve">OP giradas/OP tramitadas</t>
  </si>
  <si>
    <t xml:space="preserve">Reporte de ordenes de pago giradas digital o fisico</t>
  </si>
  <si>
    <t xml:space="preserve">Inconsistencia en la información presentada en las  cuentas de cobro y/o facturas</t>
  </si>
  <si>
    <t xml:space="preserve">Afectación errada de recursos de otros contratos</t>
  </si>
  <si>
    <t xml:space="preserve">Realizar seguimiento al PAC teniendo en cuenta lo ejecutado vs lo programado</t>
  </si>
  <si>
    <t xml:space="preserve">Programación PAC</t>
  </si>
  <si>
    <t xml:space="preserve">ordenes de pago ejecutadas del PAC/ ordenes de pago programadas del PAC</t>
  </si>
  <si>
    <t xml:space="preserve">Reporte ejecución- programación detallado por rubros y entidad</t>
  </si>
  <si>
    <t xml:space="preserve">Demoras e inconsistencias en el envío de la información y/o soportes que requiere la Secretaría de Hacienda Distrital para realizar el pago</t>
  </si>
  <si>
    <t xml:space="preserve">Rechazo de los pagos</t>
  </si>
  <si>
    <t xml:space="preserve">Divulgar los lineamientos generados por SHD respecto al manejo del aplicativo de pagos, enfocado a las personas que realizan dicha actividad</t>
  </si>
  <si>
    <t xml:space="preserve">Fallas en el manejo del sistema de información </t>
  </si>
  <si>
    <t xml:space="preserve">Incumplimiento a los requerimientos de entes control por la indebida gestión en el presupuesto, así como investigaciones disciplinarias, fiscales y penales</t>
  </si>
  <si>
    <t xml:space="preserve">Revisiones y validaciones previas al cierre contable relacionadas con (saldos, terceros y movimiento de las cuentas) </t>
  </si>
  <si>
    <t xml:space="preserve">Incumplimiento, inoportunidad o inexactitud en la presentación de información financiera</t>
  </si>
  <si>
    <t xml:space="preserve">Presentación de saldos erroneos que no reflejan la realidad economica y financiera de la Entidad</t>
  </si>
  <si>
    <t xml:space="preserve">Validación contable</t>
  </si>
  <si>
    <t xml:space="preserve">Elaborar de manera mensual las validaciones correspondientes a la información contable</t>
  </si>
  <si>
    <t xml:space="preserve">Validaciones </t>
  </si>
  <si>
    <t xml:space="preserve">Validaciones realizadas/periodo de reporte</t>
  </si>
  <si>
    <t xml:space="preserve">Soporte de validaciones en archivos digitales o fisicos</t>
  </si>
  <si>
    <t xml:space="preserve"> Registros equivocados en la identificación, clasificación, medición y/o evaluación contable</t>
  </si>
  <si>
    <t xml:space="preserve">Evaluaciones negativas por parte de los entes de vigilancia y control</t>
  </si>
  <si>
    <t xml:space="preserve">Revisión y actualización del normograma del proceso de gestión financiera, teniendo en cuenta la normatividad vigente</t>
  </si>
  <si>
    <t xml:space="preserve">Actualización del normograma del proceso de gestión financiera cuando se requiera, con el fin de evitar vacios en la normativa que pueda afectar el proceso de gestión contable y financiera de la Entidad, de igual forma realizar la socialización y difusión al equipo de trabajo y a las demás áreas involucradas en el proceso</t>
  </si>
  <si>
    <t xml:space="preserve">Actualización Normativa</t>
  </si>
  <si>
    <t xml:space="preserve">Normograma actualizado</t>
  </si>
  <si>
    <t xml:space="preserve">Inexactitud y demora en la entrega de información para la generación de los registros contables proveniente de las partes internas y externas involucradas en el proceso contable </t>
  </si>
  <si>
    <t xml:space="preserve">Incumplimiento ante  la Dirección Distrital de Contabilidad, entes de control y vigilancia que acarrean sanciones disciplinarias, fiscales y penales</t>
  </si>
  <si>
    <t xml:space="preserve">Memorandos indicando las fechas de entrega de la información al área contable</t>
  </si>
  <si>
    <t xml:space="preserve">La Subdirección Financiera emitirá circulares y memorandos con el fin de establecer los lineamientos para la ejecución contable y socializar el cronograma para la entrega de la información de conciliación contable, dirigido a las áreas involucradas</t>
  </si>
  <si>
    <t xml:space="preserve">Correos y circulares</t>
  </si>
  <si>
    <t xml:space="preserve">Seguimiento a gestión financiera</t>
  </si>
  <si>
    <t xml:space="preserve">Comunicaciones emitidas</t>
  </si>
  <si>
    <t xml:space="preserve">Informe ejecutivo del cumplimiento al cronograma</t>
  </si>
  <si>
    <t xml:space="preserve">Aplicación erronea de políticas contables  transversales emitidas por la DDC para el reconocimiento, medición, revelación y presentación de los hechos económicos</t>
  </si>
  <si>
    <t xml:space="preserve">Obsolescencia del procedimiento de ejecucción contable</t>
  </si>
  <si>
    <t xml:space="preserve">Aplicación incorrecta de los principios de contabilidad pública</t>
  </si>
  <si>
    <t xml:space="preserve">Revisión y actualización del procedimiento de ejecucion contable</t>
  </si>
  <si>
    <t xml:space="preserve">Se debe evaluar, revisar y actualizar el procemiento de ejecución contable.</t>
  </si>
  <si>
    <t xml:space="preserve">Procedimientos actualizados</t>
  </si>
  <si>
    <t xml:space="preserve">Cambios normativos que no sean identificados de manera oportuna</t>
  </si>
  <si>
    <t xml:space="preserve">Aplicación inadecuada del criterio de clasificación del hecho económico establecido en el marco normativo que corresponde a la Entidad</t>
  </si>
  <si>
    <t xml:space="preserve">Revisar el marco normativo vigente, sus actualizaciones y socializar con quienes intervienen en el proceso de Gestión Financiera</t>
  </si>
  <si>
    <t xml:space="preserve">Falta de planeación  respecto a la programación del presupuesto debido al desconocimiento   de los lineamientos para la definición del mismo</t>
  </si>
  <si>
    <t xml:space="preserve">Incumplir el principio de planeación presupuestal</t>
  </si>
  <si>
    <t xml:space="preserve">Impacto operativo por demoras en la aprobación del presupuesto de la Entidad</t>
  </si>
  <si>
    <t xml:space="preserve">Socialización y sensibilización de los lineamientos para la programación, ejecución y cierre presupuestal</t>
  </si>
  <si>
    <t xml:space="preserve">Capacitar al personal que participa en la ejecución de actividades presupuestales </t>
  </si>
  <si>
    <t xml:space="preserve">Capacitación </t>
  </si>
  <si>
    <t xml:space="preserve">Número de capacitaciones realizadas semestralmente de acuerdo al plan de trabajo/Número de capacitaciones propuesto</t>
  </si>
  <si>
    <t xml:space="preserve">Desconocimiento de los principios básicos  para la elaboración y ejecución del presupuesto.</t>
  </si>
  <si>
    <t xml:space="preserve">incumplimiento a los requerimientos de entes control por la indebida gestión en el presupuesto , así como investigaciones disciplinarias, fiscales y penales</t>
  </si>
  <si>
    <t xml:space="preserve">Seguimiento al cronograma propuesto para la presentación del proyecto presupuestal</t>
  </si>
  <si>
    <t xml:space="preserve">La Subdirección financiera imformará las fechas y actividades de carácter presupuestal en las cuales las demas áreas de la Secretaría deben intervenir</t>
  </si>
  <si>
    <t xml:space="preserve">Divulgación</t>
  </si>
  <si>
    <t xml:space="preserve">Comunicaciones </t>
  </si>
  <si>
    <t xml:space="preserve">Memorando de requerimiento
Correo electrónico y/o memorandos de respuesta</t>
  </si>
  <si>
    <t xml:space="preserve">Inconsistencias en el proyecto presupuestal</t>
  </si>
  <si>
    <t xml:space="preserve">18. Evaluación, asesoría y mejora -EVA- </t>
  </si>
  <si>
    <t xml:space="preserve">Deficiencias en la planificación del  Plan de Acción /Gestión del Proceso y Plan Anual de Auditoría</t>
  </si>
  <si>
    <t xml:space="preserve">Inoportunidad o inexactitud en la entrega de la información</t>
  </si>
  <si>
    <t xml:space="preserve">Desviaciòn de los resultados que desdibujen la realidad de la Entidad</t>
  </si>
  <si>
    <t xml:space="preserve">Formulaciòn del Plan de Acción /Gestión del Procesoy Plan Anual de Auditoria en equipo y seguimiento permanente</t>
  </si>
  <si>
    <t xml:space="preserve">Realizar seguimiento mensual al cumplimiento de las actividades definidas</t>
  </si>
  <si>
    <t xml:space="preserve">Asesor de Control Interno</t>
  </si>
  <si>
    <t xml:space="preserve">Cumplimiento de actividades Plan Anual de Auditoria</t>
  </si>
  <si>
    <t xml:space="preserve">(No. actividades cumplidas del Plan Anual de Auditoria/ No. Actividades programadas del Plan Anual de Auditoria)*100%</t>
  </si>
  <si>
    <t xml:space="preserve">SIPI, Actas de reunión, Correos electrónicos</t>
  </si>
  <si>
    <t xml:space="preserve">Sobrecarga laboral por insuficiencia en el talento humano asignado</t>
  </si>
  <si>
    <t xml:space="preserve">incumplimiento  de Plan de Gestión, Plan Operativo y Programa de Auditoria</t>
  </si>
  <si>
    <t xml:space="preserve">Conformaciòn del equipo de trabajo multidisciplinario desde el inicio de la vigencia</t>
  </si>
  <si>
    <t xml:space="preserve">Suministro de información insuficiente, inexacta  y/o inoportuna por parte de los procesos</t>
  </si>
  <si>
    <t xml:space="preserve">Sanciones de los Entes de Control y limitación al alcance de las evaluaciones</t>
  </si>
  <si>
    <t xml:space="preserve">Carta de representación suscrita por  el responsable del proceso</t>
  </si>
  <si>
    <t xml:space="preserve">19. Control disciplinario  -EVA- </t>
  </si>
  <si>
    <t xml:space="preserve">Ineficiencia en el impulso procesal desconociendo los términos establecidos en cada etapa de los procedimientos disciplinarios 
</t>
  </si>
  <si>
    <t xml:space="preserve">Dilación en las actuaciones procesales y el acaecimiento de la prescripción o de la caducidad de la acción disciplinaria</t>
  </si>
  <si>
    <t xml:space="preserve">Extinción de la acción disciplinaria. 
Sanciones disciplinarias o penales por algún tipo de omisión
Acciones legales por el acaecimiento de estas sanciones procesales.
</t>
  </si>
  <si>
    <t xml:space="preserve">Cumplimiento</t>
  </si>
  <si>
    <t xml:space="preserve">3) Posible</t>
  </si>
  <si>
    <t xml:space="preserve">Moderado</t>
  </si>
  <si>
    <t xml:space="preserve">Términos para reparto</t>
  </si>
  <si>
    <t xml:space="preserve">Improbable</t>
  </si>
  <si>
    <t xml:space="preserve">ZONA DE RIESGO MODERADA </t>
  </si>
  <si>
    <t xml:space="preserve">Revisión de la fecha de ocurrencia de  los hechos que se están investigando para determinar la fecha límite de actuaciones antes de la prescripción y caducidad.  
Verificar la fecha de los hechos al momento de  realizar el  reparto de cada proceso disciplinario</t>
  </si>
  <si>
    <t xml:space="preserve">Subsecretario(a) de Gestión Corporativa y CID</t>
  </si>
  <si>
    <t xml:space="preserve">Revisión de términos</t>
  </si>
  <si>
    <t xml:space="preserve">Procesos recibidos en el año/Procesos asignados por reparto para evaluar</t>
  </si>
  <si>
    <t xml:space="preserve">Acta de Reparto</t>
  </si>
  <si>
    <t xml:space="preserve">
PROC- Interacción con otros procesos</t>
  </si>
  <si>
    <t xml:space="preserve">Procesos recibidos con términos prescritos o   términos próximos a vencer  </t>
  </si>
  <si>
    <t xml:space="preserve">Control de las actuaciones procesales</t>
  </si>
  <si>
    <t xml:space="preserve">Verificar en el Sistema de  Información disciplinario del Distrito Capital SID, los términos de las actuaciones procesales , a partir del cargue de fechas  de las actuaciones originadas del proceso.</t>
  </si>
  <si>
    <t xml:space="preserve">No Procesos cargados en el SID</t>
  </si>
  <si>
    <t xml:space="preserve">No Procesos recibidos en el año/ No Procesos alimentados en el SID</t>
  </si>
  <si>
    <t xml:space="preserve">Informes de procesos cargados en el SID</t>
  </si>
  <si>
    <t xml:space="preserve">Divulgación o utilización indebida de la información que reposa en los procesos disciplinarios </t>
  </si>
  <si>
    <t xml:space="preserve">Violación de la reserva legal</t>
  </si>
  <si>
    <t xml:space="preserve">Incurrir en la prohibición establecida en el artículo 48 numeral 47 de la ley 734 de 2002.
Destitución o inhabilitación
Suspensión del cargo. </t>
  </si>
  <si>
    <t xml:space="preserve">1)Rara vez</t>
  </si>
  <si>
    <t xml:space="preserve">Deber de guardar reserva legal</t>
  </si>
  <si>
    <t xml:space="preserve">1) Rara vez</t>
  </si>
  <si>
    <t xml:space="preserve">Moderada</t>
  </si>
  <si>
    <t xml:space="preserve">Advertencia a los intervinientes y sujetos procesales acerca de deber de guardar la reserva legal en el asunto disciplinario que se realiza en cada una de las actuaciones que ameritan reserva legal.</t>
  </si>
  <si>
    <t xml:space="preserve">Abogado encargado del proceso y el Subsecretario(a) de Gestión Corporativa y CID</t>
  </si>
  <si>
    <t xml:space="preserve">Reserva legal informada</t>
  </si>
  <si>
    <t xml:space="preserve">Procesos disciplinarios activos / Procesos con reserva legal informada</t>
  </si>
  <si>
    <t xml:space="preserve">Actas y diligencias contenidas en el expediente disciplinario.</t>
  </si>
  <si>
    <t xml:space="preserve">Resolución errónea de una situación jurídica, debido al desconocimiento de la norma o del procedimiento a seguir</t>
  </si>
  <si>
    <t xml:space="preserve">Toma de decisiones erróneas al resolver la situación disciplinaria </t>
  </si>
  <si>
    <t xml:space="preserve">Demandas en contra del SDHT.
Nulidades o revocatorias de las decisiones emitidas.
Acciones legales.</t>
  </si>
  <si>
    <t xml:space="preserve">ZONA DE RIESGO MODERADO</t>
  </si>
  <si>
    <t xml:space="preserve">Revisión  a las actuaciones disciplinarias</t>
  </si>
  <si>
    <t xml:space="preserve">Revisión de la actuación procesal a    realizarse  en correspondencia a la normatividad aplicable.
Revisión la aplicación correcta de la normatividad vigente  al sustanciar y al tomar decisiones de fondo
Revisión del proyecto de decisión</t>
  </si>
  <si>
    <t xml:space="preserve">Revisión de las actuaciones por el operador disciplinario</t>
  </si>
  <si>
    <t xml:space="preserve">Actos administrativos proyectados /Actos administrativos revisados y suscritos por el operador disciplinario</t>
  </si>
  <si>
    <t xml:space="preserve">Cuadro de seguimiento de procesos
y Firma en los documentos de decisión</t>
  </si>
  <si>
    <t xml:space="preserve">Extravío, sustracción o destrucción de las actuaciones disciplinarias 
</t>
  </si>
  <si>
    <t xml:space="preserve">Sustracción o destrucción de expedientes y pérdida de documentos</t>
  </si>
  <si>
    <t xml:space="preserve">Nulidades o revocatorias de las decisiones extraviadas, sustraídas o destruidas.
Impunidad.
Reconstrucción de expedientes.
Incursión en falta disciplinaria o delito. </t>
  </si>
  <si>
    <t xml:space="preserve">Mayor</t>
  </si>
  <si>
    <t xml:space="preserve">Inventario digital de expedientes</t>
  </si>
  <si>
    <t xml:space="preserve">Se  verifica la existencia del expediente con su consecutivo.</t>
  </si>
  <si>
    <t xml:space="preserve">Auxiliar administrativo grupo de CID</t>
  </si>
  <si>
    <t xml:space="preserve">Inventario</t>
  </si>
  <si>
    <t xml:space="preserve">Inventario actualizado de procesos disciplinarios/ Total de procesos disciplinarios</t>
  </si>
  <si>
    <t xml:space="preserve">Inventario documental digital</t>
  </si>
  <si>
    <t xml:space="preserve">CONSOLIDADO MAPA DE RIESGO CORRUPCIÓN - DICIEMBRE 2018
VERSIÓN 5</t>
  </si>
  <si>
    <t xml:space="preserve">Objetivo</t>
  </si>
  <si>
    <t xml:space="preserve">(II) IDENTIFICACIÓN DEL RIESGO</t>
  </si>
  <si>
    <t xml:space="preserve">(III) ANÁLISIS, CALIFICACIÓN Y EVALUACIÓN</t>
  </si>
  <si>
    <t xml:space="preserve">(IV) ANÁLISIS Y EVALUACIÓN DEL CONTROL</t>
  </si>
  <si>
    <t xml:space="preserve">(V) TRATAMIENTO Y OPCIONES DE MANEJO DEL RIESGO</t>
  </si>
  <si>
    <t xml:space="preserve">(VI) MONITOREO Y REVISIÓN SEGUIMIENTO</t>
  </si>
  <si>
    <t xml:space="preserve">Riesgo</t>
  </si>
  <si>
    <t xml:space="preserve">Riesgo Inherente</t>
  </si>
  <si>
    <t xml:space="preserve">Controles</t>
  </si>
  <si>
    <t xml:space="preserve">Naturaleza del control</t>
  </si>
  <si>
    <t xml:space="preserve">Documentado</t>
  </si>
  <si>
    <t xml:space="preserve">Responsable seguimiento  del control y seguimiento</t>
  </si>
  <si>
    <t xml:space="preserve">Automático</t>
  </si>
  <si>
    <t xml:space="preserve">Manual</t>
  </si>
  <si>
    <t xml:space="preserve">Frecuencia</t>
  </si>
  <si>
    <t xml:space="preserve">Evidencia ejecución y seguimiento</t>
  </si>
  <si>
    <t xml:space="preserve">Efectivo</t>
  </si>
  <si>
    <t xml:space="preserve">Total</t>
  </si>
  <si>
    <t xml:space="preserve">Casillas a desplazar</t>
  </si>
  <si>
    <t xml:space="preserve">Riesgo residual</t>
  </si>
  <si>
    <t xml:space="preserve">Opciones del manejo</t>
  </si>
  <si>
    <t xml:space="preserve">Fecha de inicio (dd/mm/aaaa)</t>
  </si>
  <si>
    <t xml:space="preserve">Fecha de finalización  (dd/mm/aaaa)</t>
  </si>
  <si>
    <t xml:space="preserve">Responsable (cargo)</t>
  </si>
  <si>
    <t xml:space="preserve">AUTOEVALUACIÓN DEL PROCESO
(Responsable de Proceso)
</t>
  </si>
  <si>
    <t xml:space="preserve">Porcentaje de avance</t>
  </si>
  <si>
    <t xml:space="preserve">SEGUIMIENTO 
(Oficina Asesora de Control Interno)</t>
  </si>
  <si>
    <t xml:space="preserve">Nivel del Riesgo</t>
  </si>
  <si>
    <t xml:space="preserve">Detectivo</t>
  </si>
  <si>
    <t xml:space="preserve">Fecha 
(dd/mm/aaaa)</t>
  </si>
  <si>
    <t xml:space="preserve">Descripción</t>
  </si>
  <si>
    <t xml:space="preserve">Fecha (dd/mm/aaaa)</t>
  </si>
  <si>
    <t xml:space="preserve">Evaluación y registro de evidencias </t>
  </si>
  <si>
    <t xml:space="preserve">Gestión de Servicio al Ciudadano </t>
  </si>
  <si>
    <t xml:space="preserve">Responder peticiones, quejas, reclamos y solicitudes mediante la clasificación, análisis, interpretación y aplicación de acciones conforme a la ley, así como el fortalecimiento de los canales de atención, para dar cumplimiento al derecho que tiene todo ciudadano a obtener respuestas de fondo y oportunas a sus solicitudes y requerimientos. </t>
  </si>
  <si>
    <t xml:space="preserve"> Uso incorrecto de la información suministrada al ciudadano para el favorecimiento de intereses propios o de terceros 
</t>
  </si>
  <si>
    <r>
      <rPr>
        <sz val="11"/>
        <color rgb="FF000000"/>
        <rFont val="Arial Narrow"/>
        <family val="2"/>
        <charset val="1"/>
      </rPr>
      <t xml:space="preserve">Fallas</t>
    </r>
    <r>
      <rPr>
        <sz val="11"/>
        <color rgb="FF33CC33"/>
        <rFont val="Arial Narrow"/>
        <family val="2"/>
        <charset val="1"/>
      </rPr>
      <t xml:space="preserve"> </t>
    </r>
    <r>
      <rPr>
        <sz val="11"/>
        <color rgb="FF000000"/>
        <rFont val="Arial Narrow"/>
        <family val="2"/>
        <charset val="1"/>
      </rPr>
      <t xml:space="preserve"> en los canales dispuestos para el ciudadano para realizar evaluación del servicio que impidan el reporte del cobro indebido. 
Fallas en los controles respecto a  la información que entrega el servidor público al ciudadano en la prestación del servicio.
Suplantación de la identidad de la Entidad para realización de cobros indebidos.  
</t>
    </r>
  </si>
  <si>
    <t xml:space="preserve">Afectación de  la imagen institucional.
Presentación de demandas  en contra la entidad. 
Limitación en la atención de los ciudadanos que demandan servicios de la entidad. 
</t>
  </si>
  <si>
    <t xml:space="preserve">MODERADA</t>
  </si>
  <si>
    <t xml:space="preserve">Evaluación a la aplicación del PG06-PT14 Protocolo de atención y servicio al ciudadano.
Presentaciòn de informes de gestion y trámite de PQRS de manera semanal, mensual y trimestral.
Presentación del informe de solicitud de acceso a la información semestralmente</t>
  </si>
  <si>
    <t xml:space="preserve">ALTA</t>
  </si>
  <si>
    <t xml:space="preserve">Asumir el Riesgo</t>
  </si>
  <si>
    <t xml:space="preserve">Socialización de la evaluación de aplicación al Protocolo de atención y servicio al ciudadano.
Se realizan actividades de  acompañamiento en tiempo real de atención  para verificar la calidad, oportunidad y claridad en la información suministrada al ciudadano.</t>
  </si>
  <si>
    <t xml:space="preserve">Informes de Seguimiento</t>
  </si>
  <si>
    <t xml:space="preserve">Seguimiento a peticiones por posibles actos de corrupción</t>
  </si>
  <si>
    <t xml:space="preserve">Número de denuncias por posibles actos de corrupción al mes / Número de peticiones registradas al mes</t>
  </si>
  <si>
    <t xml:space="preserve">Subdirección Administrativa - Gestión de Servicio al Ciudadano - Lìder de Proceso</t>
  </si>
  <si>
    <t xml:space="preserve">1.Revisión de la información obtenida de la encuesta de satisfacción y percepción ciudadana. 
2.Revisión sobre el registro de Hogares inscritos en el  Sistema de Información del Programa Integral de Vivienda Efectiva, revisión de las condiciones de vulnerabilidad y condición de víctima de conflicto armado.
3.Jornadas de socialización de inquietudes y requerimientos en cuanto a la información necesaria para la prestación de servicios.</t>
  </si>
  <si>
    <t xml:space="preserve">Cobro indebido por prestación de servicios o acceso a la información.</t>
  </si>
  <si>
    <t xml:space="preserve">Fallas  en los canales dispuestos para el ciudadano para realizar evaluación del servicio que impidan el reporte del cobro indebido. 
Fallas en los controles respecto a  la información  entregada al ciudadano en la prestación del servicio.
Suplantación de la identidad de la Entidad para realización de cobros indebidos.  
</t>
  </si>
  <si>
    <t xml:space="preserve">Afectación de  la imagen institucional.
Limitación en la atención  otorgada a los ciudadanos que demandan servicios de la entidad. 
</t>
  </si>
  <si>
    <t xml:space="preserve">EXTREMA</t>
  </si>
  <si>
    <t xml:space="preserve">Campañas orientadas a promover  la gratuidad del servicios en plataformas web  (página web, SUIT y Guía de Trámites y Servicios) , carteleras informativas y emisión de respuestas a requerimientos a peticiones</t>
  </si>
  <si>
    <t xml:space="preserve">Se realiza la divulgación de la gratuidad de los trámites y servicios a través de la participación en ferias de servicio y jornadas informativas y de atención personalizada.
Actualización de los portales gubernamentales.
Se incorpora en los modelos de respuesta emitidos desde la Oficina de Atención al ciudadano un párrafo anexo que contiene la observación de gratuidad sobre trámites y servicios de la entidad</t>
  </si>
  <si>
    <t xml:space="preserve">Registro de participación en las ferias de servicio
Certificados de Confiabilidad
Respuestas emitidas dentro de los  Derechos de petición</t>
  </si>
  <si>
    <t xml:space="preserve">Seguimiento a peticiones por cobros indebidos</t>
  </si>
  <si>
    <t xml:space="preserve">Número de denuncias por cobros indebidos / Número de peticiones registradas al mes</t>
  </si>
  <si>
    <t xml:space="preserve">Revisión diaria de peticiones que suscitan posibles actos de corrupción y tratamiento de las mismas</t>
  </si>
  <si>
    <t xml:space="preserve">Reportes emitidos desde la Plataforma del Sistema Distrital de Quejas y Soluciones.
Reportes generados desde el Sistema de Gestión Documental FOREST.
Resultados de la Encuesta de Satisfacción y Percepción de prestación del Servicio.</t>
  </si>
  <si>
    <t xml:space="preserve">Producción de información sectorial -EST</t>
  </si>
  <si>
    <t xml:space="preserve">Producir estadísticas, indicadores y boletines de análisis, mediante la aplicación de metodos y herramientas de procesamiento establecidos, utilizando para ello, información estadística y geográfica, que permita apoyar la toma de decisiones del sector.</t>
  </si>
  <si>
    <t xml:space="preserve">Sistemas de información susceptibles de manipulación o adulteración para beneficio de terceros </t>
  </si>
  <si>
    <t xml:space="preserve">Falta de integridad, disponibilidad y confiabilidad en el manejo de la información del sector</t>
  </si>
  <si>
    <t xml:space="preserve">Usos inadecuados de la información del sector </t>
  </si>
  <si>
    <t xml:space="preserve">BAJA</t>
  </si>
  <si>
    <t xml:space="preserve">Promover el buen uso y manejo de la información a través de actas de compromiso, confidencialidad y de buen manejo de la información.</t>
  </si>
  <si>
    <t xml:space="preserve">Continaur con la generación de actas de confidencialidad y buen manejo de la información para los profesionales que hagan uso de ella y oficializar el formato en el mapa de procesos de la entidad.</t>
  </si>
  <si>
    <t xml:space="preserve">Formato de actas de confidencialidad y buen manejo de la información según los requirimientos y según sea el caso</t>
  </si>
  <si>
    <t xml:space="preserve">Actas de confidencialidad y buen manejo de la información</t>
  </si>
  <si>
    <r>
      <rPr>
        <sz val="11"/>
        <color rgb="FF000000"/>
        <rFont val="Calibri"/>
        <family val="2"/>
        <charset val="1"/>
      </rPr>
      <t xml:space="preserve">Número de </t>
    </r>
    <r>
      <rPr>
        <sz val="11"/>
        <color rgb="FF000000"/>
        <rFont val="Arial Narrow"/>
        <family val="2"/>
        <charset val="1"/>
      </rPr>
      <t xml:space="preserve">actas de confidencialidad y buen manejo de la información firmadas en el año/Total de solicitudes de actas de confidencialidad y buen manejo de la información en el año</t>
    </r>
  </si>
  <si>
    <t xml:space="preserve">De junio a septiembre  de 2018 se han recibido  45 solicitudes de usuario, los cuales fueron atendidas y se tienen con su respectiva acta de confidencialidad firmada y aprobada, y para el periodo de seguimiento comprendido entre el 1 de julio al 30 Septiembre se tienen 37 solicitudes de usuario con su respectiva acta de confidencialidad firmada y aprobada, para un cumpliemiento del 100%, Las evidencias se encuentran en la ruta I:\Gestión de Calidad\Gedatabase SDHT\INDICADORES.</t>
  </si>
  <si>
    <t xml:space="preserve">No se realicen una adeacuado selección y priorización de usuarios de la información del sector.</t>
  </si>
  <si>
    <t xml:space="preserve">Sistemas obsoletos y con poca seguridad de la infomación.</t>
  </si>
  <si>
    <t xml:space="preserve">Clasificar usuarios de acuerdo al tipo de acceso que deban tener a la información del sector.</t>
  </si>
  <si>
    <t xml:space="preserve">Oficializar, publicar y socializar el Procedimiento para la administración y mantenimiento de la Geodatabase empresarial de la SDHT</t>
  </si>
  <si>
    <t xml:space="preserve">Procedimiento para la administración y mantenimiento de la Geodatabase empresarial de la SDHT en el mapa de interactivo de la entidad y correo electrónico de socialización a los intervinientes del m ismo.</t>
  </si>
  <si>
    <t xml:space="preserve">Procedimiento para la administración y mantenimiento de la Geodatabase empresarial de la SDHT</t>
  </si>
  <si>
    <t xml:space="preserve">Número de oficializaciones + publicaciones + socializaciones /Numero total de oficializaciones + publicaciones + socializaciones  en el año</t>
  </si>
  <si>
    <t xml:space="preserve">Entre el 1 de jjunio al 30 de septiembre de 2018, se ha realizado una oficialización y publicación en el mapa de procesos PG04-PR09 Procedimiento de administración y mantenimiento de la Base de Datos Geográfica Empresarial, y se realizaron en el mes de agosto de 2018 6 socialización del PG04-PR09 Procedimiento de administración y mantenimiento de la Base de Datos Geográfica Empresarial, a las Subdirecciones de Barrios, Gestión del Suelo, Operaciones, Servicios Publicos y Prevención y seguimiento,  con un porcetanje de cumplimiento del 100% frente a lo programado en la vigencia de 2018. Las evidencias se encuentran en la ruta I:\Gestión de Calidad\Gedatabase SDHT\INDICADORES</t>
  </si>
  <si>
    <t xml:space="preserve">Inexistencia de aplicativos, programas o sistemas que permitan generar reportes oportunos.</t>
  </si>
  <si>
    <t xml:space="preserve">Retrasos en el procesamiento de la información</t>
  </si>
  <si>
    <t xml:space="preserve">Aplicar el PG04-PR04 Producción información sectorial</t>
  </si>
  <si>
    <t xml:space="preserve">Validar juridicamente  la información a publicar en formato de dato abierto </t>
  </si>
  <si>
    <t xml:space="preserve">PG04-FO467 Formato de Identificación de la Información a Publicar como dato abierto</t>
  </si>
  <si>
    <t xml:space="preserve">Identificación de la Información a Publicar como dato abierto</t>
  </si>
  <si>
    <r>
      <rPr>
        <sz val="11"/>
        <color rgb="FF000000"/>
        <rFont val="Calibri"/>
        <family val="2"/>
        <charset val="1"/>
      </rPr>
      <t xml:space="preserve">Total de archivos de </t>
    </r>
    <r>
      <rPr>
        <sz val="11"/>
        <color rgb="FF000000"/>
        <rFont val="Arial Narrow"/>
        <family val="2"/>
        <charset val="1"/>
      </rPr>
      <t xml:space="preserve">información publicados como dato abierto en el año/Total de archivos de información programados como dato abierto a publicar en el año</t>
    </r>
  </si>
  <si>
    <t xml:space="preserve">En  lo corrido de 2018, con corte septiembre de 2018 se han ha realizado 8 prevalidaciones juriídicas en el PG04-FO467 Formato de Identificación de la Información a Publicar como dato abierto, de las cuales 2 corresponden al periodo de seguimiento del 1 de julio al 30 de septiembre, con un porcentaje de avance del 88,88% del programado en el año.</t>
  </si>
  <si>
    <t xml:space="preserve">Desconocimiento de política para aseguramiento e intercambio de la información </t>
  </si>
  <si>
    <t xml:space="preserve">Pérdida de credibilidad por parte de los usuarios en la información de la entidad.</t>
  </si>
  <si>
    <t xml:space="preserve">Aplicar y verificar el correcto desarrollo del PG04-PR08 Procedimiento para la publicación de datos abiertos de la Secretaría Distrital del Hábitat.</t>
  </si>
  <si>
    <t xml:space="preserve">Gestión del Talento Humano  -APO-</t>
  </si>
  <si>
    <t xml:space="preserve">Gestionar el talento humano por medio de planes, programas y/o proyectos con el propósito de desarrollar  integralmente el personal así como el clima, cultura y ambiente organizacional. </t>
  </si>
  <si>
    <t xml:space="preserve">Omisión en la verificación del cumplimiento de los requisitos para  el empleo, con el fin de favorecer a terceros</t>
  </si>
  <si>
    <t xml:space="preserve">Falta de ética profesional. 
Debilidades en los controles del proceso. </t>
  </si>
  <si>
    <t xml:space="preserve">Vinculación de personal sin el cumplimiento de los requisitos para  el empleo.
Sanciones para el funcionario y/o la entidad.
Pérdida de credibilidad institucional.</t>
  </si>
  <si>
    <t xml:space="preserve">PS01-PR08 Vinculación de personal en la planta de empleos de la Secretaría Distrital del Hábitat. Formato de certificación de cumplimiento de requisitos.</t>
  </si>
  <si>
    <t xml:space="preserve">Evitar y/o reducir el riesgo</t>
  </si>
  <si>
    <t xml:space="preserve">Aplicación del formato de Certificación de Cumplimiento de requisitos </t>
  </si>
  <si>
    <t xml:space="preserve">Certificación de Cumplimiento </t>
  </si>
  <si>
    <t xml:space="preserve">Requisitos para empleo  </t>
  </si>
  <si>
    <t xml:space="preserve">Formato de Verificación de Requisitos _________________________
Funcionarios nombramiento</t>
  </si>
  <si>
    <t xml:space="preserve">Durante el periodo de seguimiento, se realizó el Formato de Verificación de Requisitos  a los 76 funcionarios que ingresaron a la planta de personal de la entidad. Se adjunta copia de los formatos de , se realizó el Formato de Verificación de Requisitos.</t>
  </si>
  <si>
    <t xml:space="preserve">Se evidenció la aplicación del formato a siete directivos vinculados durante noviembre y diciembre de 2017.
Recomendación: Incorporar el formato al SIG.
Anexos: formato de certificación de cumplimiento de requisitos, listado de ingreso de funcionarios para el período noviembre -diciembre de 2017), certificaciones de los siete funcionarios diligenciadas y firmadas por el Subsecretario de Gestión Corporativa y CID .</t>
  </si>
  <si>
    <t xml:space="preserve">Gestión de Bienes, Servicios e Infraestructura </t>
  </si>
  <si>
    <t xml:space="preserve">Gestionar los bienes, servicios e infraestructura de la entidad mediante la ejecución del plan de contratación anual, con el fin de apoyar el cumplimiento de los objetivos misionales y el normal funcionamiento de la SDHT. </t>
  </si>
  <si>
    <t xml:space="preserve">Alteración del inventario de activos de la Entidad, con el fin de favorecer intereses particulares.</t>
  </si>
  <si>
    <t xml:space="preserve">Falta de ética profesional. Debilidades en los controles de los procedimientos. Falta de seguimiento.</t>
  </si>
  <si>
    <t xml:space="preserve">Detrimento Patrionial. Investigaciones Disciplnarias.</t>
  </si>
  <si>
    <t xml:space="preserve">Procedimiento de ingreso y salida de bienes, verificación de formatos de toma física; plaqueteo de bienes con el código de inventartio; </t>
  </si>
  <si>
    <t xml:space="preserve">Asumir el riesgo. </t>
  </si>
  <si>
    <t xml:space="preserve">Realizar actualización de inventario de acuerdo al cronograma que se establezca.</t>
  </si>
  <si>
    <t xml:space="preserve">Inventario actualizado</t>
  </si>
  <si>
    <t xml:space="preserve">Inventario de Activos</t>
  </si>
  <si>
    <t xml:space="preserve">Entrada de bienes al almacén/salida de bienes de inventarios</t>
  </si>
  <si>
    <t xml:space="preserve">Contratista</t>
  </si>
  <si>
    <t xml:space="preserve">Para el respectivo proceso de inventarios de conformidad con la adquisición de los bienes y/o servicios, es importante señalar que se reciben por esta área haciendo los respectivos ingresos de manera física y con las facturas de los mismos; igualmente por parte de supervisión de cada uno de los contratos se garantiza que dichos bienes y/o servicios sean de estricto cumplimiento de los objetivos misionales y el normal funcionamiento de la SDHT. Por lo tanto, estas acciones se pueden evidenciar en cada uno de los expedientes contractuales y en los inventarios de la entidad.</t>
  </si>
  <si>
    <t xml:space="preserve">Gestión Documental</t>
  </si>
  <si>
    <t xml:space="preserve">Administrar la información y documentos internos y externos del sector centralizado y/o descentralizado y de la ciudadanía en general  mediante la aplicación de normas archívisticas vigentes nacionales y distritales con el fin de salvaguardar y custodiar el patrimonio documental de la Secretaría Distrital del Hábitat. </t>
  </si>
  <si>
    <t xml:space="preserve">Pèrdida, alteración, deterioro y/o destrucción de documentos para favorecimiento de interesés particulares </t>
  </si>
  <si>
    <t xml:space="preserve">Actos mal intencionados de servidores públicos y/o contratistas con intereses particulares.
Incumplimiento de los protocolos de seguridad.
Falta de controles para la conservación del documento.</t>
  </si>
  <si>
    <t xml:space="preserve">Pérdida de la memoria institucional. 
Retraso en los procesos que dependen de información contenida en los documentos. 
Acciones contra la entidad e incidencias disciplinarias.
Afectación del servicio prestado a la ciudadanía.
Afectación de la imagen de la Entidad 
</t>
  </si>
  <si>
    <t xml:space="preserve">Procedimiento préstamo y consulta de documentos </t>
  </si>
  <si>
    <t xml:space="preserve">Eliminar o reducir el riesgo </t>
  </si>
  <si>
    <t xml:space="preserve">Sensibilización frente a la responsabilidad del documento</t>
  </si>
  <si>
    <t xml:space="preserve">Lista de asistencia</t>
  </si>
  <si>
    <t xml:space="preserve">Sensibilización realizada/Sensibilización programada</t>
  </si>
  <si>
    <t xml:space="preserve">Se han realizado sensibilizaciones sobre la responsabilidad, custodia y manejo de la documentación. </t>
  </si>
  <si>
    <t xml:space="preserve">Acceso a la administración y custodia de los expedientes y carpetas solo al  funcionario responsable del àrea </t>
  </si>
  <si>
    <t xml:space="preserve">Gestión Tecnológica</t>
  </si>
  <si>
    <t xml:space="preserve">Brindar apoyo técnico y logístico a la infraestructura tecnológica y de telecomunicaciones  de la Entidad a través de la administración de los recursos informáticos con el fin de soportar la seguridad, confidencialidad, disponibilidad e integridad de la información de las áreas de la Secretaría Distrital del Hábitat</t>
  </si>
  <si>
    <t xml:space="preserve">Fuga de Información    para  favorecimiento de interesés particulares   </t>
  </si>
  <si>
    <t xml:space="preserve">Inexistencia de Acuerdos de confidencialidad. 
Falta de monitoreo de acceso a la información.
Falta de una efectiva  política o procedimiento de clasificación y etiquetado de la información.
Falta de conciencia en el uso adecuado de la información y contraseñas</t>
  </si>
  <si>
    <t xml:space="preserve">Deberan tomarse las medidas necesarias para llevar los riesgos a la zona de riesgos baja o eliminarse</t>
  </si>
  <si>
    <t xml:space="preserve">Reportar las incidencias a las áreas o entidades de control competentes</t>
  </si>
  <si>
    <t xml:space="preserve">Procesos legales y Disciplinarios 
Correos electrónicos
Registros de la evidencia</t>
  </si>
  <si>
    <t xml:space="preserve">Porcentaje de procesos por fuga de Información</t>
  </si>
  <si>
    <t xml:space="preserve"> No de incidencias reportadas / No Total  de incidenacias presentadas </t>
  </si>
  <si>
    <t xml:space="preserve">Gestión tecnológica</t>
  </si>
  <si>
    <t xml:space="preserve">No se ha presentado ninguina incidencia en lo que va corrido del año</t>
  </si>
  <si>
    <t xml:space="preserve">Salida no controlada de la información.</t>
  </si>
  <si>
    <t xml:space="preserve">Cláusulas de confidencialidad con los servidores públicos proveedores y terceros de la SDHT</t>
  </si>
  <si>
    <t xml:space="preserve">Acceso a la información por parte de personas no autorizadas.</t>
  </si>
  <si>
    <t xml:space="preserve">Controles contractuales con los proveedores para salvaguardar los activos de información que se encuentran en el Datacenter, descritos en el acuerdo marco.</t>
  </si>
  <si>
    <t xml:space="preserve">Gestión de paginas web (URL) habilitadas conforme a los roles (Directivos y Servidores Públicos)</t>
  </si>
  <si>
    <t xml:space="preserve">Gestión Financiera</t>
  </si>
  <si>
    <t xml:space="preserve">Ejecutar y controlar con efectividad, los recursos financieros apropiados a la entidad para el cumplimiento de la misión institucional de acuerdo a la normatividad vigente.
</t>
  </si>
  <si>
    <t xml:space="preserve">Tramite de  pagos que no cumplen con los requisitos y autorizaciones, para el favorecimiento de intereses particulares</t>
  </si>
  <si>
    <t xml:space="preserve">
Debilidad en la aplicación  los puntos de control establecidos en el procedimiento de pagos.  
</t>
  </si>
  <si>
    <t xml:space="preserve">Detrimento Patrimonial. 
Investigaciones disciplinarias, fiscales y penales. 
Afectación negativa de la imagen institucional. </t>
  </si>
  <si>
    <t xml:space="preserve">Aplicación de los controles   establecidos en el procedimiento de pagos. 
</t>
  </si>
  <si>
    <t xml:space="preserve">Asumir  o transferir el riesgo </t>
  </si>
  <si>
    <t xml:space="preserve">Sensibilización del código de ética con el personal que intervienen en el proceso de gestión financiera. </t>
  </si>
  <si>
    <t xml:space="preserve">Sensibilización</t>
  </si>
  <si>
    <t xml:space="preserve">Sensibilizaciones realizadas</t>
  </si>
  <si>
    <t xml:space="preserve">Gestión Contractual</t>
  </si>
  <si>
    <t xml:space="preserve">Gestionar el proceso de adquisición de los bienes y servicios , mediante la ejecución del Plan Anual Adquisiciones según la normatividad vigente aplicable,  con el fin de apoyar el cumplimiento de los objetivos misionales y el normal funcionamiento de la SDHT.</t>
  </si>
  <si>
    <t xml:space="preserve">Nulidad absoluta del contrato por omisión de inhabilidades e incompatibilidades en la celebración de los contratos.  </t>
  </si>
  <si>
    <t xml:space="preserve">Se celebren con personas incurras en causales de inhabilidad o incompatibilidad previstas en la Constitución y la ley .</t>
  </si>
  <si>
    <t xml:space="preserve">Deterioro de la la imagen de la Entidad debido a los requerimientos de entes control por la indebida contratación, así como investigaciones disciplinarias, fiscales y penales</t>
  </si>
  <si>
    <t xml:space="preserve">Emprender acciones disciplinarias en contra de las personas implicadas en la omisión y realizar la denuncia ante los entes de control para que inicien la investigación</t>
  </si>
  <si>
    <t xml:space="preserve">Eliminar o reducir  el riesgo</t>
  </si>
  <si>
    <t xml:space="preserve">1. Verificar el cumplimiento de los requisitos de perfeccionamiento y legalización
2. Terminación anticipada del contrato</t>
  </si>
  <si>
    <t xml:space="preserve">1. Acto administrativo de terminación anticipada del contrato
2. Informe de fallas</t>
  </si>
  <si>
    <t xml:space="preserve">Número de expedientes con verificación de inhabilidades/Número total de expedientes en el semestre</t>
  </si>
  <si>
    <t xml:space="preserve">Subdirector Administrativo</t>
  </si>
  <si>
    <t xml:space="preserve">Se ajusto el indicador debido a que la fuente no permitia evidenciar el cumplimiento de la acción establecida</t>
  </si>
  <si>
    <t xml:space="preserve">Favorecimiento a un oferente en la adjudicación del procesos de selección</t>
  </si>
  <si>
    <t xml:space="preserve">1. Documentos falsos o irregulares presentados por los oferentes y que la entidad no logra evidenciar en el momento de la evaluación
2. Conducta dolosa entre el comité evaluador y oferentes con el fin de obtener un beneficio propio o particular
3. Selección inadecuada de la modalidad de contratación con el propósito de direccionar el proceso
4. Modificación de documentos con el fin de obtener un beneficio particular</t>
  </si>
  <si>
    <t xml:space="preserve">1. Deterioro de la la imagen de la Entidad debido a los requerimientos de entes control por la indebida contratación, así como investigaciones disciplinarias, fiscales y penales
2. Sobrecostos para la entidad por gastos adicionales debido a demandas realizadas por los proponentes</t>
  </si>
  <si>
    <t xml:space="preserve">1. Lineamientos frente a la comunicación entre el Comité Evaluador y los proponentes e interesados
2. Revisión, análisis, motivación y elaboración de adendas a que haya lugar a los pliegos de condiciones y demás documentos del proceso</t>
  </si>
  <si>
    <t xml:space="preserve">1. Establecer que los únicos canales autorizados para atender observaciones e inquietudes de los proponentes son las comunicaciones radicadas en el Centro de Atención al Ciudadano o a través de la plataforma del SECOPII, cuando se requiera, ademas ratifica la importancia del cumplimiento en la clausula de confidencialidad y manejo de información, con el fin de garantizar transparencia e igualdad de condiciones de los participantes en los procesos adelantados por la entidad
2. A partir del documento de respuesta a observaciones a las reglas de participación, el comité evaluador asignado, revisa la pertinencia y/u oportunidad de la realización de adendas, motivadas mediante alcances a los estudios previos del proceso de selección, soportados con las comunicaciones del Área solicitante, con el visto bueno del Comité de Contratación, con el fin de ampliar el espectro de participación y pluralidad de oferentes, mediante la modificación de aspectos técnicos y/o formales del proceso, como resultado del análisis a las observaciones a las reglas de participación</t>
  </si>
  <si>
    <t xml:space="preserve">1. Pantallazos de las comunicaciones realizadas por otros canales de comunicación
2. informe de justificación del uso de esos canales
3. Adendas
4. Actas de Comité de Contratación</t>
  </si>
  <si>
    <t xml:space="preserve">1. Canales de comunicación
2. Generación de adendas</t>
  </si>
  <si>
    <t xml:space="preserve">1. Número de comunicaciones realizadas por fuera de los canales establecidos
2. Número de adendas generados por proceso de selección</t>
  </si>
  <si>
    <t xml:space="preserve">Irregularidades en la suscripción y legalización de los contratos, por permitir la ejecución del contrato sin el lleno de los requisitos legales</t>
  </si>
  <si>
    <t xml:space="preserve">1. Inicio del contrato sin el cumplimiento de los requisitos de perfeccionamiento (RP, póliza, ARL)
2. Suplantación de identidad del contratista
3. Presentación de documentación aldulterada por parte del contratista
4. Error en la revisión y aprobación de las garantías con coberturas y plazos que no reúnen las condiciones establecidos en los contratos</t>
  </si>
  <si>
    <t xml:space="preserve">1. Posible incumplimiento en el objeto del contrato debido a que los bienes, obras y/o servicios no están amparados por una garantía de seguro
2. Requerimientos de entes control por la indebida contratación, así como investigaciones disciplinarias, fiscales y penales
3. Impacto operativo por reprocesos debido a la cancelación unilateral del contrato
4. Impacto económico para la Entidad por sobrecostos en caso de imprevistos en la ejecución del contrato</t>
  </si>
  <si>
    <t xml:space="preserve">1. Revisión final de los contratos elaborados y modificaciones asociadas a la contratación
2. Solicitud al contratista de modificación de la garantía
3. Fortalecimiento en la capacitación y entrenamiento de los profesionales sobre procedimientos y normativa contractual</t>
  </si>
  <si>
    <t xml:space="preserve">1. El profesional asignado realiza el control de legalidad y calidad, verifica el cumplimiento de los requisitos de perfeccionamiento y legalización (registro presupuestal, novedades contractuales, aprobación de garantias, ARL) establecidos en las minutas conforme a la información que reposa en la carpeta del contrato y en la plataforma SECOP II, así como la justificación que soporta la solicitud y los documentos anexos en caso de novedades contractuales, con el fin de dar viabilidad a la elaboración de minutas y novedades contractuales
2. Solicitar de manera inmediata la modificación de las garantías contractuales, so pena de cancelación unilateral del contrato
3. La Subdirección Administrativa determina la forma y oportunidad para fortalecer las habilidades del equipo de trabajo, e identifica puntualmente los elementos de la norma que por interpretación u omisión puedan conllevar a errores en la aceptación o declaratoria de fallido de los procesos, otros temas en los cuales los profesionales de las Áreas necesitan reafirmar y/o actualizar conocimientos técnicos, normativos y políticas de la Entidad, solicitando al Área correspondiente al interior de la entidad que se desarrollen capacitaciones en los temas identificados</t>
  </si>
  <si>
    <t xml:space="preserve">1. Listas de chequeo
2. informe de contratos aprobados con garantias vigentes
3. Lista de asistencia a las sesiones de fortalecimiento </t>
  </si>
  <si>
    <t xml:space="preserve">1. Control de calidad
2. Verificación de garantías
3. Sesiones de fortalecimiento</t>
  </si>
  <si>
    <t xml:space="preserve">1. Número de solicitudes devueltas por inconsistencia en la información en el mes/Número total recibidas en el mes
2. Número de contratos legalizados en el semestre /Número de procesos adelantados en el semenstre
3. Número de sesiones de fortalecimiento realizadas en temas contractuales/Número de sesiones de fortalecimiento programadas</t>
  </si>
  <si>
    <t xml:space="preserve">Control Disciplinario</t>
  </si>
  <si>
    <t xml:space="preserve">Investigar y fallar las faltas de carácter disciplinario en contra de funcionarios y exfuncionarios de la SDHT de conformidad con lo dispuesto en la Ley 734 de 2002.</t>
  </si>
  <si>
    <t xml:space="preserve">Realizar u omitir  actuaciones de carácter disciplinario que favorecen intereses ajenos a los principios que rigen la función administrativa</t>
  </si>
  <si>
    <t xml:space="preserve">Violación consciente de los principios que rigen la función pública por parte de los sujetos que intervienen en el                        procedimiento disciplinario.</t>
  </si>
  <si>
    <t xml:space="preserve">Proceso disciplinario por falta gravísima: Destitución e inhabilidad general. 
Procesos Penales por delitos contra la administración pública y por delitos contra la fe  pública.
Delitos contra la eficaz y recta  impartición de                     justicia (Soborno).
Demás conductas punibles que se ajusten a los comportamientos realizados.</t>
  </si>
  <si>
    <t xml:space="preserve">Revisar el contenido de la actuación disciplinaria
Revisar el expediente por causa de la presentación del proyecto de providencia</t>
  </si>
  <si>
    <t xml:space="preserve">Verificar que la  actuación disciplinaria cumpla con los  requisitos legales 
Verificar que la  actuación disciplinaria cumpla con los principios de la función administrativa
Socialización de decisiones judiciales y administrativas sancionatorias con el  fin de prevenir actos de corrupción
Verificar si la propuesta de decisión esta acorde con las pruebas y los hechos</t>
  </si>
  <si>
    <t xml:space="preserve">Actas de reparto, Correos electrónicos y/o Actas de reunión 
Firma en el documento</t>
  </si>
  <si>
    <t xml:space="preserve">Revisión actuaciones disciplinarias</t>
  </si>
  <si>
    <t xml:space="preserve">Actuaciones disciplinarios realizadas en el año/actuaciones  disciplinarias revisados por el operador disciplinario</t>
  </si>
  <si>
    <t xml:space="preserve">Subsecretario de Gestión Corporativa y CID</t>
  </si>
  <si>
    <t xml:space="preserve">En el periodo comprendido entre 1 de julio a 30 de septiembre de 2018, se remitieron para revisión y firma 91 actuaciones, estas se encuentran en los procesos disciplinarios, los cuales se encuentran sometidos a reseva legal. Art 95 Ley 734 </t>
  </si>
  <si>
    <t xml:space="preserve">Retardar intencionalmente el  ejercicio de  las actuaciones procesales permitiendo la ocurrencia de la prescripción o de la caducidad de la acción disciplinaria para favorecer intereses particulares. </t>
  </si>
  <si>
    <t xml:space="preserve">Omitir de manera intencional el control de los términos procesales para favorecer intereses particulares, contrarios a los principios que rigen la función pública.</t>
  </si>
  <si>
    <t xml:space="preserve">Proceso disciplinario por falta gravísima: Destitución e inhabilidad general. 
Procesos Penales por delitos contra la administración pública y por delitos contra la fé pública.</t>
  </si>
  <si>
    <t xml:space="preserve">Verificar y hacer seguimiento al Sistema de Información Disciplinaria (SID), con el fin de conocer el estado actual de los términos procesales de las actuaciones disciplinarias y su próximo vencimiento
Revisión de expedientes</t>
  </si>
  <si>
    <t xml:space="preserve">Revisar las actuaciones disciplinarias, verificando la fecha de los hechos, los documentos del expediente, la fecha de la providencia y de las demás actuaciones, considerando los términos  establecidos.</t>
  </si>
  <si>
    <t xml:space="preserve">Actas de reparto
Informe de actuaciones cargadas en el SID</t>
  </si>
  <si>
    <t xml:space="preserve">Actas de reparto con control terminos y etapas procesos disciplinarios</t>
  </si>
  <si>
    <t xml:space="preserve">Procesos disciplinarios recibidos año/Actuaciones   realizadas</t>
  </si>
  <si>
    <t xml:space="preserve">En el perioro comprendido entre 1 de julio de 2018 y el 30 de septiembre de 2018, se recibieron un total de 14 procesos nuevos, los cuales fueron revisados,  verificados y asignados mediante  las actas de reparto 25 - 40. Ver anexo 1</t>
  </si>
  <si>
    <t xml:space="preserve">Formulación de Lineamientos e Instrumentos de Vivienda y Hábitat</t>
  </si>
  <si>
    <t xml:space="preserve">Formular lineamientos e instrumentos para la política de vivienda y hábitat por medio de la aplicación de metodologías, y realizar seguimiento y evaluación de las políticas, programas e instrumentos con el fin de mejorar y regular los mecanismos para garantizar el acceso a una vivienda digna y el mejoramiento de las condiciones de vida en el territorio urbano y rural en el Distrito Capital.</t>
  </si>
  <si>
    <t xml:space="preserve">Manipulación de lineamientos e instrumentos para el favorecimiento y beneficio de terceros </t>
  </si>
  <si>
    <t xml:space="preserve">Grupos de presión influyendo en la política de vivienda y hábitat</t>
  </si>
  <si>
    <t xml:space="preserve">Incertidumbre en la evaluación de resultados del sector</t>
  </si>
  <si>
    <t xml:space="preserve">Continuar con las Socializaciones a partes interesadas, de los lineamientos e instrumentos de vivienda y habitat oficial.</t>
  </si>
  <si>
    <t xml:space="preserve">Publicación en Habitat en cifras  de los lineamientos e instrumentos de vivienda y habitat oficial
http://habitatencifras.habitatbogota.gov.co/
</t>
  </si>
  <si>
    <t xml:space="preserve">% de lineamientos de vivienda y hábitat públicados</t>
  </si>
  <si>
    <t xml:space="preserve">(Sumatoria de los linemiento públicados en hábitat en cifras/ Sumatoria de los linemientos e instrumentos de vivienda y hábitan en proceso de elaboración)*100</t>
  </si>
  <si>
    <t xml:space="preserve">Subdirección de información sectorial</t>
  </si>
  <si>
    <t xml:space="preserve">Los lineamientos e instrumentos de vivienda y hábitat, se han socializado de acuerdo a los requerimientos del área solicitante.  De acuerdo con lo anterior, en la planiila de formulación de cada lineamiento se encuentra especificada la forma de verificación del lineamiento. </t>
  </si>
  <si>
    <t xml:space="preserve">Incoherencia entre el compromiso y el actuar institucional de la entidad. </t>
  </si>
  <si>
    <t xml:space="preserve">Desconfianza ciudadana</t>
  </si>
  <si>
    <t xml:space="preserve">Realizar seguimento a la formulaciòn de la  Política de Vivienda y Hábitat por medio de una consultoría</t>
  </si>
  <si>
    <t xml:space="preserve">Informe de consultoría contenidos en la Carpeta Compartida: Información-sectorial (\\192.168.6.11): \\Politica\\</t>
  </si>
  <si>
    <t xml:space="preserve">% de avance en la formulación de la Política de Vivienda y Hábitat 2018-2030</t>
  </si>
  <si>
    <t xml:space="preserve">%Porcentaje de avance en la formulación de la Política Distrital de Hábitat y Vivienda</t>
  </si>
  <si>
    <t xml:space="preserve">En la carpeta compartida \\192.168.6.11\Informacion-sectorial\Política\Formulación de la Política-ONU-Habitat, se encuentra la relación de los avances en la formulación de la política distrital de Hábitat y vivienda. Así mismo, se cuenta con los soportes de actividades contenidas en el SIPI, dentro del seguimiento a las metas del proyecto 1151.</t>
  </si>
  <si>
    <t xml:space="preserve">Aplicar PM07-PR03 Procedimiento de Seguimiento y evaluación de la política del hábitat, instrumentos y programas</t>
  </si>
  <si>
    <t xml:space="preserve">Gestión territorial del hábitat -MIS-</t>
  </si>
  <si>
    <t xml:space="preserve">Definir instrumentos de gestión por medio de la coordinación de acciones para el desarrollo integral del territorio.</t>
  </si>
  <si>
    <t xml:space="preserve">Solicitud y/o ofrecimiento de pago  por la realizacion de un servicio gratuito para beneficiar a un tercero</t>
  </si>
  <si>
    <t xml:space="preserve">1. Falta de informacion al usuario sobre las condiciones de acceso a  los servicios de la SDHT
2. Bajos controles a la gestion de los servidores publicos.</t>
  </si>
  <si>
    <t xml:space="preserve">1. Procesos disciplinarios y penales.
2. Perdida de credibilidad de la institucion ante la comunidad y las institiciones</t>
  </si>
  <si>
    <t xml:space="preserve">1. Actualización de información de los trámites en portal institucional y sistema unico de información de trámite o servicios indicando la gratuidad de los mismos. En el marco del procedimiento PM04-PR03 Gestión de Expedientes de Legalización Urbanística de Barrios.
2. PM04-FO223 Ayuda de memoria talleres comunitarios donde se informa de la gratuidad de los servicios a cargo de la SDHT</t>
  </si>
  <si>
    <t xml:space="preserve">Eliminar o reducir el riesgo.</t>
  </si>
  <si>
    <t xml:space="preserve">1. Actualización de información web sobre la gratuidad de los servicios.
2. Comunicar a la comunidad  en el taller informativo sobre  la gratuidad de los trámites en el proceso de legalización urbanistica</t>
  </si>
  <si>
    <t xml:space="preserve">1. Web
2.Actas
Ayuda de memoria</t>
  </si>
  <si>
    <t xml:space="preserve">talleres informativos sobre la gratuidad de los trámites</t>
  </si>
  <si>
    <t xml:space="preserve">Número de talleres informativos sobre la gratuidad de los trámites</t>
  </si>
  <si>
    <t xml:space="preserve">Subsecretaria de Coordinación Operativa - Subdirección de Barrios</t>
  </si>
  <si>
    <t xml:space="preserve">30/09/2017
15/02/2018
30/09/2018</t>
  </si>
  <si>
    <t xml:space="preserve">. En la web se ubica el link: https://www.habitatbogota.gov.co/noticias/tramites-secretaria-habitat-son-gratuitos, en el cual informan que los trámites con la Secretaría Distrital del Hábitat son gratuitos.
2. A la fecha se cuentan con la memoria del taller comunitario realizados, donde se evidencia que los servidores de la SDHT le manifiestan a la comunidad la gratuidad de los servicios en: 
- Al 30 de septiembre de 2017, 2 talleres informativos en los territorios de: El Pino sur y San blas I Sector.
- Del 30 de septiembre al 31 de diciembre de 2017, 2 talleres informativos en los territorios de: Villa Carolina 3 y Villa Castilla.
- En el trámite de “Legalización urbanística de asentamientos humanos” del 1 enero al 31 mayo de 2018, 12 talleres en: Altos del Pino (Usme): 09/02/2018; Bosa Brasil El Lago (Bosa): 20/04/2018; Orquídea Sur 3 Sector (Usme): 06/022018; Tres Esquinas – Sierra Morena (Usme): 22/03/2018; Garcés Navas (Engativá): 17/03/2018; Villa Castilla (Kennedy): 08/02/2018; Los Naranjos el Oasis (Suba): 26/04/2018; Rincón Campestre (Bosa): 04/05/2018; Orquídea Sur 3 Sector (Usme): 11/05/2018; Villa Castilla (Kennedy): 17/05/2018; Altos de Yomasita (Usme): 18/05/2018; Puente Grande (Fontibón): 22/05/2018.
- En el trámite de “Regularización de desarrollos Legalizados” del 1 enero al 31 mayo de 2018, 10 talleres en: La Estación (Fontibón): 14/02/2018; El Progreso (Suba): 04/03/2018; Marco Fidel Suarez II (Rafael Uribe): 15/03/2018; San Isidro Cerrito I (Ciudad Bolívar): 21/03/2018; Antonio Morales Galvis (Rafael Uribe): 15/04/2018; La Merced Sur San Ignacio (Rafael Uribe): 15/04/2018; Nuevo Pensilvania Sur (Rafael Uribe): 15/04/2018; Marco Fidel Suarez II Sector (Rafael Uribe Uribe): 10/05/2018; El Progreso (Suba): 12/05/2018; San Isidro Sector Cerrito I (Ciudad Bolívar): 12/05/2018.
- En el trámite de “Legalización urbanística de asentamientos humanos” del 25 mayo al 30 junio de 2018, 7 talleres en: Tejares 3 Sector (Usme): 25/05/2018; Las Vegas de San José (Bosa): 08/06/2018; Rincón de Bulevar (Usme): 12/06/2018; Tejares 3 Sector (Usme): 13/06/2018; Monteblanco Parte B (Usme): 20/06/2018; Brisas de Bella Flor (Ciudad Bolívar): 21/06/2018; Tres Esquinas – Sierra Morena (Usme): 21/06/2018.
- En el trámite de “Regularización de desarrollos Legalizados” del 1 al 30 junio de 2018, 3 talleres en: Puerta de Teja (Fontibón): 20/06/2018; El Jordán II (Kennedy): 21/06/2018; Marco Fidel Suarez Reloteo (Rafael Uribe Uribe): 28/06/2018.
- En el trámite de “Legalización urbanística de asentamientos humanos” del 21 junio al 31 julio de 2018, 12 talleres en: Bosa Brasil El Lago (Bosa) – Alcance primer taller comunitario: 08/06/2018; Tres Esquinas – Sierra Morena (Usme): 21/06/2018; Campo Verde (Usme): 27/06/2018; Bosa Brasil II Sector III Etapa (Bosa): 28/06/2018; Tuna Baja La Fortuna (Suba): 04/07/2018; Altos de Buenos Aires (Rafael Uribe Uribe): 05/07/2018; Marco Fidel Suarez Parte Alta 2 (Rafael Uribe Uribe): 10/07/2018; Rancho Chico (Suba): 12/07/2018; Bosa Brasil El Lago (Bosa) – Plano de loteo: 17/07/2018; Govarova II (Rafael Uribe Uribe): 17/07/2018; Las Vegas San José (Bosa) – Plano de loteo: 17/07/2018; Villas del Diamante (Suba): 19/07/2018.
- En el trámite de “Regularización de desarrollos Legalizados” del 1 al 31 julio de 2018, 11 talleres en: - Casa Grande (Ciudad Bolívar): 07/07/2018; Villas del Progreso (Ciudad Bolívar): 07/07/2018; Cartagena (Lourdes): 08/07/2018; Buenos Aires (San Cristóbal): 08/07/2018; Miraflores (San Cristóbal): 08/07/2018; El Tesorito (Ciudad Bolívar): 14/07/2018; Tres Reyes I Etapa (Ciudad Bolívar): 14/07/2018; La Gran Colombia (San Cristóbal): 28/07/2018; San Cristóbal Alto (San Cristóbal): 28/07/2018; U. Vitelma (San Cristóbal): 28/07/2018; Montecarlo (San Cristóbal): 29/07/2018.
- En el trámite de “Legalización urbanística de asentamientos humanos” del 1 al 31 agosto de 2018, 12 talleres en: Argelia Renacer II 29agosto2018; Bosa La Estacion 2 15agosto2018; Ciudad Jardin Norte A 28agosto2018; El Real 29agosto2018; Florencia III Sector 30agosto2018; La Portada Segundo Sector B 29agosto2018; Monterrey 2 17agosto2018; San Bernardino La Vega 1 31agosto2018; San Blas I Sector 22agosto 2018; San José Sector Providencia 31agosto2018; Tesorito 1A 17agosto2018; Tesorito 1B 17agosto2018.
- En el trámite de “Regularización de desarrollos Legalizados” del 1 al 31 agosto de 2018, 5 talleres en: Buenos Aires (San Cristóbal): 12/08/2018; Puente Colorado (San Cristóbal): 12/08/2018; La Estación (Fontibón): 24/08/2018; El Jordán II (Kennedy): 25/08/2018; Puente Grande - Florencia (Fontibón): 25/08/2018.
 En el trámite de "Regularización de Desarrollos Legalizados" del 1º al 30 de Septiembre del 2018  se realizarón tres (3) talleres en :  Rafael uribe uribe UPZ  Marruecos Asentamiento marco Fidel Suarez  06/09/2018; Ciudad Bolívar UPZ Ismael Perdomo Asentamiento Casa Grande  08/09/2018; Santa fe  UPZ Lourdes Asnentamiento Cartagena 09/09/2018.
- En el trámite de “Legalización urbanística de asentamientos humanos” del 1º al 30 de septiembre del 2018, 29 talleres en: Suba Tuna Baja Segundo sector 21/09/2018; Fontibón Belen el Eden II B 20/09/2018;  Bosa San Jose la Huerta 25/09/2018; Suba Tuna Baja Segundo Sector 13/09/2018; Fontibón Belen El Eden II - A 18/09/2018;  Usme La Cajita de los Soches 10/09/2018;  Rafael uribe Uribe Playon 18/09/2018; Suba Salitre Suba 2-B 13/09/2018;  Bosa San Bernardino Sector Montecarlo 12/09/2018;  Bosa San Bernardino Sector El Remanso 12/09/2018; Suba Secto Java 21/09/2018; Kennedy Villa Andrea Sector joirge Uribe Botero II 10/09/2018;  Santa fe Dorado Bajo Centro Oriente 11/09/2018;  Fontibón Bogotano I Sector 20/09/2018; Niza Ciudad Jardín Norte 14/09/2018; Engativá Florencia Sector Los Pinos 12/09/2018; Rafael uribe Uribe La Cumbre Sector Arrayanes 18/09/2018; Engativa La Florida I Sector 11/09/2018, Rafael uribe Uribe Marco Fidel Suarez IV Arboleda Sur 18/09/2018;  Rafael Uribe Uribe Palermo Sur Sectro San Marcos II 06/09/2018;  San Cristobal Quintas de Santa Rita 05/09/2018;  Engativá San Cayetano Sector paris 20/09/2018;  Usme San Juan bautista II 06/09/2018;  Engativa Villa Gladis San Vicente 11/09/2018;  Chapinero El Paraiso 2 19/09/2018;  Engativa La Riviera Engativá  11/09/2018;  Kennedy Pastrana 19/09/2018;  Suba  Sba Salitre Sector 2 04/09/2018; Engativá Villa Gladys IV Sector 11/09/2018.</t>
  </si>
  <si>
    <t xml:space="preserve">Favorecimiento de redes clientelares</t>
  </si>
  <si>
    <t xml:space="preserve">1. Bajos controles a la gestion de los servidores publicos. 
2. Intereses políticos.
3. Ausencia de criterios técnicos contundentes para la priorización de las intervenciones .</t>
  </si>
  <si>
    <t xml:space="preserve">1. Procesos disciplinarios y penales.
2. Perdida de credibilidad de la institucion ante la comunicada y las institiciones</t>
  </si>
  <si>
    <t xml:space="preserve">En el marco del procedimiento PM04-PR02 Mejoramiento Integral de los territorios priorizados en el área urbana del distrito Capital.
1. Formulación y priorización de las intervenciones bajo criterios tecnicos.
2. Respuesta técnica contundente a la priorización.</t>
  </si>
  <si>
    <t xml:space="preserve">1. Elaborar Documento tecnico de soporte del proceso de formulacion y priorizacion.
2.  Socialización  de las priorización técnica a las comunidades.</t>
  </si>
  <si>
    <t xml:space="preserve">1.Documento tecnico de soporte del proceso de formulacion y priorizacion.
2.Actas y/o
Ayudas de memoria</t>
  </si>
  <si>
    <t xml:space="preserve">Documentos técnicos de soporte de formulación</t>
  </si>
  <si>
    <t xml:space="preserve">Número de documentos técnicos de soporte de formulación</t>
  </si>
  <si>
    <t xml:space="preserve">Desde el 30 de septiembre de 2017 al 15 de Febrero de 2018, se cuenta con los documentos técnicos de formulación y soporte de socialización de:  
1. Documento técnico de soporte - Propuesta de intervención - Territorio con Oportunidad: Usme Tunjuelo - IIM Usminia.
2. Documento técnico de soporte - Propuesta de intervención - Territorio con Oportunidad: Tunjuelo Central - IIM Lomas.
3. Documento técnico de soporte - Propuesta de intervención - Territorio con Oportunidad: Suba - IIM Tibabuyes-Bilbao.
4. Documento técnico de soporte - Propuesta de intervención - Territorio con Oportunidad: Bosa - IIM La Libertad.
5. Documento técnico de soporte - Propuesta de intervención - Territorio con Oportunidad: Cerros Nororientales- IIM Buenavista.
6. Documento técnico de soporte - Propuesta de intervención - Territorio con Oportunidad:  Centro - IIM Centro Alto.
7. Documento técnico de soporte - Propuesta de intervención - Territorio con Oportunidad: Kennedy-Metro - IIM Ciudad de Cali.
8. Documento técnico de soporte - Propuesta de intervención - Territorio con Oportunidad: Ciudad Bolívar - Cable Intervención Integral de Mejoramiento: Ciudad Bolívar – Borde Rural.
9. Documento técnico de soporte - Propuesta de intervención - Territorio con Oportunidad: Ciudad Bolívar - Soacha Intervención Integral de Mejoramiento: Ciudad Bolívar – Conurbación.
10. Documento técnico de soporte - Propuesta de intervención - Territorio con Oportunidad: Cerros Surorientales
Intervención Integral de Mejoramiento: Alto Fucha
A corte 30 de abril de 2018 se cuenta con la formulación del territorio   con Oportunidad: Cerros Nororientales- IIM Cerro Norte socializado y aprobado en Mesa de Mejoramiento de Asentamientos Humanos del 26 de abril de 2018. 
Al 31 de agosto Actualmente, se cuenta con la presentación de los territorios y su documento técnico soporte se encuentra en construcción y se proyecta su entrega a finales de noviembre de 2018. Para la formulación de las 4 intervenciones integrales rurales se ha avanzado en la definición de la base cartográfica y la línea base para el documento de diagnóstico de las intervenciones Integrales rurales. Así mismo, se inició el estudio de viabilidad de posibles lugares a intervenir con la información primaria y se obtuvo un documento que orienta el marco jurídico de actuación en las UPRS rurales, arrojando como conclusión que se priorizarán las UPRS de Río Blanco y Sumapaz, de acuerdo con las recomendaciones del equipo jurídico de la SDHT y la SDP. Se realizó articulación interinstitucional con la Alcaldía Local de Sumapaz, la Secretaría Distrital de Ambiente, DADEP y la Secretaría Distrital de Planeación para el reconocimiento del territorio y la formulación de las acciones de mejoramiento. Se han priorizado a la fecha los 3 centros poblados de Sumapaz: San Juan, Nazareth y La Unión sobre los cuales se aplicará la metodología de formulación del plan de acción.
</t>
  </si>
  <si>
    <t xml:space="preserve">Supervision  o interventoria desleal para beneficiar a un tercero</t>
  </si>
  <si>
    <t xml:space="preserve">1. Cambios frecuentes en la supervisión de convenios y contratos.
2. Bajos controles a la gestion de los servidores publicos.
3. Bajo control en la ejecución de los convenios o contratos</t>
  </si>
  <si>
    <t xml:space="preserve">1. Sobrecosto en la gestión de la entidad.
2. Recibo y pago de producto que no cumplen con las especificaciones.
3. Cambios injustificados en las condiciones contractuales.
4. Retraso en cumplimiento de las metas de la entidad.
5. Procesos disciplinarios y penales.
6. Perdida de credibilidad de la institucion ante la comunicada y las institiciones.</t>
  </si>
  <si>
    <t xml:space="preserve">Aplicación de los lineamientos establecidos en la Resolución SDHT 789 de 2017 - Manual de Contratación, especificamente lo relacionado con el "CAPÍTULO V - DE LA SUPERVISIÓN E INTERVENTORÍA, Artículos 34, 35, 36, 37, 38 y 39.</t>
  </si>
  <si>
    <t xml:space="preserve">1. Solicitud de capacitaciones a la Subsecretaria de Gestión Corporativa sobre las funciones generales, administrativas y las relacionadas con los procesos sancionatorios y las declaratorias de ocurrencia de los siniestros amparados que deben cumplir los interventores o supervisores designados para vigilar la ejecución contractual.
2. Los informes de supervisión de los contratos y convenios que se encuentren en ejecución deben cargarse en la plataforma SECOP II, por quien corresponda y allegarse por los supervisores a la Subdirección Administrativa para su archivo en el expediente contractual.</t>
  </si>
  <si>
    <t xml:space="preserve">1. Listado de asistencia jornadas de capacitación
2. Informes de supervisión de los contratos y convenios</t>
  </si>
  <si>
    <t xml:space="preserve">Informes de supervisión de los contratos y convenios</t>
  </si>
  <si>
    <t xml:space="preserve">Numero de Informes de supervisión de los contratos y convenios suministrados</t>
  </si>
  <si>
    <t xml:space="preserve">1. El 21 de Marzo se asistio a la capacitación de supervisión e interventoria del manual de contratación
1., El 12 de julio de 2018 se solictó a la Subdirección Administrativa capacitación en el manual de contratación de la SDHT, mediante memorando No 3-2018-03516.
1. El 17 de septiembre de 2018 se asistió a la capacitación de supervisores.
2. A la fecha de corte cada convenio y contrato cuenta con su informe de supervisión mensual o bimensual, el cual es remitido a la Subsecretaria de Gestión Corporativa y CID.</t>
  </si>
  <si>
    <t xml:space="preserve">Control de vivienda y veeduría a las Curadurías -MIS-</t>
  </si>
  <si>
    <t xml:space="preserve">Utilizar un solo canal de comunicación de atención a los usuarios, con el fin de garantizar que la información que se entrega es clara, precisa y consisa y ajustada a la normatividad, a traves del punto de atención al ciudadano</t>
  </si>
  <si>
    <t xml:space="preserve">Cobro por realización de tramites y actuaciones administrativas para beneficio de un tercero</t>
  </si>
  <si>
    <t xml:space="preserve">Desconocimiento de los usuarios en el manejo del sistema de trámites para consulta y actuaciones administrativas</t>
  </si>
  <si>
    <t xml:space="preserve">Afectación de la buena imagen de la entidad</t>
  </si>
  <si>
    <t xml:space="preserve">Divulgación a los usuarios por diferentes medios comunicación  de la información relacionada con los tramites </t>
  </si>
  <si>
    <t xml:space="preserve">Reducir o eliminar el riesgo</t>
  </si>
  <si>
    <t xml:space="preserve">Capacitacion al profesional encargado de atención al usuario en los procedimientos de la Subdirección de Prevención y Seguimiento</t>
  </si>
  <si>
    <t xml:space="preserve">listado de asistencia</t>
  </si>
  <si>
    <t xml:space="preserve">Subsecretaria de Inspección, Vigilancia y Control de Vivienda / Subdirección Administrativa</t>
  </si>
  <si>
    <t xml:space="preserve">A 30 de septiembre de 2018 se renovo la contratación de un profesional para la atención exclusiva de los trámites de la Subsecretaria. De igual forma, la capacitación a los encargados de atención al usuario en la entidad se programó para el mes de octubre.</t>
  </si>
  <si>
    <t xml:space="preserve">Ofrecimiento de dadivas por parte de un particular a un funcionario que tenga a cargo un tramite de su interes</t>
  </si>
  <si>
    <t xml:space="preserve">Sanciones disciplinarias y penales</t>
  </si>
  <si>
    <t xml:space="preserve">Definir un profesional directamente responsable en la atención de las solicitudes que involucran a la Subsecretaía de Inspección, Vigilancia y Control.</t>
  </si>
  <si>
    <t xml:space="preserve">Campañas de divulgación de los tramites de la Subsecretaria</t>
  </si>
  <si>
    <t xml:space="preserve">Subsecretaria de Inspección, Vigilancia y Control de Vivienda</t>
  </si>
  <si>
    <t xml:space="preserve">A 30 de septiembre de 2018 ,  la Subdirección de Prevención y Seguimiento continuo con el  seguimento  a la aplicación del procedimiento de atención al público de el profesional asignado. Asimismo, en la página web de la entidad se cuenta con la divulgación de los trámites de la Subsecretaría, adicionalmente de acuerdo a lo establecido en el Decreto 058 de 2018,  algunos trámites fueron ordenados mediante virtualización a través del VUC.</t>
  </si>
  <si>
    <t xml:space="preserve">Implementación y seguimiento del procedimiento de prestamo de expedientes  a traves del SIDIVIC</t>
  </si>
  <si>
    <t xml:space="preserve">Pérdida o manipulación de expedientes para beneficio de un tercero</t>
  </si>
  <si>
    <t xml:space="preserve">Falta de aplicación del manual de usuario de SIDIVIC relaionado con el  de prestamo de expedientes </t>
  </si>
  <si>
    <t xml:space="preserve">Capacitación en el  uso de la funcionalidad de préstamo y asignación de expedientes del SIDIVIC</t>
  </si>
  <si>
    <t xml:space="preserve">A 30 de septiembre de 2018  los funcionarios de cada área  han alimentado el sistema de información SIDIVIC  y se realiza un seguimiento mensual de la herramienta, por lo cual ya se cuenta con un inventario de expedientes actualizado.</t>
  </si>
  <si>
    <t xml:space="preserve">Se envió memorando por la Subdirectora de Prevención y Seguimiento y por el  Subdirector de Investigaciones y Control de Vivienda con el fin de solicitar espacios físicos, anaqueles y seguridad para los expedientes. Con ocasión a lo anterior, la Subsecretaria de Gestión Corporativa suscribió contrato interadministrativo No. 741 de 2018. Adicionalmente, dicha Subsecretaria dispuso de un espacio exclusivamente para la Subsecretaria de Inspección, Vigilancia y Control de Vivienda  para la custodia de los expedientes.</t>
  </si>
  <si>
    <t xml:space="preserve">Evaluación, asesoría y mejora -EVA- </t>
  </si>
  <si>
    <t xml:space="preserve">Evaluar, hacer seguimiento y asesorar a la Secretaría Distrital del Hábitat a través de la aplicación de instrumentos, mecanismos, estrategias con el fin de generar valor para la toma de decisiones y por ende el mejoramiento continúo.
</t>
  </si>
  <si>
    <t xml:space="preserve">Uso Indebido de la Información para favorecimiento de terceros</t>
  </si>
  <si>
    <t xml:space="preserve">Interés particular</t>
  </si>
  <si>
    <t xml:space="preserve">Pérdida de información para la toma de decisiones</t>
  </si>
  <si>
    <t xml:space="preserve">Supervisión permanente por el jefe de área.
</t>
  </si>
  <si>
    <t xml:space="preserve">Acompañar aleatoriamente a los procesos de evaluación y auditoría ejecutados por los profesionales asignados</t>
  </si>
  <si>
    <t xml:space="preserve">Plan de auditoria
Planillas de asistencia</t>
  </si>
  <si>
    <t xml:space="preserve">Asesora de Control Interno</t>
  </si>
  <si>
    <t xml:space="preserve">Se realizo reunión de equipo de trabajo para evaluar, ajustar y/o modificar los el mapa de riesgos de corrupción - evidencia en acta de reunion del 28/08/2018</t>
  </si>
  <si>
    <t xml:space="preserve">Concentración en el manejo de la información</t>
  </si>
  <si>
    <t xml:space="preserve">Investigaciones disciplinarias y/o penales</t>
  </si>
  <si>
    <t xml:space="preserve">Reuniones mensuales de autocontrol.</t>
  </si>
  <si>
    <t xml:space="preserve">Socializar los procedimientos asociados al proceso al interior del equipo de trabajo.</t>
  </si>
  <si>
    <t xml:space="preserve">Actas de autocontrol</t>
  </si>
  <si>
    <t xml:space="preserve">Malversación de recursos y/o detrimento patrimonial</t>
  </si>
  <si>
    <t xml:space="preserve">
Seguimiento al ejercicio de auditoría a cada miembro del equipo asignado al área por parte del asesor de Control Interno.</t>
  </si>
  <si>
    <t xml:space="preserve">Realizar retroalimentaciòn a los informes generados </t>
  </si>
  <si>
    <t xml:space="preserve">Informes 
Correos electrònicos</t>
  </si>
  <si>
    <t xml:space="preserve">Obstrucción de Investigaciones</t>
  </si>
  <si>
    <t xml:space="preserve">Aplicación del procedimiento PE01-PR07 "Procedimiento de Evaluación y Seguimiento". V1
</t>
  </si>
  <si>
    <t xml:space="preserve">Verificar la aplicaciòn del procedimiento PE01-PR07 "Procedimiento de Evaluación y Seguimiento". - V1
 </t>
  </si>
  <si>
    <t xml:space="preserve">PE01-FO11 Plan de Auditoría.
PE01-FO12 Lista de verificación.
PE01-FO55 Encuesta de Evaluación de Auditoría.
 PE01-FO567 Plan Anual de Auditorías.
PE01-FO569 Informe de evaluación independiente y seguimiento.
PS03-FO20 Listado de Asistencia.
 PG02-PR18 Comunicación digital</t>
  </si>
  <si>
    <t xml:space="preserve">Aplicación del Código de Etica </t>
  </si>
  <si>
    <t xml:space="preserve">Publicación Código de Etica </t>
  </si>
  <si>
    <t xml:space="preserve">Mapa Interactivo </t>
  </si>
  <si>
    <t xml:space="preserve">Aplicación del Estatuto del auditor</t>
  </si>
  <si>
    <t xml:space="preserve">Publicación del  Estatuto del auditor</t>
  </si>
  <si>
    <t xml:space="preserve">7. Instrumentos de financiación para el acceso a la vivienda</t>
  </si>
  <si>
    <t xml:space="preserve">Implementar instrumentos de financiación y gestión a través de los esquemas y estrategias establecidas, con el fin de dar a los hogares víctimas del conflicto interno armado y en otras condiciones de vulnerabilidad, una solución habitacional.</t>
  </si>
  <si>
    <t xml:space="preserve">Cobro por la prestación del servicio gratuito.</t>
  </si>
  <si>
    <t xml:space="preserve">Falta de información clara ante el ciudadano frente a la gratuidad de los trámites y/o servicios.</t>
  </si>
  <si>
    <t xml:space="preserve">Divulgación de la información sobre la  gratuidad de los trámites y/o servicios relacionados con los programas para el acceso a la vivienda.</t>
  </si>
  <si>
    <t xml:space="preserve">Reducir  el riesgo. </t>
  </si>
  <si>
    <t xml:space="preserve">Brindar cuatro (4) capacitaciones a los servidores públicos de la SDHT acerca de la gratuidad en el acceso a los programas para el acceso a la vivienda.</t>
  </si>
  <si>
    <t xml:space="preserve">Del 1 de marzo a 30 de junio de 2018 se realizaron dos (2) capacitaciones a los servidores públicos.  La primera sobre el Programa Integral de Vivienda Efectiva - PIVE; y la segunda sobre el Decreto 324 de 2018. Durante el segundo semestre se continuará capacitando a los servidores públicos sobre la gratuidad en el acceso a los programas de vivienda que ofrece el Distrito y el Gobierno Nacional.</t>
  </si>
  <si>
    <t xml:space="preserve">Investigaciones disciplinarias, sanciones y demandas.</t>
  </si>
  <si>
    <t xml:space="preserve">En las comunicaciones oficiales se informa acerca de la gratuidad de los trámites y/o servicios frente a los programas para el acceso a la vivienda.</t>
  </si>
  <si>
    <t xml:space="preserve">Solicitar a la Subsecretaría de Planeación y Política, capacitaciones acerca de lineamientos y/o políticas de transparencia, anticorrupción y código de ética.</t>
  </si>
  <si>
    <t xml:space="preserve">Lista de asistencia 
Presentación</t>
  </si>
  <si>
    <t xml:space="preserve">Capacitaciones solicitadas </t>
  </si>
  <si>
    <t xml:space="preserve">Número de capacitaciones solicitadas</t>
  </si>
  <si>
    <t xml:space="preserve">Enlace de transparencia del proceso</t>
  </si>
  <si>
    <t xml:space="preserve">Mediante memorando radicado No. 3-2018-02184 del 10 de mayo de 2018, el Subdirector de Recursos Públicos solicitó a la Subsecretaría de Planeación y Política la realización de un Taller de Transparencia y Anticorrupción. El Taller se realizó el 31 de mayo de 2018. Para el segundo semestre se solicitarán capacitaciones adicionales acerca de lineamientos y/o políticas de transparencia, anticorrupción y código de ética.</t>
  </si>
  <si>
    <t xml:space="preserve">1</t>
  </si>
  <si>
    <t xml:space="preserve">Informar a la ciudadanía acerca de la gratuidad en los trámites referentes a los programas para el acceso a la vivienda.</t>
  </si>
  <si>
    <t xml:space="preserve">Lista de asistencia, Página Web, Oficios  </t>
  </si>
  <si>
    <t xml:space="preserve">Jornadas de información  con la ciudadanía </t>
  </si>
  <si>
    <t xml:space="preserve">Número de jornadas realizadas</t>
  </si>
  <si>
    <t xml:space="preserve">Durante el periodo de 1 de marzo a 30 de junio de 2018 se realizaron diez (10) jornadas informativas a la ciudadania sobre la gratuidad en los trámites de los prgramas para acceso a la vivienda; así como en las diferentes comunicaciones enviadas a la cuidadanía se informa que los trámites con la SDHT, desde la etapa de inscripción hasta la asiganción, son gratuitos.  
En el segundo semestre se continuará con estas jornadas para seguir informando a la ciudadania acerca de la gratuidad en el acceso a los programas de vivienda del Distrito y el Gobierno Nacional.</t>
  </si>
  <si>
    <t xml:space="preserve">10</t>
  </si>
  <si>
    <t xml:space="preserve">Naturaleza del riesgo </t>
  </si>
  <si>
    <t xml:space="preserve">Procesos </t>
  </si>
  <si>
    <t xml:space="preserve">Factores de riesgo</t>
  </si>
  <si>
    <t xml:space="preserve">Clases de riesgo</t>
  </si>
  <si>
    <t xml:space="preserve">Escala de probabilidad </t>
  </si>
  <si>
    <t xml:space="preserve">Escala de impacto </t>
  </si>
  <si>
    <t xml:space="preserve">Zona de riesgo </t>
  </si>
  <si>
    <t xml:space="preserve">Documentación </t>
  </si>
  <si>
    <t xml:space="preserve">Aplicación </t>
  </si>
  <si>
    <t xml:space="preserve">Ejecucion y Seguimiento</t>
  </si>
  <si>
    <t xml:space="preserve">Efectividad</t>
  </si>
  <si>
    <t xml:space="preserve">Opciones de manejo</t>
  </si>
  <si>
    <t xml:space="preserve">Opciones de manejo </t>
  </si>
  <si>
    <t xml:space="preserve">Direccionamiento estratégico, planeación institucional, liderazgo, trabajo en equipo</t>
  </si>
  <si>
    <t xml:space="preserve">Son los riesgos relacionados con la misión y el cumplimiento de los objetivos estratégicos, la definición de políticas, diseño y conceptualización de la entidad por parte de la alta gerencia. </t>
  </si>
  <si>
    <t xml:space="preserve">Corrupción </t>
  </si>
  <si>
    <t xml:space="preserve">Competencia del personal, disponibilidad del personal, seguridad y salud ocupacional.</t>
  </si>
  <si>
    <t xml:space="preserve">Relacionados con el funcionamiento y operatividad de los sistemas de información de la entidad: definición de procesos, estructura de la entidad, articulación entre dependencias. </t>
  </si>
  <si>
    <t xml:space="preserve">Institucional</t>
  </si>
  <si>
    <t xml:space="preserve">Canales utilizados y su efectividad, flujo de la información necesaria para el desarrollo de las operaciones.</t>
  </si>
  <si>
    <t xml:space="preserve">Relacionados con el manejo de los recursos de la entidad: ejecución presupuestal, elaboración estados financieros, pagos, manejos de excedentes de tesorería y manejo de los bienes. </t>
  </si>
  <si>
    <t xml:space="preserve">Reducir el riesgo y/o
Evitar el riesgo Y/o
Transferir el riesgo y/o
Compartir el riesgo</t>
  </si>
  <si>
    <t xml:space="preserve">Integridad de datos, disponibilidad de datos y sistemas, desarrollo, producción, mantenimiento de sistemas de información.</t>
  </si>
  <si>
    <t xml:space="preserve">Capacidad para que la tecnología disponible satisfaga las necesidades actuales y futuras y el cumplimiento de la misión.</t>
  </si>
  <si>
    <t xml:space="preserve">Reducir el riesgo y/o
Asume el riesgo Y/o</t>
  </si>
  <si>
    <t xml:space="preserve">Presupuesto de funcionamiento, recursos de inversión, infraestructura, capacidad instalada.</t>
  </si>
  <si>
    <t xml:space="preserve"> Tienen que ver con la credibilidad, confianza y percepción de los clientes de la entidad.</t>
  </si>
  <si>
    <t xml:space="preserve">Capacidad, diseño, ejecución, proveedores, entradas, salidas, gestión del conocimiento</t>
  </si>
  <si>
    <t xml:space="preserve">Se asocian con la capacidad de la entidad para cumplir con los requisitos legales, contractuales, de ética pública y en general con su compromiso ante la comunidad</t>
  </si>
  <si>
    <t xml:space="preserve">Relaciones interinstitucionales con las entidades del sector, gobierno y demás partes interesadas</t>
  </si>
  <si>
    <t xml:space="preserve">Cambios de gobierno, legislación, planes,  políticas publicas, decisiones de gobernantes</t>
  </si>
  <si>
    <t xml:space="preserve">Disponibilidad de capital</t>
  </si>
  <si>
    <t xml:space="preserve">Emisiones y residuos, energía, catástrofes naturales, desarrollo sostenible</t>
  </si>
  <si>
    <t xml:space="preserve">Hace referencia a cambios en las condiciones sociales (Situaciones de desplazamiento, expansión demográfica, disturbios, situaciones de violencia, ataques)</t>
  </si>
  <si>
    <t xml:space="preserve">Cambios tecnológicos que generen obsolescencia de los sistemas y modelos con que cuenta la Entidad, así como interrupciones en las  redes de comunicación, disponibilidad, pertinencia, vulneración y ataques </t>
  </si>
  <si>
    <t xml:space="preserve">Canales de comunicación organizacional de la Entidad e imagen y credibilidad institucional </t>
  </si>
  <si>
    <t xml:space="preserve">Claridad en la descripción del alcance y objetivo del proceso</t>
  </si>
  <si>
    <t xml:space="preserve">Relación precisa con  otros procesos en cuanto a insumos, proveedores, productos, usuarios o clientes</t>
  </si>
  <si>
    <t xml:space="preserve">Procesos que determinan lineamientos necesarios para el desarrollo de todos los procesos de la entidad</t>
  </si>
  <si>
    <t xml:space="preserve">PROC- Procedimientos Asociados</t>
  </si>
  <si>
    <t xml:space="preserve">Pertinencia en los procedimientos que desarrollan los procesos</t>
  </si>
  <si>
    <t xml:space="preserve">Grado de autoridad y responsabilidad de los funcionario frente al proceso</t>
  </si>
  <si>
    <t xml:space="preserve">Efectividad en los flujos de información, determinados en la interacción de los procesos</t>
  </si>
</sst>
</file>

<file path=xl/styles.xml><?xml version="1.0" encoding="utf-8"?>
<styleSheet xmlns="http://schemas.openxmlformats.org/spreadsheetml/2006/main">
  <numFmts count="8">
    <numFmt numFmtId="164" formatCode="General"/>
    <numFmt numFmtId="165" formatCode="@"/>
    <numFmt numFmtId="166" formatCode="DD/MM/YYYY"/>
    <numFmt numFmtId="167" formatCode="0"/>
    <numFmt numFmtId="168" formatCode="DD/MM/YY;@"/>
    <numFmt numFmtId="169" formatCode="DD/MM/YYYY;@"/>
    <numFmt numFmtId="170" formatCode="0%"/>
    <numFmt numFmtId="171" formatCode="0.00%"/>
  </numFmts>
  <fonts count="32">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Times New Roman"/>
      <family val="1"/>
      <charset val="1"/>
    </font>
    <font>
      <b val="true"/>
      <sz val="11"/>
      <color rgb="FF000000"/>
      <name val="Arial Narrow"/>
      <family val="2"/>
      <charset val="1"/>
    </font>
    <font>
      <b val="true"/>
      <sz val="10"/>
      <color rgb="FF000000"/>
      <name val="Times New Roman"/>
      <family val="1"/>
      <charset val="1"/>
    </font>
    <font>
      <b val="true"/>
      <sz val="10"/>
      <name val="Times New Roman"/>
      <family val="1"/>
      <charset val="1"/>
    </font>
    <font>
      <sz val="10"/>
      <name val="Times New Roman"/>
      <family val="1"/>
      <charset val="1"/>
    </font>
    <font>
      <sz val="10"/>
      <color rgb="FFFF3300"/>
      <name val="Times New Roman"/>
      <family val="1"/>
      <charset val="1"/>
    </font>
    <font>
      <sz val="10"/>
      <color rgb="FFFF0000"/>
      <name val="Times New Roman"/>
      <family val="1"/>
      <charset val="1"/>
    </font>
    <font>
      <sz val="10"/>
      <name val="Arial Narrow"/>
      <family val="2"/>
      <charset val="1"/>
    </font>
    <font>
      <sz val="11"/>
      <name val="Arial Narrow"/>
      <family val="2"/>
      <charset val="1"/>
    </font>
    <font>
      <sz val="10"/>
      <color rgb="FF000000"/>
      <name val="Arial Narrow"/>
      <family val="2"/>
      <charset val="1"/>
    </font>
    <font>
      <b val="true"/>
      <sz val="10"/>
      <color rgb="FF000000"/>
      <name val="Arial Narrow"/>
      <family val="2"/>
      <charset val="1"/>
    </font>
    <font>
      <sz val="11"/>
      <color rgb="FF000000"/>
      <name val="Arial Narrow"/>
      <family val="2"/>
      <charset val="1"/>
    </font>
    <font>
      <b val="true"/>
      <sz val="10"/>
      <color rgb="FFFF0000"/>
      <name val="Times New Roman"/>
      <family val="1"/>
      <charset val="1"/>
    </font>
    <font>
      <b val="true"/>
      <sz val="9"/>
      <color rgb="FF000000"/>
      <name val="Tahoma"/>
      <family val="2"/>
      <charset val="1"/>
    </font>
    <font>
      <sz val="9"/>
      <color rgb="FF000000"/>
      <name val="Tahoma"/>
      <family val="2"/>
      <charset val="1"/>
    </font>
    <font>
      <sz val="12"/>
      <color rgb="FF000000"/>
      <name val="Arial Narrow"/>
      <family val="2"/>
      <charset val="1"/>
    </font>
    <font>
      <b val="true"/>
      <sz val="12"/>
      <color rgb="FF000000"/>
      <name val="Arial Narrow"/>
      <family val="2"/>
      <charset val="1"/>
    </font>
    <font>
      <b val="true"/>
      <sz val="11"/>
      <color rgb="FFFFFFFF"/>
      <name val="Arial Narrow"/>
      <family val="2"/>
      <charset val="1"/>
    </font>
    <font>
      <sz val="11"/>
      <color rgb="FF33CC33"/>
      <name val="Arial Narrow"/>
      <family val="2"/>
      <charset val="1"/>
    </font>
    <font>
      <sz val="11"/>
      <color rgb="FF000000"/>
      <name val="Arial"/>
      <family val="2"/>
      <charset val="1"/>
    </font>
    <font>
      <sz val="11"/>
      <name val="Arial"/>
      <family val="2"/>
      <charset val="1"/>
    </font>
    <font>
      <sz val="11"/>
      <color rgb="FFFFFFFF"/>
      <name val="Arial Narrow"/>
      <family val="2"/>
      <charset val="1"/>
    </font>
    <font>
      <b val="true"/>
      <sz val="11"/>
      <name val="Arial Narrow"/>
      <family val="2"/>
      <charset val="1"/>
    </font>
    <font>
      <b val="true"/>
      <sz val="10"/>
      <name val="Arial Narrow"/>
      <family val="2"/>
      <charset val="1"/>
    </font>
    <font>
      <sz val="8"/>
      <name val="Arial Narrow"/>
      <family val="2"/>
      <charset val="1"/>
    </font>
    <font>
      <b val="true"/>
      <sz val="7.7"/>
      <color rgb="FF000000"/>
      <name val="Arial Narrow"/>
      <family val="2"/>
      <charset val="1"/>
    </font>
    <font>
      <sz val="8"/>
      <color rgb="FF000000"/>
      <name val="Arial Narrow"/>
      <family val="2"/>
      <charset val="1"/>
    </font>
  </fonts>
  <fills count="41">
    <fill>
      <patternFill patternType="none"/>
    </fill>
    <fill>
      <patternFill patternType="gray125"/>
    </fill>
    <fill>
      <patternFill patternType="solid">
        <fgColor rgb="FFFFFFFF"/>
        <bgColor rgb="FFF2F2F2"/>
      </patternFill>
    </fill>
    <fill>
      <patternFill patternType="solid">
        <fgColor rgb="FFD9D9D9"/>
        <bgColor rgb="FFDCE6F2"/>
      </patternFill>
    </fill>
    <fill>
      <patternFill patternType="solid">
        <fgColor rgb="FF95B3D7"/>
        <bgColor rgb="FF8EB4E3"/>
      </patternFill>
    </fill>
    <fill>
      <patternFill patternType="solid">
        <fgColor rgb="FFDCE6F2"/>
        <bgColor rgb="FFD9D9D9"/>
      </patternFill>
    </fill>
    <fill>
      <patternFill patternType="solid">
        <fgColor rgb="FFB9CDE5"/>
        <bgColor rgb="FFC6D9F1"/>
      </patternFill>
    </fill>
    <fill>
      <patternFill patternType="solid">
        <fgColor rgb="FFC6D9F1"/>
        <bgColor rgb="FFB9CDE5"/>
      </patternFill>
    </fill>
    <fill>
      <patternFill patternType="solid">
        <fgColor rgb="FF8EB4E3"/>
        <bgColor rgb="FF95B3D7"/>
      </patternFill>
    </fill>
    <fill>
      <patternFill patternType="solid">
        <fgColor rgb="FF558ED5"/>
        <bgColor rgb="FF808080"/>
      </patternFill>
    </fill>
    <fill>
      <patternFill patternType="solid">
        <fgColor rgb="FF604A7B"/>
        <bgColor rgb="FF333399"/>
      </patternFill>
    </fill>
    <fill>
      <patternFill patternType="solid">
        <fgColor rgb="FFA6A6A6"/>
        <bgColor rgb="FF95B3D7"/>
      </patternFill>
    </fill>
    <fill>
      <patternFill patternType="solid">
        <fgColor rgb="FFE46C0A"/>
        <bgColor rgb="FFFF6600"/>
      </patternFill>
    </fill>
    <fill>
      <patternFill patternType="solid">
        <fgColor rgb="FFFFC000"/>
        <bgColor rgb="FFFF9933"/>
      </patternFill>
    </fill>
    <fill>
      <patternFill patternType="solid">
        <fgColor rgb="FF33CC33"/>
        <bgColor rgb="FF00B050"/>
      </patternFill>
    </fill>
    <fill>
      <patternFill patternType="solid">
        <fgColor rgb="FFFFFF00"/>
        <bgColor rgb="FFCCFF33"/>
      </patternFill>
    </fill>
    <fill>
      <patternFill patternType="solid">
        <fgColor rgb="FFFF0000"/>
        <bgColor rgb="FFFF3300"/>
      </patternFill>
    </fill>
    <fill>
      <patternFill patternType="solid">
        <fgColor rgb="FF00B050"/>
        <bgColor rgb="FF33CC33"/>
      </patternFill>
    </fill>
    <fill>
      <patternFill patternType="solid">
        <fgColor rgb="FFF2F2F2"/>
        <bgColor rgb="FFEBF1DE"/>
      </patternFill>
    </fill>
    <fill>
      <patternFill patternType="solid">
        <fgColor rgb="FFC0504D"/>
        <bgColor rgb="FFE46C0A"/>
      </patternFill>
    </fill>
    <fill>
      <patternFill patternType="solid">
        <fgColor rgb="FFFF9933"/>
        <bgColor rgb="FFF79646"/>
      </patternFill>
    </fill>
    <fill>
      <patternFill patternType="solid">
        <fgColor rgb="FFCCFF33"/>
        <bgColor rgb="FFFFFF00"/>
      </patternFill>
    </fill>
    <fill>
      <patternFill patternType="solid">
        <fgColor rgb="FFFF3300"/>
        <bgColor rgb="FFFF0000"/>
      </patternFill>
    </fill>
    <fill>
      <patternFill patternType="solid">
        <fgColor rgb="FFBFBFBF"/>
        <bgColor rgb="FFCCC1DA"/>
      </patternFill>
    </fill>
    <fill>
      <patternFill patternType="solid">
        <fgColor rgb="FF808080"/>
        <bgColor rgb="FFA6A6A6"/>
      </patternFill>
    </fill>
    <fill>
      <patternFill patternType="solid">
        <fgColor rgb="FFCCC1DA"/>
        <bgColor rgb="FFBFBFBF"/>
      </patternFill>
    </fill>
    <fill>
      <patternFill patternType="solid">
        <fgColor rgb="FFA2D668"/>
        <bgColor rgb="FF92D050"/>
      </patternFill>
    </fill>
    <fill>
      <patternFill patternType="solid">
        <fgColor rgb="FF92D050"/>
        <bgColor rgb="FFA2D668"/>
      </patternFill>
    </fill>
    <fill>
      <patternFill patternType="solid">
        <fgColor rgb="FFF79646"/>
        <bgColor rgb="FFFF9933"/>
      </patternFill>
    </fill>
    <fill>
      <patternFill patternType="solid">
        <fgColor rgb="FFFF99FF"/>
        <bgColor rgb="FFCCC1DA"/>
      </patternFill>
    </fill>
    <fill>
      <patternFill patternType="solid">
        <fgColor rgb="FFB9EDFF"/>
        <bgColor rgb="FFC6D9F1"/>
      </patternFill>
    </fill>
    <fill>
      <patternFill patternType="solid">
        <fgColor rgb="FF5BBDFF"/>
        <bgColor rgb="FF8EB4E3"/>
      </patternFill>
    </fill>
    <fill>
      <patternFill patternType="solid">
        <fgColor rgb="FF0099FF"/>
        <bgColor rgb="FF0089E6"/>
      </patternFill>
    </fill>
    <fill>
      <patternFill patternType="solid">
        <fgColor rgb="FF0089E6"/>
        <bgColor rgb="FF0082DA"/>
      </patternFill>
    </fill>
    <fill>
      <patternFill patternType="solid">
        <fgColor rgb="FF0051A2"/>
        <bgColor rgb="FF003366"/>
      </patternFill>
    </fill>
    <fill>
      <patternFill patternType="solid">
        <fgColor rgb="FF0082DA"/>
        <bgColor rgb="FF0089E6"/>
      </patternFill>
    </fill>
    <fill>
      <patternFill patternType="solid">
        <fgColor rgb="FFFDEADA"/>
        <bgColor rgb="FFEBF1DE"/>
      </patternFill>
    </fill>
    <fill>
      <patternFill patternType="solid">
        <fgColor rgb="FFDDE686"/>
        <bgColor rgb="FFC3D69B"/>
      </patternFill>
    </fill>
    <fill>
      <patternFill patternType="solid">
        <fgColor rgb="FFFF6600"/>
        <bgColor rgb="FFE46C0A"/>
      </patternFill>
    </fill>
    <fill>
      <patternFill patternType="solid">
        <fgColor rgb="FFC3D69B"/>
        <bgColor rgb="FFDDE686"/>
      </patternFill>
    </fill>
    <fill>
      <patternFill patternType="solid">
        <fgColor rgb="FFEBF1DE"/>
        <bgColor rgb="FFF2F2F2"/>
      </patternFill>
    </fill>
  </fills>
  <borders count="53">
    <border diagonalUp="false" diagonalDown="false">
      <left/>
      <right/>
      <top/>
      <bottom/>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style="hair"/>
      <right style="hair"/>
      <top style="hair"/>
      <bottom/>
      <diagonal/>
    </border>
    <border diagonalUp="false" diagonalDown="false">
      <left/>
      <right style="hair"/>
      <top style="hair"/>
      <bottom style="hair"/>
      <diagonal/>
    </border>
    <border diagonalUp="false" diagonalDown="false">
      <left style="hair"/>
      <right style="hair"/>
      <top style="hair"/>
      <bottom style="thin"/>
      <diagonal/>
    </border>
    <border diagonalUp="false" diagonalDown="false">
      <left style="hair"/>
      <right style="hair"/>
      <top/>
      <bottom/>
      <diagonal/>
    </border>
    <border diagonalUp="false" diagonalDown="false">
      <left style="hair"/>
      <right style="hair"/>
      <top/>
      <bottom style="thin"/>
      <diagonal/>
    </border>
    <border diagonalUp="false" diagonalDown="false">
      <left/>
      <right style="hair"/>
      <top/>
      <bottom/>
      <diagonal/>
    </border>
    <border diagonalUp="false" diagonalDown="false">
      <left style="hair"/>
      <right/>
      <top/>
      <bottom/>
      <diagonal/>
    </border>
    <border diagonalUp="false" diagonalDown="false">
      <left style="hair"/>
      <right/>
      <top style="thin"/>
      <bottom/>
      <diagonal/>
    </border>
    <border diagonalUp="false" diagonalDown="false">
      <left style="hair"/>
      <right style="hair"/>
      <top style="thin"/>
      <bottom/>
      <diagonal/>
    </border>
    <border diagonalUp="false" diagonalDown="false">
      <left style="thin"/>
      <right style="thin"/>
      <top style="thin"/>
      <bottom style="thin"/>
      <diagonal/>
    </border>
    <border diagonalUp="false" diagonalDown="false">
      <left/>
      <right style="hair"/>
      <top/>
      <bottom style="hair"/>
      <diagonal/>
    </border>
    <border diagonalUp="false" diagonalDown="false">
      <left style="hair"/>
      <right/>
      <top/>
      <bottom style="hair"/>
      <diagonal/>
    </border>
    <border diagonalUp="false" diagonalDown="false">
      <left/>
      <right/>
      <top style="hair"/>
      <bottom style="hair"/>
      <diagonal/>
    </border>
    <border diagonalUp="false" diagonalDown="false">
      <left style="dotted"/>
      <right style="dotted"/>
      <top style="thin"/>
      <bottom style="dotted"/>
      <diagonal/>
    </border>
    <border diagonalUp="false" diagonalDown="false">
      <left style="dotted"/>
      <right style="dotted"/>
      <top style="dotted"/>
      <bottom style="dotted"/>
      <diagonal/>
    </border>
    <border diagonalUp="false" diagonalDown="false">
      <left style="dotted"/>
      <right/>
      <top style="hair"/>
      <bottom style="hair"/>
      <diagonal/>
    </border>
    <border diagonalUp="false" diagonalDown="false">
      <left style="hair"/>
      <right style="dotted"/>
      <top style="hair"/>
      <bottom style="dotted"/>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style="thin"/>
      <right/>
      <top/>
      <bottom/>
      <diagonal/>
    </border>
    <border diagonalUp="false" diagonalDown="false">
      <left/>
      <right/>
      <top style="hair"/>
      <bottom style="thin"/>
      <diagonal/>
    </border>
    <border diagonalUp="false" diagonalDown="false">
      <left style="thin"/>
      <right style="thin"/>
      <top style="hair"/>
      <bottom/>
      <diagonal/>
    </border>
    <border diagonalUp="false" diagonalDown="false">
      <left style="hair"/>
      <right style="thin"/>
      <top style="hair"/>
      <bottom/>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right style="thin"/>
      <top/>
      <bottom/>
      <diagonal/>
    </border>
    <border diagonalUp="false" diagonalDown="false">
      <left style="thin"/>
      <right/>
      <top style="thin"/>
      <bottom style="thin"/>
      <diagonal/>
    </border>
    <border diagonalUp="false" diagonalDown="false">
      <left style="hair"/>
      <right style="thin"/>
      <top/>
      <bottom/>
      <diagonal/>
    </border>
    <border diagonalUp="false" diagonalDown="false">
      <left/>
      <right style="thin"/>
      <top/>
      <bottom style="thin"/>
      <diagonal/>
    </border>
    <border diagonalUp="false" diagonalDown="false">
      <left/>
      <right style="dotted"/>
      <top style="dotted"/>
      <bottom style="dotted"/>
      <diagonal/>
    </border>
    <border diagonalUp="false" diagonalDown="false">
      <left style="dotted"/>
      <right style="thin"/>
      <top style="dotted"/>
      <bottom style="dotted"/>
      <diagonal/>
    </border>
    <border diagonalUp="false" diagonalDown="false">
      <left style="thin"/>
      <right style="dotted"/>
      <top style="dotted"/>
      <bottom style="dotted"/>
      <diagonal/>
    </border>
    <border diagonalUp="false" diagonalDown="false">
      <left style="thin"/>
      <right style="dotted"/>
      <top style="dotted"/>
      <bottom/>
      <diagonal/>
    </border>
    <border diagonalUp="false" diagonalDown="false">
      <left style="thin"/>
      <right style="dotted"/>
      <top/>
      <bottom/>
      <diagonal/>
    </border>
    <border diagonalUp="false" diagonalDown="false">
      <left style="thin"/>
      <right style="dotted"/>
      <top/>
      <bottom style="dotted"/>
      <diagonal/>
    </border>
    <border diagonalUp="false" diagonalDown="false">
      <left style="dashed"/>
      <right style="dashed"/>
      <top style="dashed"/>
      <bottom style="dashed"/>
      <diagonal/>
    </border>
    <border diagonalUp="false" diagonalDown="false">
      <left style="dotted"/>
      <right/>
      <top style="dotted"/>
      <bottom style="dotted"/>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style="thin"/>
      <top style="hair"/>
      <bottom style="hair"/>
      <diagonal/>
    </border>
    <border diagonalUp="false" diagonalDown="false">
      <left style="hair"/>
      <right style="dashed"/>
      <top style="hair"/>
      <bottom/>
      <diagonal/>
    </border>
    <border diagonalUp="false" diagonalDown="false">
      <left style="dashed"/>
      <right style="hair"/>
      <top style="hair"/>
      <bottom style="hair"/>
      <diagonal/>
    </border>
    <border diagonalUp="false" diagonalDown="false">
      <left style="hair"/>
      <right style="dashed"/>
      <top/>
      <bottom/>
      <diagonal/>
    </border>
    <border diagonalUp="false" diagonalDown="false">
      <left style="hair"/>
      <right style="dashed"/>
      <top/>
      <bottom style="hair"/>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872">
    <xf numFmtId="164" fontId="0" fillId="0" borderId="0" xfId="0" applyFont="fals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center" vertical="center" textRotation="0" wrapText="tru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false" hidden="false"/>
    </xf>
    <xf numFmtId="165" fontId="5" fillId="0"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6" fillId="0" borderId="0" xfId="22"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6" fontId="7" fillId="0" borderId="0" xfId="0" applyFont="true" applyBorder="false" applyAlignment="true" applyProtection="false">
      <alignment horizontal="left" vertical="center" textRotation="0" wrapText="false" indent="0" shrinkToFit="false"/>
      <protection locked="true" hidden="false"/>
    </xf>
    <xf numFmtId="165" fontId="5" fillId="2" borderId="0" xfId="0" applyFont="true" applyBorder="false" applyAlignment="true" applyProtection="false">
      <alignment horizontal="center" vertical="center" textRotation="0" wrapText="false" indent="0" shrinkToFit="false"/>
      <protection locked="true" hidden="false"/>
    </xf>
    <xf numFmtId="165" fontId="5" fillId="3" borderId="0" xfId="0" applyFont="true" applyBorder="false" applyAlignment="true" applyProtection="false">
      <alignment horizontal="center" vertical="center" textRotation="0" wrapText="false" indent="0" shrinkToFit="false"/>
      <protection locked="true" hidden="false"/>
    </xf>
    <xf numFmtId="164" fontId="5" fillId="3" borderId="0" xfId="0" applyFont="true" applyBorder="false" applyAlignment="true" applyProtection="false">
      <alignment horizontal="center" vertical="center" textRotation="0" wrapText="false" indent="0" shrinkToFit="false"/>
      <protection locked="true" hidden="false"/>
    </xf>
    <xf numFmtId="165" fontId="5" fillId="3" borderId="0" xfId="0" applyFont="true" applyBorder="false" applyAlignment="true" applyProtection="false">
      <alignment horizontal="center" vertical="center" textRotation="0" wrapText="true" indent="0" shrinkToFit="false"/>
      <protection locked="true" hidden="false"/>
    </xf>
    <xf numFmtId="165" fontId="5" fillId="3" borderId="0" xfId="0" applyFont="true" applyBorder="false" applyAlignment="true" applyProtection="true">
      <alignment horizontal="center" vertical="center" textRotation="0" wrapText="false" indent="0" shrinkToFit="false"/>
      <protection locked="false" hidden="false"/>
    </xf>
    <xf numFmtId="165" fontId="5" fillId="3" borderId="0" xfId="0" applyFont="true" applyBorder="false" applyAlignment="true" applyProtection="tru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22" applyFont="true" applyBorder="true" applyAlignment="true" applyProtection="false">
      <alignment horizontal="center" vertical="center" textRotation="0" wrapText="false" indent="0" shrinkToFit="false"/>
      <protection locked="true" hidden="false"/>
    </xf>
    <xf numFmtId="165" fontId="8" fillId="6" borderId="1" xfId="0" applyFont="true" applyBorder="true" applyAlignment="true" applyProtection="false">
      <alignment horizontal="center" vertical="center" textRotation="0" wrapText="true" indent="0" shrinkToFit="false"/>
      <protection locked="true" hidden="false"/>
    </xf>
    <xf numFmtId="165" fontId="8" fillId="4" borderId="1" xfId="0" applyFont="true" applyBorder="true" applyAlignment="true" applyProtection="false">
      <alignment horizontal="center" vertical="center" textRotation="0" wrapText="true" indent="0" shrinkToFit="false"/>
      <protection locked="true" hidden="false"/>
    </xf>
    <xf numFmtId="165" fontId="8" fillId="7" borderId="1" xfId="0" applyFont="true" applyBorder="true" applyAlignment="true" applyProtection="true">
      <alignment horizontal="center" vertical="center" textRotation="0" wrapText="true" indent="0" shrinkToFit="false"/>
      <protection locked="false" hidden="false"/>
    </xf>
    <xf numFmtId="165" fontId="7" fillId="8" borderId="2" xfId="0" applyFont="true" applyBorder="true" applyAlignment="true" applyProtection="true">
      <alignment horizontal="center" vertical="center" textRotation="0" wrapText="true" indent="0" shrinkToFit="false"/>
      <protection locked="fals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true" applyAlignment="true" applyProtection="false">
      <alignment horizontal="general" vertical="bottom" textRotation="0" wrapText="true" indent="0" shrinkToFit="false"/>
      <protection locked="true" hidden="false"/>
    </xf>
    <xf numFmtId="165" fontId="7" fillId="3" borderId="0" xfId="0" applyFont="true" applyBorder="true" applyAlignment="true" applyProtection="true">
      <alignment horizontal="general" vertical="center" textRotation="0" wrapText="false" indent="0" shrinkToFit="false"/>
      <protection locked="true" hidden="false"/>
    </xf>
    <xf numFmtId="164" fontId="7" fillId="3" borderId="0" xfId="0" applyFont="true" applyBorder="true" applyAlignment="true" applyProtection="true">
      <alignment horizontal="general"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tru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5" fontId="7" fillId="3" borderId="0" xfId="0" applyFont="true" applyBorder="true" applyAlignment="true" applyProtection="false">
      <alignment horizontal="center" vertical="center" textRotation="0" wrapText="false" indent="0" shrinkToFit="false"/>
      <protection locked="true" hidden="false"/>
    </xf>
    <xf numFmtId="165" fontId="8" fillId="7" borderId="3" xfId="0" applyFont="true" applyBorder="true" applyAlignment="true" applyProtection="true">
      <alignment horizontal="center" vertical="center" textRotation="0" wrapText="false" indent="0" shrinkToFit="false"/>
      <protection locked="false" hidden="false"/>
    </xf>
    <xf numFmtId="165" fontId="8" fillId="7" borderId="4" xfId="0" applyFont="true" applyBorder="true" applyAlignment="true" applyProtection="true">
      <alignment horizontal="center" vertical="center" textRotation="0" wrapText="false" indent="0" shrinkToFit="false"/>
      <protection locked="false" hidden="false"/>
    </xf>
    <xf numFmtId="165" fontId="8" fillId="7" borderId="5" xfId="0" applyFont="true" applyBorder="true" applyAlignment="true" applyProtection="true">
      <alignment horizontal="center" vertical="center" textRotation="0" wrapText="false" indent="0" shrinkToFit="false"/>
      <protection locked="false" hidden="false"/>
    </xf>
    <xf numFmtId="165" fontId="8" fillId="7" borderId="4" xfId="0" applyFont="true" applyBorder="true" applyAlignment="true" applyProtection="false">
      <alignment horizontal="center" vertical="center" textRotation="0" wrapText="false" indent="0" shrinkToFit="false"/>
      <protection locked="true" hidden="false"/>
    </xf>
    <xf numFmtId="165" fontId="8" fillId="7" borderId="5" xfId="0" applyFont="true" applyBorder="true" applyAlignment="true" applyProtection="false">
      <alignment horizontal="center" vertical="center" textRotation="0" wrapText="false" indent="0" shrinkToFit="false"/>
      <protection locked="true" hidden="false"/>
    </xf>
    <xf numFmtId="165" fontId="8" fillId="7" borderId="0" xfId="0" applyFont="true" applyBorder="true" applyAlignment="true" applyProtection="false">
      <alignment horizontal="center" vertical="center" textRotation="0" wrapText="false" indent="0" shrinkToFit="false"/>
      <protection locked="true" hidden="false"/>
    </xf>
    <xf numFmtId="165" fontId="8" fillId="7" borderId="0" xfId="0" applyFont="true" applyBorder="true" applyAlignment="true" applyProtection="true">
      <alignment horizontal="center" vertical="center" textRotation="0" wrapText="false" indent="0" shrinkToFit="false"/>
      <protection locked="true" hidden="false"/>
    </xf>
    <xf numFmtId="165" fontId="7" fillId="3" borderId="4" xfId="0" applyFont="true" applyBorder="true" applyAlignment="true" applyProtection="true">
      <alignment horizontal="general" vertical="center" textRotation="0" wrapText="false" indent="0" shrinkToFit="false"/>
      <protection locked="false" hidden="false"/>
    </xf>
    <xf numFmtId="164" fontId="7" fillId="9" borderId="1" xfId="0" applyFont="true" applyBorder="true" applyAlignment="true" applyProtection="false">
      <alignment horizontal="center" vertical="center" textRotation="0" wrapText="true" indent="0" shrinkToFit="false"/>
      <protection locked="true" hidden="false"/>
    </xf>
    <xf numFmtId="165" fontId="8" fillId="7" borderId="6" xfId="0" applyFont="true" applyBorder="true" applyAlignment="true" applyProtection="true">
      <alignment horizontal="center" vertical="center" textRotation="0" wrapText="false" indent="0" shrinkToFit="false"/>
      <protection locked="false" hidden="false"/>
    </xf>
    <xf numFmtId="164" fontId="8" fillId="7" borderId="6" xfId="0" applyFont="true" applyBorder="true" applyAlignment="true" applyProtection="true">
      <alignment horizontal="center" vertical="center" textRotation="0" wrapText="true" indent="0" shrinkToFit="false"/>
      <protection locked="false" hidden="false"/>
    </xf>
    <xf numFmtId="165" fontId="8" fillId="7" borderId="7" xfId="0" applyFont="true" applyBorder="true" applyAlignment="true" applyProtection="false">
      <alignment horizontal="center" vertical="center" textRotation="0" wrapText="false" indent="0" shrinkToFit="false"/>
      <protection locked="true" hidden="false"/>
    </xf>
    <xf numFmtId="165" fontId="7" fillId="8" borderId="7" xfId="0" applyFont="true" applyBorder="true" applyAlignment="true" applyProtection="true">
      <alignment horizontal="general" vertical="center" textRotation="0" wrapText="false" indent="0" shrinkToFit="false"/>
      <protection locked="false" hidden="false"/>
    </xf>
    <xf numFmtId="165" fontId="7" fillId="9" borderId="1" xfId="0" applyFont="true" applyBorder="true" applyAlignment="true" applyProtection="false">
      <alignment horizontal="center" vertical="center" textRotation="0" wrapText="true" indent="0" shrinkToFit="false"/>
      <protection locked="true" hidden="false"/>
    </xf>
    <xf numFmtId="164" fontId="7" fillId="9" borderId="1" xfId="0" applyFont="true" applyBorder="true" applyAlignment="true" applyProtection="false">
      <alignment horizontal="center" vertical="center" textRotation="90" wrapText="true" indent="0" shrinkToFit="false"/>
      <protection locked="true" hidden="false"/>
    </xf>
    <xf numFmtId="164" fontId="7" fillId="9" borderId="2" xfId="0" applyFont="true" applyBorder="true" applyAlignment="true" applyProtection="false">
      <alignment horizontal="center" vertical="center" textRotation="90" wrapText="true" indent="0" shrinkToFit="false"/>
      <protection locked="true" hidden="false"/>
    </xf>
    <xf numFmtId="164" fontId="7" fillId="5" borderId="1" xfId="22" applyFont="true" applyBorder="true" applyAlignment="true" applyProtection="false">
      <alignment horizontal="center" vertical="center" textRotation="0" wrapText="true" indent="0" shrinkToFit="false"/>
      <protection locked="true" hidden="false"/>
    </xf>
    <xf numFmtId="165" fontId="8" fillId="10" borderId="1" xfId="0" applyFont="true" applyBorder="true" applyAlignment="true" applyProtection="false">
      <alignment horizontal="center" vertical="center" textRotation="0" wrapText="tru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false" hidden="false"/>
    </xf>
    <xf numFmtId="165" fontId="8" fillId="7" borderId="1" xfId="0" applyFont="true" applyBorder="true" applyAlignment="true" applyProtection="false">
      <alignment horizontal="center" vertical="center" textRotation="0" wrapText="true" indent="0" shrinkToFit="false"/>
      <protection locked="true" hidden="false"/>
    </xf>
    <xf numFmtId="165" fontId="8" fillId="7" borderId="1" xfId="0" applyFont="true" applyBorder="true" applyAlignment="true" applyProtection="false">
      <alignment horizontal="center" vertical="center" textRotation="0" wrapText="false" indent="0" shrinkToFit="false"/>
      <protection locked="true" hidden="false"/>
    </xf>
    <xf numFmtId="165" fontId="8" fillId="7" borderId="1" xfId="0" applyFont="true" applyBorder="true" applyAlignment="true" applyProtection="true">
      <alignment horizontal="center" vertical="center" textRotation="0" wrapText="true" indent="0" shrinkToFit="false"/>
      <protection locked="true" hidden="false"/>
    </xf>
    <xf numFmtId="165" fontId="7" fillId="8" borderId="1" xfId="0" applyFont="true" applyBorder="true" applyAlignment="true" applyProtection="true">
      <alignment horizontal="center" vertical="center" textRotation="0" wrapText="true" indent="0" shrinkToFit="false"/>
      <protection locked="false" hidden="false"/>
    </xf>
    <xf numFmtId="164" fontId="5" fillId="2" borderId="0" xfId="0" applyFont="true" applyBorder="true" applyAlignment="true" applyProtection="false">
      <alignment horizontal="general" vertical="center" textRotation="0" wrapText="false" indent="0" shrinkToFit="false"/>
      <protection locked="true" hidden="false"/>
    </xf>
    <xf numFmtId="165" fontId="7" fillId="11" borderId="1" xfId="0" applyFont="true" applyBorder="true" applyAlignment="true" applyProtection="false">
      <alignment horizontal="center" vertical="center" textRotation="0" wrapText="true" indent="0" shrinkToFit="false"/>
      <protection locked="true" hidden="false"/>
    </xf>
    <xf numFmtId="164" fontId="7" fillId="11" borderId="1" xfId="0" applyFont="true" applyBorder="true" applyAlignment="true" applyProtection="false">
      <alignment horizontal="center" vertical="center" textRotation="0" wrapText="true" indent="0" shrinkToFit="false"/>
      <protection locked="true" hidden="false"/>
    </xf>
    <xf numFmtId="164" fontId="7" fillId="11" borderId="1" xfId="0" applyFont="true" applyBorder="true" applyAlignment="true" applyProtection="false">
      <alignment horizontal="center" vertical="center" textRotation="90" wrapText="true" indent="0" shrinkToFit="false"/>
      <protection locked="true" hidden="false"/>
    </xf>
    <xf numFmtId="164" fontId="7" fillId="11" borderId="2" xfId="0" applyFont="true" applyBorder="true" applyAlignment="true" applyProtection="false">
      <alignment horizontal="center" vertical="center" textRotation="90" wrapText="true" indent="0" shrinkToFit="false"/>
      <protection locked="true" hidden="false"/>
    </xf>
    <xf numFmtId="164" fontId="7" fillId="11" borderId="6" xfId="22" applyFont="true" applyBorder="true" applyAlignment="true" applyProtection="false">
      <alignment horizontal="center" vertical="center" textRotation="0" wrapText="true" indent="0" shrinkToFit="false"/>
      <protection locked="true" hidden="false"/>
    </xf>
    <xf numFmtId="165" fontId="8" fillId="11" borderId="8" xfId="0" applyFont="true" applyBorder="true" applyAlignment="true" applyProtection="false">
      <alignment horizontal="center" vertical="center" textRotation="0" wrapText="true" indent="0" shrinkToFit="false"/>
      <protection locked="true" hidden="false"/>
    </xf>
    <xf numFmtId="165" fontId="8" fillId="11" borderId="9" xfId="0" applyFont="true" applyBorder="true" applyAlignment="true" applyProtection="false">
      <alignment horizontal="center" vertical="center" textRotation="0" wrapText="true" indent="0" shrinkToFit="false"/>
      <protection locked="true" hidden="false"/>
    </xf>
    <xf numFmtId="165" fontId="8" fillId="11" borderId="1" xfId="0" applyFont="true" applyBorder="true" applyAlignment="true" applyProtection="false">
      <alignment horizontal="center" vertical="center" textRotation="0" wrapText="true" indent="0" shrinkToFit="false"/>
      <protection locked="true" hidden="false"/>
    </xf>
    <xf numFmtId="165" fontId="8" fillId="11" borderId="1" xfId="0" applyFont="true" applyBorder="true" applyAlignment="true" applyProtection="true">
      <alignment horizontal="center" vertical="center" textRotation="0" wrapText="true" indent="0" shrinkToFit="false"/>
      <protection locked="false" hidden="false"/>
    </xf>
    <xf numFmtId="165" fontId="8" fillId="11" borderId="2" xfId="0" applyFont="true" applyBorder="true" applyAlignment="true" applyProtection="false">
      <alignment horizontal="center" vertical="center" textRotation="0" wrapText="true" indent="0" shrinkToFit="false"/>
      <protection locked="true" hidden="false"/>
    </xf>
    <xf numFmtId="165" fontId="8" fillId="11" borderId="8" xfId="0" applyFont="true" applyBorder="true" applyAlignment="true" applyProtection="false">
      <alignment horizontal="center" vertical="center" textRotation="0" wrapText="false" indent="0" shrinkToFit="false"/>
      <protection locked="true" hidden="false"/>
    </xf>
    <xf numFmtId="165" fontId="8" fillId="11" borderId="1" xfId="0" applyFont="true" applyBorder="true" applyAlignment="true" applyProtection="true">
      <alignment horizontal="center" vertical="center" textRotation="0" wrapText="true" indent="0" shrinkToFit="false"/>
      <protection locked="true" hidden="false"/>
    </xf>
    <xf numFmtId="165" fontId="8" fillId="11" borderId="8" xfId="0" applyFont="true" applyBorder="true" applyAlignment="true" applyProtection="true">
      <alignment horizontal="center" vertical="center" textRotation="0" wrapText="true" indent="0" shrinkToFit="false"/>
      <protection locked="true" hidden="false"/>
    </xf>
    <xf numFmtId="165" fontId="7" fillId="11" borderId="1" xfId="0" applyFont="true" applyBorder="true" applyAlignment="true" applyProtection="true">
      <alignment horizontal="center" vertical="center" textRotation="0" wrapText="true" indent="0" shrinkToFit="false"/>
      <protection locked="false" hidden="false"/>
    </xf>
    <xf numFmtId="164" fontId="5" fillId="11" borderId="0" xfId="0" applyFont="true" applyBorder="true" applyAlignment="true" applyProtection="false">
      <alignment horizontal="center" vertical="center" textRotation="0" wrapText="false" indent="0" shrinkToFit="false"/>
      <protection locked="true" hidden="false"/>
    </xf>
    <xf numFmtId="164" fontId="5" fillId="11" borderId="0" xfId="0" applyFont="true" applyBorder="true" applyAlignment="true" applyProtection="false">
      <alignment horizontal="general" vertical="center" textRotation="0" wrapText="false" indent="0" shrinkToFit="false"/>
      <protection locked="true" hidden="false"/>
    </xf>
    <xf numFmtId="165" fontId="9" fillId="2" borderId="4" xfId="0" applyFont="true" applyBorder="true" applyAlignment="true" applyProtection="false">
      <alignment horizontal="center" vertical="center" textRotation="0" wrapText="true" indent="0" shrinkToFit="false"/>
      <protection locked="true" hidden="false"/>
    </xf>
    <xf numFmtId="164" fontId="9" fillId="2" borderId="10"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false" hidden="false"/>
    </xf>
    <xf numFmtId="164" fontId="9" fillId="2" borderId="8" xfId="0" applyFont="true" applyBorder="true" applyAlignment="true" applyProtection="true">
      <alignment horizontal="center" vertical="center" textRotation="0" wrapText="true" indent="0" shrinkToFit="false"/>
      <protection locked="false" hidden="false"/>
    </xf>
    <xf numFmtId="164" fontId="9" fillId="2" borderId="5" xfId="0" applyFont="true" applyBorder="true" applyAlignment="true" applyProtection="true">
      <alignment horizontal="center" vertical="center" textRotation="0" wrapText="true" indent="0" shrinkToFit="false"/>
      <protection locked="false" hidden="false"/>
    </xf>
    <xf numFmtId="164" fontId="9" fillId="0" borderId="8" xfId="0" applyFont="true" applyBorder="true" applyAlignment="true" applyProtection="true">
      <alignment horizontal="center" vertical="center" textRotation="0" wrapText="true" indent="0" shrinkToFit="false"/>
      <protection locked="false" hidden="false"/>
    </xf>
    <xf numFmtId="164" fontId="5" fillId="12" borderId="1" xfId="0" applyFont="true" applyBorder="true" applyAlignment="true" applyProtection="true">
      <alignment horizontal="center" vertical="center" textRotation="0" wrapText="false" indent="0" shrinkToFit="false"/>
      <protection locked="false" hidden="false"/>
    </xf>
    <xf numFmtId="164" fontId="5" fillId="0" borderId="1" xfId="0" applyFont="true" applyBorder="true" applyAlignment="true" applyProtection="true">
      <alignment horizontal="center" vertical="center" textRotation="0" wrapText="false" indent="0" shrinkToFit="false"/>
      <protection locked="false" hidden="false"/>
    </xf>
    <xf numFmtId="164" fontId="5" fillId="13" borderId="1" xfId="0" applyFont="true" applyBorder="true" applyAlignment="true" applyProtection="true">
      <alignment horizontal="center" vertical="center" textRotation="0" wrapText="false" indent="0" shrinkToFit="false"/>
      <protection locked="fals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7" fillId="12" borderId="1" xfId="0" applyFont="true" applyBorder="true" applyAlignment="true" applyProtection="true">
      <alignment horizontal="center" vertical="center" textRotation="0" wrapText="true" indent="0" shrinkToFit="false"/>
      <protection locked="true" hidden="false"/>
    </xf>
    <xf numFmtId="164" fontId="9" fillId="0" borderId="9"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false"/>
      <protection locked="fals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2" borderId="4" xfId="0" applyFont="true" applyBorder="true" applyAlignment="true" applyProtection="false">
      <alignment horizontal="center" vertical="center" textRotation="0" wrapText="false" indent="0" shrinkToFit="false"/>
      <protection locked="true" hidden="false"/>
    </xf>
    <xf numFmtId="167" fontId="5" fillId="2" borderId="2" xfId="0" applyFont="true" applyBorder="true" applyAlignment="true" applyProtection="false">
      <alignment horizontal="center" vertical="center" textRotation="0" wrapText="true" indent="0" shrinkToFit="false"/>
      <protection locked="true" hidden="false"/>
    </xf>
    <xf numFmtId="167" fontId="5" fillId="2" borderId="1" xfId="0" applyFont="true" applyBorder="true" applyAlignment="true" applyProtection="false">
      <alignment horizontal="center" vertical="center" textRotation="0" wrapText="false" indent="0" shrinkToFit="false"/>
      <protection locked="true" hidden="false"/>
    </xf>
    <xf numFmtId="164" fontId="5" fillId="14" borderId="3" xfId="0" applyFont="true" applyBorder="true" applyAlignment="true" applyProtection="false">
      <alignment horizontal="center" vertical="center" textRotation="0" wrapText="false" indent="0" shrinkToFit="false"/>
      <protection locked="true" hidden="false"/>
    </xf>
    <xf numFmtId="167" fontId="5" fillId="2" borderId="4" xfId="0" applyFont="true" applyBorder="true" applyAlignment="true" applyProtection="false">
      <alignment horizontal="center" vertical="center" textRotation="0" wrapText="false" indent="0" shrinkToFit="false"/>
      <protection locked="true" hidden="false"/>
    </xf>
    <xf numFmtId="164" fontId="5" fillId="15" borderId="4" xfId="0" applyFont="true" applyBorder="true" applyAlignment="true" applyProtection="false">
      <alignment horizontal="center" vertical="center" textRotation="0" wrapText="false" indent="0" shrinkToFit="false"/>
      <protection locked="true" hidden="false"/>
    </xf>
    <xf numFmtId="167" fontId="5" fillId="2" borderId="4" xfId="0" applyFont="true" applyBorder="true" applyAlignment="true" applyProtection="true">
      <alignment horizontal="center" vertical="center" textRotation="0" wrapText="false" indent="0" shrinkToFit="false"/>
      <protection locked="true" hidden="false"/>
    </xf>
    <xf numFmtId="164" fontId="7" fillId="15" borderId="4" xfId="0" applyFont="true" applyBorder="true" applyAlignment="true" applyProtection="true">
      <alignment horizontal="center" vertical="center" textRotation="0" wrapText="true" indent="0" shrinkToFit="false"/>
      <protection locked="true" hidden="false"/>
    </xf>
    <xf numFmtId="167" fontId="5" fillId="2" borderId="4" xfId="0" applyFont="true" applyBorder="true" applyAlignment="true" applyProtection="true">
      <alignment horizontal="center"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8" fontId="5" fillId="0" borderId="1" xfId="0" applyFont="true" applyBorder="true" applyAlignment="true" applyProtection="true">
      <alignment horizontal="center" vertical="center" textRotation="0" wrapText="true" indent="0" shrinkToFit="false"/>
      <protection locked="false" hidden="false"/>
    </xf>
    <xf numFmtId="165" fontId="9" fillId="2" borderId="1" xfId="0" applyFont="true" applyBorder="true" applyAlignment="true" applyProtection="true">
      <alignment horizontal="center" vertical="center" textRotation="0" wrapText="true" indent="0" shrinkToFit="false"/>
      <protection locked="false" hidden="false"/>
    </xf>
    <xf numFmtId="164" fontId="9" fillId="0" borderId="11" xfId="0" applyFont="true" applyBorder="true" applyAlignment="true" applyProtection="true">
      <alignment horizontal="center" vertical="center" textRotation="0" wrapText="true" indent="0" shrinkToFit="false"/>
      <protection locked="false" hidden="false"/>
    </xf>
    <xf numFmtId="168" fontId="5" fillId="0" borderId="1"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7" fontId="5" fillId="0" borderId="0" xfId="0" applyFont="true" applyBorder="false" applyAlignment="false" applyProtection="false">
      <alignment horizontal="general" vertical="bottom" textRotation="0" wrapText="false" indent="0" shrinkToFit="false"/>
      <protection locked="true" hidden="false"/>
    </xf>
    <xf numFmtId="165" fontId="9" fillId="11" borderId="0" xfId="0" applyFont="true" applyBorder="true" applyAlignment="true" applyProtection="false">
      <alignment horizontal="center" vertical="center" textRotation="0" wrapText="true" indent="0" shrinkToFit="false"/>
      <protection locked="true" hidden="false"/>
    </xf>
    <xf numFmtId="164" fontId="9" fillId="11" borderId="12" xfId="0" applyFont="true" applyBorder="true" applyAlignment="true" applyProtection="false">
      <alignment horizontal="center" vertical="center" textRotation="0" wrapText="true" indent="0" shrinkToFit="false"/>
      <protection locked="true" hidden="false"/>
    </xf>
    <xf numFmtId="164" fontId="9" fillId="11" borderId="9" xfId="0" applyFont="true" applyBorder="true" applyAlignment="true" applyProtection="true">
      <alignment horizontal="center" vertical="center" textRotation="0" wrapText="true" indent="0" shrinkToFit="false"/>
      <protection locked="false" hidden="false"/>
    </xf>
    <xf numFmtId="164" fontId="9" fillId="11" borderId="1" xfId="0" applyFont="true" applyBorder="true" applyAlignment="true" applyProtection="true">
      <alignment horizontal="center" vertical="center" textRotation="0" wrapText="true" indent="0" shrinkToFit="false"/>
      <protection locked="false" hidden="false"/>
    </xf>
    <xf numFmtId="164" fontId="9" fillId="11" borderId="13" xfId="0" applyFont="true" applyBorder="true" applyAlignment="true" applyProtection="true">
      <alignment horizontal="center" vertical="center" textRotation="0" wrapText="true" indent="0" shrinkToFit="false"/>
      <protection locked="false" hidden="false"/>
    </xf>
    <xf numFmtId="164" fontId="9" fillId="11" borderId="8" xfId="0" applyFont="true" applyBorder="true" applyAlignment="true" applyProtection="true">
      <alignment horizontal="center" vertical="center" textRotation="0" wrapText="true" indent="0" shrinkToFit="false"/>
      <protection locked="false" hidden="false"/>
    </xf>
    <xf numFmtId="164" fontId="5" fillId="11" borderId="1" xfId="0" applyFont="true" applyBorder="true" applyAlignment="true" applyProtection="true">
      <alignment horizontal="center" vertical="center" textRotation="0" wrapText="false" indent="0" shrinkToFit="false"/>
      <protection locked="false" hidden="false"/>
    </xf>
    <xf numFmtId="164" fontId="5" fillId="11" borderId="1" xfId="0" applyFont="true" applyBorder="true" applyAlignment="true" applyProtection="false">
      <alignment horizontal="center" vertical="center" textRotation="0" wrapText="false" indent="0" shrinkToFit="false"/>
      <protection locked="true" hidden="false"/>
    </xf>
    <xf numFmtId="164" fontId="7" fillId="11" borderId="1" xfId="0" applyFont="true" applyBorder="true" applyAlignment="true" applyProtection="true">
      <alignment horizontal="center" vertical="center" textRotation="0" wrapText="true" indent="0" shrinkToFit="false"/>
      <protection locked="true" hidden="false"/>
    </xf>
    <xf numFmtId="164" fontId="5" fillId="11" borderId="0" xfId="0" applyFont="true" applyBorder="false" applyAlignment="false" applyProtection="false">
      <alignment horizontal="general" vertical="bottom" textRotation="0" wrapText="false" indent="0" shrinkToFit="false"/>
      <protection locked="true" hidden="false"/>
    </xf>
    <xf numFmtId="164" fontId="5" fillId="11" borderId="1" xfId="0" applyFont="true" applyBorder="true" applyAlignment="true" applyProtection="false">
      <alignment horizontal="center" vertical="center" textRotation="0" wrapText="true" indent="0" shrinkToFit="false"/>
      <protection locked="true" hidden="false"/>
    </xf>
    <xf numFmtId="164" fontId="5" fillId="11" borderId="0" xfId="0" applyFont="true" applyBorder="true" applyAlignment="true" applyProtection="false">
      <alignment horizontal="center" vertical="center" textRotation="0" wrapText="false" indent="0" shrinkToFit="false"/>
      <protection locked="true" hidden="false"/>
    </xf>
    <xf numFmtId="167" fontId="5" fillId="11" borderId="0" xfId="0" applyFont="true" applyBorder="false" applyAlignment="false" applyProtection="false">
      <alignment horizontal="general" vertical="bottom" textRotation="0" wrapText="false" indent="0" shrinkToFit="false"/>
      <protection locked="true" hidden="false"/>
    </xf>
    <xf numFmtId="167" fontId="5" fillId="11" borderId="1" xfId="0" applyFont="true" applyBorder="true" applyAlignment="true" applyProtection="false">
      <alignment horizontal="center" vertical="center" textRotation="0" wrapText="false" indent="0" shrinkToFit="false"/>
      <protection locked="true" hidden="false"/>
    </xf>
    <xf numFmtId="167" fontId="5" fillId="11" borderId="0" xfId="0" applyFont="true" applyBorder="true" applyAlignment="true" applyProtection="false">
      <alignment horizontal="center" vertical="center" textRotation="0" wrapText="false" indent="0" shrinkToFit="false"/>
      <protection locked="true" hidden="false"/>
    </xf>
    <xf numFmtId="167" fontId="5" fillId="11" borderId="0" xfId="0" applyFont="true" applyBorder="true" applyAlignment="true" applyProtection="true">
      <alignment horizontal="center" vertical="center" textRotation="0" wrapText="false" indent="0" shrinkToFit="false"/>
      <protection locked="true" hidden="false"/>
    </xf>
    <xf numFmtId="164" fontId="7" fillId="11" borderId="0" xfId="0" applyFont="true" applyBorder="true" applyAlignment="true" applyProtection="true">
      <alignment horizontal="center" vertical="center" textRotation="0" wrapText="true" indent="0" shrinkToFit="false"/>
      <protection locked="true" hidden="false"/>
    </xf>
    <xf numFmtId="167" fontId="5" fillId="11" borderId="0" xfId="0" applyFont="true" applyBorder="true" applyAlignment="true" applyProtection="true">
      <alignment horizontal="center" vertical="center" textRotation="0" wrapText="true" indent="0" shrinkToFit="false"/>
      <protection locked="true" hidden="false"/>
    </xf>
    <xf numFmtId="165" fontId="5" fillId="11" borderId="1" xfId="0" applyFont="true" applyBorder="true" applyAlignment="true" applyProtection="true">
      <alignment horizontal="center" vertical="center" textRotation="0" wrapText="true" indent="0" shrinkToFit="false"/>
      <protection locked="false" hidden="false"/>
    </xf>
    <xf numFmtId="168" fontId="5" fillId="11" borderId="1" xfId="0" applyFont="true" applyBorder="true" applyAlignment="true" applyProtection="true">
      <alignment horizontal="center" vertical="center" textRotation="0" wrapText="true" indent="0" shrinkToFit="false"/>
      <protection locked="false" hidden="false"/>
    </xf>
    <xf numFmtId="165" fontId="9" fillId="2" borderId="10" xfId="0" applyFont="true" applyBorder="true" applyAlignment="true" applyProtection="false">
      <alignment horizontal="center" vertical="center" textRotation="0" wrapText="true" indent="0" shrinkToFit="false"/>
      <protection locked="true" hidden="false"/>
    </xf>
    <xf numFmtId="164" fontId="9" fillId="2" borderId="9" xfId="0" applyFont="true" applyBorder="true" applyAlignment="true" applyProtection="true">
      <alignment horizontal="center" vertical="center" textRotation="0" wrapText="true" indent="0" shrinkToFit="false"/>
      <protection locked="false" hidden="false"/>
    </xf>
    <xf numFmtId="164" fontId="5" fillId="16" borderId="1" xfId="0" applyFont="true" applyBorder="true" applyAlignment="true" applyProtection="true">
      <alignment horizontal="center" vertical="center" textRotation="0" wrapText="false" indent="0" shrinkToFit="false"/>
      <protection locked="false" hidden="false"/>
    </xf>
    <xf numFmtId="164" fontId="7" fillId="16" borderId="1" xfId="0" applyFont="true" applyBorder="true" applyAlignment="true" applyProtection="true">
      <alignment horizontal="center" vertical="center" textRotation="0" wrapText="true" indent="0" shrinkToFit="false"/>
      <protection locked="true" hidden="false"/>
    </xf>
    <xf numFmtId="164" fontId="5" fillId="2" borderId="8" xfId="0" applyFont="true" applyBorder="true" applyAlignment="true" applyProtection="false">
      <alignment horizontal="center" vertical="center" textRotation="0" wrapText="false" indent="0" shrinkToFit="false"/>
      <protection locked="true" hidden="false"/>
    </xf>
    <xf numFmtId="165" fontId="5" fillId="2" borderId="2"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14" borderId="4" xfId="0" applyFont="true" applyBorder="true" applyAlignment="true" applyProtection="false">
      <alignment horizontal="center" vertical="center" textRotation="0" wrapText="false" indent="0" shrinkToFit="false"/>
      <protection locked="true" hidden="false"/>
    </xf>
    <xf numFmtId="164" fontId="7" fillId="17" borderId="4" xfId="0" applyFont="true" applyBorder="true" applyAlignment="true" applyProtection="true">
      <alignment horizontal="center" vertical="center" textRotation="0" wrapText="true" indent="0" shrinkToFit="false"/>
      <protection locked="true" hidden="false"/>
    </xf>
    <xf numFmtId="167" fontId="5" fillId="2" borderId="5" xfId="0" applyFont="true" applyBorder="true" applyAlignment="true" applyProtection="true">
      <alignment horizontal="center" vertical="center" textRotation="0" wrapText="true" indent="0" shrinkToFit="false"/>
      <protection locked="true" hidden="false"/>
    </xf>
    <xf numFmtId="168" fontId="5" fillId="2" borderId="1" xfId="0" applyFont="true" applyBorder="true" applyAlignment="true" applyProtection="true">
      <alignment horizontal="center" vertical="center" textRotation="0" wrapText="true" indent="0" shrinkToFit="false"/>
      <protection locked="false" hidden="false"/>
    </xf>
    <xf numFmtId="165" fontId="9" fillId="11" borderId="11" xfId="0" applyFont="true" applyBorder="true" applyAlignment="true" applyProtection="false">
      <alignment horizontal="center" vertical="center" textRotation="0" wrapText="true" indent="0" shrinkToFit="false"/>
      <protection locked="true" hidden="false"/>
    </xf>
    <xf numFmtId="164" fontId="9" fillId="11" borderId="11" xfId="0" applyFont="true" applyBorder="true" applyAlignment="true" applyProtection="false">
      <alignment horizontal="center" vertical="center" textRotation="0" wrapText="true" indent="0" shrinkToFit="false"/>
      <protection locked="true" hidden="false"/>
    </xf>
    <xf numFmtId="164" fontId="9" fillId="11" borderId="14" xfId="0" applyFont="true" applyBorder="true" applyAlignment="true" applyProtection="true">
      <alignment horizontal="center" vertical="center" textRotation="0" wrapText="true" indent="0" shrinkToFit="false"/>
      <protection locked="false" hidden="false"/>
    </xf>
    <xf numFmtId="165" fontId="5" fillId="11" borderId="1" xfId="0" applyFont="true" applyBorder="true" applyAlignment="true" applyProtection="true">
      <alignment horizontal="center" vertical="center" textRotation="0" wrapText="false" indent="0" shrinkToFit="false"/>
      <protection locked="false" hidden="false"/>
    </xf>
    <xf numFmtId="165" fontId="5" fillId="11" borderId="2" xfId="0" applyFont="true" applyBorder="true" applyAlignment="true" applyProtection="false">
      <alignment horizontal="center" vertical="center" textRotation="0" wrapText="true" indent="0" shrinkToFit="false"/>
      <protection locked="true" hidden="false"/>
    </xf>
    <xf numFmtId="164" fontId="5" fillId="11" borderId="2" xfId="0" applyFont="true" applyBorder="true" applyAlignment="true" applyProtection="false">
      <alignment horizontal="center" vertical="center" textRotation="0" wrapText="false" indent="0" shrinkToFit="false"/>
      <protection locked="true" hidden="false"/>
    </xf>
    <xf numFmtId="164" fontId="9" fillId="2" borderId="2"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2" borderId="2" xfId="0" applyFont="true" applyBorder="true" applyAlignment="true" applyProtection="false">
      <alignment horizontal="center" vertical="center" textRotation="0" wrapText="false" indent="0" shrinkToFit="false"/>
      <protection locked="true" hidden="false"/>
    </xf>
    <xf numFmtId="164" fontId="5" fillId="17" borderId="4" xfId="0" applyFont="true" applyBorder="true" applyAlignment="true" applyProtection="false">
      <alignment horizontal="center" vertical="center" textRotation="0" wrapText="false" indent="0" shrinkToFit="false"/>
      <protection locked="true" hidden="false"/>
    </xf>
    <xf numFmtId="164" fontId="10" fillId="2" borderId="1" xfId="0" applyFont="true" applyBorder="true" applyAlignment="true" applyProtection="true">
      <alignment horizontal="center" vertical="center" textRotation="0" wrapText="true" indent="0" shrinkToFit="false"/>
      <protection locked="false" hidden="false"/>
    </xf>
    <xf numFmtId="164" fontId="11" fillId="2" borderId="1" xfId="0" applyFont="true" applyBorder="true" applyAlignment="true" applyProtection="true">
      <alignment horizontal="center" vertical="center" textRotation="0" wrapText="true" indent="0" shrinkToFit="false"/>
      <protection locked="false" hidden="false"/>
    </xf>
    <xf numFmtId="165" fontId="11" fillId="0" borderId="1" xfId="0" applyFont="true" applyBorder="true" applyAlignment="true" applyProtection="true">
      <alignment horizontal="center" vertical="center" textRotation="0" wrapText="true" indent="0" shrinkToFit="false"/>
      <protection locked="false" hidden="false"/>
    </xf>
    <xf numFmtId="165" fontId="11" fillId="2" borderId="1" xfId="0" applyFont="true" applyBorder="true" applyAlignment="true" applyProtection="true">
      <alignment horizontal="center" vertical="center" textRotation="0" wrapText="true" indent="0" shrinkToFit="false"/>
      <protection locked="false" hidden="false"/>
    </xf>
    <xf numFmtId="168" fontId="11" fillId="0" borderId="1" xfId="0" applyFont="true" applyBorder="true" applyAlignment="true" applyProtection="true">
      <alignment horizontal="center" vertical="center" textRotation="0" wrapText="true" indent="0" shrinkToFit="false"/>
      <protection locked="false" hidden="false"/>
    </xf>
    <xf numFmtId="165" fontId="10" fillId="0" borderId="1" xfId="0" applyFont="true" applyBorder="true" applyAlignment="true" applyProtection="true">
      <alignment horizontal="center" vertical="center" textRotation="0" wrapText="true" indent="0" shrinkToFit="false"/>
      <protection locked="false" hidden="false"/>
    </xf>
    <xf numFmtId="165" fontId="10" fillId="2" borderId="1" xfId="0" applyFont="true" applyBorder="true" applyAlignment="true" applyProtection="true">
      <alignment horizontal="center" vertical="center" textRotation="0" wrapText="true" indent="0" shrinkToFit="false"/>
      <protection locked="false" hidden="false"/>
    </xf>
    <xf numFmtId="165" fontId="7" fillId="18" borderId="1" xfId="0" applyFont="true" applyBorder="true" applyAlignment="true" applyProtection="true">
      <alignment horizontal="center" vertical="center" textRotation="0" wrapText="true" indent="0" shrinkToFit="false"/>
      <protection locked="false" hidden="false"/>
    </xf>
    <xf numFmtId="165" fontId="7" fillId="18" borderId="1" xfId="0" applyFont="true" applyBorder="true" applyAlignment="true" applyProtection="false">
      <alignment horizontal="center"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false" indent="0" shrinkToFit="false"/>
      <protection locked="true" hidden="false"/>
    </xf>
    <xf numFmtId="165" fontId="9" fillId="11" borderId="6" xfId="0" applyFont="true" applyBorder="true" applyAlignment="true" applyProtection="true">
      <alignment horizontal="center" vertical="center" textRotation="0" wrapText="true" indent="0" shrinkToFit="false"/>
      <protection locked="false" hidden="false"/>
    </xf>
    <xf numFmtId="164" fontId="9" fillId="11" borderId="6" xfId="0" applyFont="true" applyBorder="true" applyAlignment="true" applyProtection="true">
      <alignment horizontal="center" vertical="center" textRotation="0" wrapText="true" indent="0" shrinkToFit="false"/>
      <protection locked="false" hidden="false"/>
    </xf>
    <xf numFmtId="164" fontId="5" fillId="11" borderId="8" xfId="0" applyFont="true" applyBorder="true" applyAlignment="true" applyProtection="true">
      <alignment horizontal="center" vertical="center" textRotation="0" wrapText="false" indent="0" shrinkToFit="false"/>
      <protection locked="false" hidden="false"/>
    </xf>
    <xf numFmtId="165" fontId="5" fillId="11" borderId="1" xfId="0" applyFont="true" applyBorder="true" applyAlignment="true" applyProtection="false">
      <alignment horizontal="center" vertical="center" textRotation="0" wrapText="false" indent="0" shrinkToFit="false"/>
      <protection locked="true" hidden="false"/>
    </xf>
    <xf numFmtId="164" fontId="7" fillId="11" borderId="8" xfId="0" applyFont="true" applyBorder="true" applyAlignment="true" applyProtection="true">
      <alignment horizontal="center" vertical="center" textRotation="0" wrapText="true" indent="0" shrinkToFit="false"/>
      <protection locked="true" hidden="false"/>
    </xf>
    <xf numFmtId="164" fontId="10" fillId="11" borderId="1" xfId="0" applyFont="true" applyBorder="true" applyAlignment="true" applyProtection="true">
      <alignment horizontal="center" vertical="center" textRotation="0" wrapText="true" indent="0" shrinkToFit="false"/>
      <protection locked="false" hidden="false"/>
    </xf>
    <xf numFmtId="164" fontId="5" fillId="11" borderId="0" xfId="0" applyFont="true" applyBorder="true" applyAlignment="false" applyProtection="false">
      <alignment horizontal="general" vertical="bottom" textRotation="0" wrapText="false" indent="0" shrinkToFit="false"/>
      <protection locked="true" hidden="false"/>
    </xf>
    <xf numFmtId="165" fontId="9" fillId="2"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9" fillId="19" borderId="1" xfId="0" applyFont="true" applyBorder="true" applyAlignment="true" applyProtection="true">
      <alignment horizontal="center" vertical="center" textRotation="0" wrapText="false" indent="0" shrinkToFit="false"/>
      <protection locked="false" hidden="false"/>
    </xf>
    <xf numFmtId="164" fontId="5" fillId="15" borderId="1" xfId="0" applyFont="true" applyBorder="true" applyAlignment="true" applyProtection="true">
      <alignment horizontal="center" vertical="center" textRotation="0" wrapText="false" indent="0" shrinkToFit="false"/>
      <protection locked="false" hidden="false"/>
    </xf>
    <xf numFmtId="164" fontId="7" fillId="20" borderId="1" xfId="0" applyFont="true" applyBorder="true" applyAlignment="true" applyProtection="true">
      <alignment horizontal="center"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false" indent="0" shrinkToFit="false"/>
      <protection locked="true" hidden="false"/>
    </xf>
    <xf numFmtId="167" fontId="5" fillId="2" borderId="1" xfId="0" applyFont="true" applyBorder="true" applyAlignment="true" applyProtection="true">
      <alignment horizontal="center" vertical="center" textRotation="0" wrapText="false" indent="0" shrinkToFit="false"/>
      <protection locked="true" hidden="false"/>
    </xf>
    <xf numFmtId="167" fontId="5" fillId="2" borderId="1" xfId="0" applyFont="true" applyBorder="true" applyAlignment="true" applyProtection="tru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false" hidden="false"/>
    </xf>
    <xf numFmtId="165" fontId="7" fillId="3" borderId="0" xfId="0" applyFont="true" applyBorder="true" applyAlignment="true" applyProtection="true">
      <alignment horizontal="center" vertical="center" textRotation="0" wrapText="false" indent="0" shrinkToFit="false"/>
      <protection locked="true" hidden="false"/>
    </xf>
    <xf numFmtId="164" fontId="7" fillId="3" borderId="0" xfId="0" applyFont="true" applyBorder="true" applyAlignment="true" applyProtection="true">
      <alignment horizontal="center" vertical="center" textRotation="0" wrapText="false" indent="0" shrinkToFit="false"/>
      <protection locked="true" hidden="false"/>
    </xf>
    <xf numFmtId="164" fontId="7" fillId="3" borderId="0" xfId="0" applyFont="true" applyBorder="true" applyAlignment="true" applyProtection="false">
      <alignment horizontal="center" vertical="center" textRotation="90" wrapText="true" indent="0" shrinkToFit="false"/>
      <protection locked="true" hidden="false"/>
    </xf>
    <xf numFmtId="164" fontId="7" fillId="3" borderId="0" xfId="0" applyFont="true" applyBorder="true" applyAlignment="true" applyProtection="true">
      <alignment horizontal="center" vertical="center" textRotation="0" wrapText="true" indent="0" shrinkToFit="false"/>
      <protection locked="false" hidden="false"/>
    </xf>
    <xf numFmtId="165" fontId="7" fillId="3" borderId="0" xfId="0" applyFont="true" applyBorder="true" applyAlignment="true" applyProtection="true">
      <alignment horizontal="center" vertical="center" textRotation="0" wrapText="true" indent="0" shrinkToFit="false"/>
      <protection locked="false" hidden="false"/>
    </xf>
    <xf numFmtId="165" fontId="7" fillId="18" borderId="0" xfId="0" applyFont="true" applyBorder="true" applyAlignment="true" applyProtection="true">
      <alignment horizontal="center" vertical="center" textRotation="0" wrapText="true" indent="0" shrinkToFit="false"/>
      <protection locked="false" hidden="false"/>
    </xf>
    <xf numFmtId="165" fontId="7" fillId="18" borderId="0" xfId="0" applyFont="true" applyBorder="true" applyAlignment="true" applyProtection="false">
      <alignment horizontal="center" vertical="center" textRotation="0" wrapText="true" indent="0" shrinkToFit="false"/>
      <protection locked="true" hidden="false"/>
    </xf>
    <xf numFmtId="165" fontId="7" fillId="3" borderId="0" xfId="0" applyFont="true" applyBorder="true" applyAlignment="true" applyProtection="false">
      <alignment horizontal="center" vertical="center" textRotation="0" wrapText="true" indent="0" shrinkToFit="false"/>
      <protection locked="true" hidden="false"/>
    </xf>
    <xf numFmtId="165" fontId="7" fillId="3" borderId="0" xfId="0" applyFont="true" applyBorder="true" applyAlignment="true" applyProtection="true">
      <alignment horizontal="center" vertical="center" textRotation="0" wrapText="true" indent="0" shrinkToFit="false"/>
      <protection locked="true" hidden="false"/>
    </xf>
    <xf numFmtId="168" fontId="7" fillId="3" borderId="0" xfId="0" applyFont="true" applyBorder="true" applyAlignment="true" applyProtection="true">
      <alignment horizontal="center" vertical="center" textRotation="0" wrapText="true" indent="0" shrinkToFit="false"/>
      <protection locked="false" hidden="false"/>
    </xf>
    <xf numFmtId="164" fontId="5" fillId="2" borderId="15" xfId="0" applyFont="true" applyBorder="true" applyAlignment="true" applyProtection="false">
      <alignment horizontal="center" vertical="center" textRotation="0" wrapText="false" indent="0" shrinkToFit="false"/>
      <protection locked="true" hidden="false"/>
    </xf>
    <xf numFmtId="164" fontId="5" fillId="2" borderId="16" xfId="0" applyFont="true" applyBorder="true" applyAlignment="true" applyProtection="false">
      <alignment horizontal="center" vertical="center" textRotation="0" wrapText="false" indent="0" shrinkToFit="false"/>
      <protection locked="true" hidden="false"/>
    </xf>
    <xf numFmtId="165" fontId="5" fillId="2" borderId="2"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false" indent="0" shrinkToFit="false"/>
      <protection locked="false" hidden="false"/>
    </xf>
    <xf numFmtId="165" fontId="5" fillId="2" borderId="17" xfId="0" applyFont="true" applyBorder="true" applyAlignment="true" applyProtection="true">
      <alignment horizontal="center" vertical="center" textRotation="0" wrapText="true" indent="0" shrinkToFit="false"/>
      <protection locked="false" hidden="false"/>
    </xf>
    <xf numFmtId="165" fontId="5" fillId="2" borderId="9" xfId="0" applyFont="true" applyBorder="true" applyAlignment="true" applyProtection="true">
      <alignment horizontal="center" vertical="center" textRotation="0" wrapText="true" indent="0" shrinkToFit="false"/>
      <protection locked="fals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2" borderId="3" xfId="0" applyFont="true" applyBorder="true" applyAlignment="true" applyProtection="false">
      <alignment horizontal="center" vertical="center" textRotation="0" wrapText="false" indent="0" shrinkToFit="false"/>
      <protection locked="true" hidden="false"/>
    </xf>
    <xf numFmtId="164" fontId="5" fillId="2" borderId="14" xfId="0" applyFont="true" applyBorder="true" applyAlignment="true" applyProtection="false">
      <alignment horizontal="center" vertical="center" textRotation="0" wrapText="false" indent="0" shrinkToFit="false"/>
      <protection locked="true" hidden="false"/>
    </xf>
    <xf numFmtId="164" fontId="5" fillId="2" borderId="8" xfId="0" applyFont="true" applyBorder="true" applyAlignment="true" applyProtection="fals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center" textRotation="0" wrapText="false" indent="0" shrinkToFit="false"/>
      <protection locked="true" hidden="false"/>
    </xf>
    <xf numFmtId="165" fontId="5" fillId="2" borderId="0" xfId="0" applyFont="true" applyBorder="false" applyAlignment="true" applyProtection="true">
      <alignment horizontal="center" vertical="center" textRotation="0" wrapText="false" indent="0" shrinkToFit="false"/>
      <protection locked="false" hidden="false"/>
    </xf>
    <xf numFmtId="164" fontId="5" fillId="14" borderId="1" xfId="0" applyFont="true" applyBorder="true" applyAlignment="true" applyProtection="true">
      <alignment horizontal="center" vertical="center" textRotation="0" wrapText="false" indent="0" shrinkToFit="false"/>
      <protection locked="false" hidden="false"/>
    </xf>
    <xf numFmtId="164" fontId="5" fillId="14" borderId="1" xfId="0" applyFont="true" applyBorder="true" applyAlignment="true" applyProtection="false">
      <alignment horizontal="center" vertical="center" textRotation="0" wrapText="false" indent="0" shrinkToFit="false"/>
      <protection locked="true" hidden="false"/>
    </xf>
    <xf numFmtId="164" fontId="5" fillId="21" borderId="1" xfId="0" applyFont="true" applyBorder="true" applyAlignment="true" applyProtection="false">
      <alignment horizontal="center" vertical="center" textRotation="0" wrapText="false" indent="0" shrinkToFit="false"/>
      <protection locked="true" hidden="false"/>
    </xf>
    <xf numFmtId="164" fontId="7" fillId="15" borderId="1" xfId="0" applyFont="true" applyBorder="true" applyAlignment="true" applyProtection="true">
      <alignment horizontal="center" vertical="center" textRotation="0" wrapText="true" indent="0" shrinkToFit="false"/>
      <protection locked="true" hidden="false"/>
    </xf>
    <xf numFmtId="165" fontId="7" fillId="11" borderId="0" xfId="0" applyFont="true" applyBorder="true" applyAlignment="true" applyProtection="false">
      <alignment horizontal="center" vertical="center" textRotation="0" wrapText="true" indent="0" shrinkToFit="false"/>
      <protection locked="true" hidden="false"/>
    </xf>
    <xf numFmtId="164" fontId="7" fillId="11" borderId="0" xfId="0" applyFont="true" applyBorder="true" applyAlignment="true" applyProtection="false">
      <alignment horizontal="center" vertical="center" textRotation="0" wrapText="true" indent="0" shrinkToFit="false"/>
      <protection locked="true" hidden="false"/>
    </xf>
    <xf numFmtId="164" fontId="7" fillId="11" borderId="0" xfId="0" applyFont="true" applyBorder="true" applyAlignment="true" applyProtection="false">
      <alignment horizontal="center" vertical="center" textRotation="90" wrapText="true" indent="0" shrinkToFit="false"/>
      <protection locked="true" hidden="false"/>
    </xf>
    <xf numFmtId="164" fontId="7" fillId="11" borderId="18" xfId="22" applyFont="true" applyBorder="true" applyAlignment="true" applyProtection="false">
      <alignment horizontal="center" vertical="center" textRotation="0" wrapText="true" indent="0" shrinkToFit="false"/>
      <protection locked="true" hidden="false"/>
    </xf>
    <xf numFmtId="164" fontId="7" fillId="11" borderId="19" xfId="22" applyFont="true" applyBorder="true" applyAlignment="true" applyProtection="false">
      <alignment horizontal="center" vertical="center" textRotation="0" wrapText="true" indent="0" shrinkToFit="false"/>
      <protection locked="true" hidden="false"/>
    </xf>
    <xf numFmtId="165" fontId="8" fillId="11" borderId="0" xfId="0" applyFont="true" applyBorder="true" applyAlignment="true" applyProtection="false">
      <alignment horizontal="center" vertical="center" textRotation="0" wrapText="true" indent="0" shrinkToFit="false"/>
      <protection locked="true" hidden="false"/>
    </xf>
    <xf numFmtId="165" fontId="8" fillId="11" borderId="20" xfId="0" applyFont="true" applyBorder="true" applyAlignment="true" applyProtection="false">
      <alignment horizontal="center" vertical="center" textRotation="0" wrapText="true" indent="0" shrinkToFit="false"/>
      <protection locked="true" hidden="false"/>
    </xf>
    <xf numFmtId="165" fontId="8" fillId="11" borderId="1" xfId="0" applyFont="true" applyBorder="true" applyAlignment="true" applyProtection="false">
      <alignment horizontal="center" vertical="center" textRotation="0" wrapText="false" indent="0" shrinkToFit="false"/>
      <protection locked="true" hidden="false"/>
    </xf>
    <xf numFmtId="165" fontId="7" fillId="11" borderId="9" xfId="0" applyFont="true" applyBorder="true" applyAlignment="true" applyProtection="true">
      <alignment horizontal="center" vertical="center" textRotation="0" wrapText="true" indent="0" shrinkToFit="false"/>
      <protection locked="false" hidden="false"/>
    </xf>
    <xf numFmtId="165" fontId="9" fillId="2" borderId="21" xfId="0" applyFont="true" applyBorder="true" applyAlignment="true" applyProtection="false">
      <alignment horizontal="center" vertical="center" textRotation="0" wrapText="true" indent="0" shrinkToFit="false"/>
      <protection locked="true" hidden="false"/>
    </xf>
    <xf numFmtId="164" fontId="9" fillId="2" borderId="21" xfId="0" applyFont="true" applyBorder="true" applyAlignment="true" applyProtection="false">
      <alignment horizontal="center" vertical="center" textRotation="0" wrapText="true" indent="0" shrinkToFit="false"/>
      <protection locked="true" hidden="false"/>
    </xf>
    <xf numFmtId="164" fontId="9" fillId="0" borderId="22" xfId="0" applyFont="true" applyBorder="true" applyAlignment="true" applyProtection="true">
      <alignment horizontal="center" vertical="center" textRotation="0" wrapText="true" indent="0" shrinkToFit="false"/>
      <protection locked="false" hidden="false"/>
    </xf>
    <xf numFmtId="164" fontId="9" fillId="2" borderId="20" xfId="0" applyFont="true" applyBorder="true" applyAlignment="true" applyProtection="true">
      <alignment horizontal="center" vertical="center" textRotation="0" wrapText="true" indent="0" shrinkToFit="false"/>
      <protection locked="false" hidden="false"/>
    </xf>
    <xf numFmtId="164" fontId="5" fillId="21" borderId="8" xfId="0" applyFont="true" applyBorder="true" applyAlignment="true" applyProtection="true">
      <alignment horizontal="center" vertical="center" textRotation="0" wrapText="false" indent="0" shrinkToFit="false"/>
      <protection locked="false" hidden="false"/>
    </xf>
    <xf numFmtId="164" fontId="5" fillId="15" borderId="8" xfId="0" applyFont="true" applyBorder="true" applyAlignment="true" applyProtection="true">
      <alignment horizontal="center" vertical="center" textRotation="0" wrapText="false" indent="0" shrinkToFit="false"/>
      <protection locked="false" hidden="false"/>
    </xf>
    <xf numFmtId="164" fontId="7" fillId="15" borderId="3" xfId="0" applyFont="true" applyBorder="true" applyAlignment="true" applyProtection="tru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5" fontId="5" fillId="2" borderId="20"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true" indent="0" shrinkToFit="false"/>
      <protection locked="false" hidden="false"/>
    </xf>
    <xf numFmtId="164" fontId="5" fillId="2" borderId="1" xfId="0" applyFont="true" applyBorder="true" applyAlignment="true" applyProtection="false">
      <alignment horizontal="justify" vertical="center" textRotation="0" wrapText="true" indent="0" shrinkToFit="false"/>
      <protection locked="true" hidden="false"/>
    </xf>
    <xf numFmtId="164" fontId="9" fillId="0" borderId="20" xfId="0" applyFont="true" applyBorder="true" applyAlignment="true" applyProtection="true">
      <alignment horizontal="center" vertical="center" textRotation="0" wrapText="true" indent="0" shrinkToFit="false"/>
      <protection locked="false" hidden="false"/>
    </xf>
    <xf numFmtId="164" fontId="9" fillId="0" borderId="23" xfId="0" applyFont="true" applyBorder="true" applyAlignment="true" applyProtection="true">
      <alignment horizontal="center" vertical="center" textRotation="0" wrapText="true" indent="0" shrinkToFit="false"/>
      <protection locked="false" hidden="false"/>
    </xf>
    <xf numFmtId="164" fontId="9" fillId="2" borderId="24" xfId="0" applyFont="true" applyBorder="true" applyAlignment="true" applyProtection="true">
      <alignment horizontal="center" vertical="center" textRotation="0" wrapText="true" indent="0" shrinkToFit="false"/>
      <protection locked="false" hidden="false"/>
    </xf>
    <xf numFmtId="164" fontId="5" fillId="0" borderId="8" xfId="0" applyFont="true" applyBorder="true" applyAlignment="true" applyProtection="true">
      <alignment horizontal="center" vertical="center" textRotation="0" wrapText="false" indent="0" shrinkToFit="false"/>
      <protection locked="false" hidden="false"/>
    </xf>
    <xf numFmtId="164" fontId="5" fillId="15" borderId="8"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true" applyAlignment="true" applyProtection="true">
      <alignment horizontal="center" vertical="center" textRotation="0" wrapText="true" indent="0" shrinkToFit="false"/>
      <protection locked="false" hidden="false"/>
    </xf>
    <xf numFmtId="164" fontId="9" fillId="0" borderId="0" xfId="0" applyFont="true" applyBorder="true" applyAlignment="true" applyProtection="true">
      <alignment horizontal="center" vertical="center" textRotation="0" wrapText="true" indent="0" shrinkToFit="false"/>
      <protection locked="false" hidden="false"/>
    </xf>
    <xf numFmtId="165" fontId="5" fillId="2" borderId="0" xfId="0" applyFont="true" applyBorder="true" applyAlignment="true" applyProtection="true">
      <alignment horizontal="center" vertical="center" textRotation="0" wrapText="false" indent="0" shrinkToFit="false"/>
      <protection locked="fals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5" fillId="3" borderId="0" xfId="0" applyFont="true" applyBorder="true" applyAlignment="true" applyProtection="false">
      <alignment horizontal="center" vertical="center" textRotation="0" wrapText="false" indent="0" shrinkToFit="false"/>
      <protection locked="true" hidden="false"/>
    </xf>
    <xf numFmtId="167" fontId="5" fillId="14" borderId="1" xfId="0" applyFont="true" applyBorder="true" applyAlignment="true" applyProtection="false">
      <alignment horizontal="center" vertical="center" textRotation="0" wrapText="false" indent="0" shrinkToFit="false"/>
      <protection locked="true" hidden="false"/>
    </xf>
    <xf numFmtId="167" fontId="5" fillId="14" borderId="1" xfId="0" applyFont="true" applyBorder="true" applyAlignment="true" applyProtection="true">
      <alignment horizontal="center" vertical="center" textRotation="0" wrapText="false" indent="0" shrinkToFit="false"/>
      <protection locked="true" hidden="false"/>
    </xf>
    <xf numFmtId="164" fontId="7" fillId="14" borderId="1" xfId="0" applyFont="true" applyBorder="true" applyAlignment="true" applyProtection="true">
      <alignment horizontal="center" vertical="center" textRotation="0" wrapText="true" indent="0" shrinkToFit="false"/>
      <protection locked="true" hidden="false"/>
    </xf>
    <xf numFmtId="168" fontId="9" fillId="2" borderId="1" xfId="0" applyFont="true" applyBorder="true" applyAlignment="true" applyProtection="true">
      <alignment horizontal="center" vertical="center" textRotation="0" wrapText="true" indent="0" shrinkToFit="false"/>
      <protection locked="false" hidden="false"/>
    </xf>
    <xf numFmtId="165" fontId="5" fillId="0" borderId="9" xfId="0" applyFont="true" applyBorder="true" applyAlignment="true" applyProtection="true">
      <alignment horizontal="center" vertical="center" textRotation="0" wrapText="true" indent="0" shrinkToFit="false"/>
      <protection locked="fals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9" fillId="0" borderId="5" xfId="0" applyFont="true" applyBorder="true" applyAlignment="true" applyProtection="true">
      <alignment horizontal="center" vertical="center" textRotation="0" wrapText="true" indent="0" shrinkToFit="false"/>
      <protection locked="false" hidden="false"/>
    </xf>
    <xf numFmtId="165" fontId="11" fillId="0" borderId="9"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5" xfId="0" applyFont="true" applyBorder="true" applyAlignment="false" applyProtection="false">
      <alignment horizontal="general" vertical="bottom" textRotation="0" wrapText="false" indent="0" shrinkToFit="false"/>
      <protection locked="true" hidden="false"/>
    </xf>
    <xf numFmtId="164" fontId="5" fillId="0" borderId="26" xfId="0" applyFont="true" applyBorder="true" applyAlignment="false" applyProtection="false">
      <alignment horizontal="general" vertical="bottom" textRotation="0" wrapText="false" indent="0" shrinkToFit="false"/>
      <protection locked="true" hidden="false"/>
    </xf>
    <xf numFmtId="164" fontId="5" fillId="0" borderId="27" xfId="0" applyFont="true" applyBorder="true" applyAlignment="false" applyProtection="false">
      <alignment horizontal="general" vertical="bottom" textRotation="0" wrapText="false" indent="0" shrinkToFit="false"/>
      <protection locked="true" hidden="false"/>
    </xf>
    <xf numFmtId="165" fontId="5" fillId="2" borderId="5" xfId="0" applyFont="true" applyBorder="true" applyAlignment="true" applyProtection="true">
      <alignment horizontal="center"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true" indent="0" shrinkToFit="false"/>
      <protection locked="false" hidden="false"/>
    </xf>
    <xf numFmtId="168" fontId="5" fillId="2" borderId="8"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5" fontId="9" fillId="2" borderId="8" xfId="0" applyFont="true" applyBorder="true" applyAlignment="true" applyProtection="false">
      <alignment horizontal="center" vertical="center" textRotation="0" wrapText="true" indent="0" shrinkToFit="false"/>
      <protection locked="true" hidden="false"/>
    </xf>
    <xf numFmtId="164" fontId="9" fillId="2" borderId="8" xfId="0" applyFont="true" applyBorder="true" applyAlignment="true" applyProtection="false">
      <alignment horizontal="center" vertical="center" textRotation="0" wrapText="true" indent="0" shrinkToFit="false"/>
      <protection locked="true" hidden="false"/>
    </xf>
    <xf numFmtId="164" fontId="7" fillId="22" borderId="1" xfId="0" applyFont="true" applyBorder="true" applyAlignment="true" applyProtection="true">
      <alignment horizontal="center" vertical="center" textRotation="0" wrapText="true" indent="0" shrinkToFit="false"/>
      <protection locked="true" hidden="false"/>
    </xf>
    <xf numFmtId="164" fontId="5" fillId="14" borderId="8" xfId="0" applyFont="true" applyBorder="true" applyAlignment="true" applyProtection="false">
      <alignment horizontal="center" vertical="center" textRotation="0" wrapText="false" indent="0" shrinkToFit="false"/>
      <protection locked="true" hidden="false"/>
    </xf>
    <xf numFmtId="167" fontId="5" fillId="2" borderId="8" xfId="0" applyFont="true" applyBorder="true" applyAlignment="true" applyProtection="false">
      <alignment horizontal="center" vertical="center" textRotation="0" wrapText="false" indent="0" shrinkToFit="false"/>
      <protection locked="true" hidden="false"/>
    </xf>
    <xf numFmtId="164" fontId="5" fillId="19" borderId="8" xfId="0" applyFont="true" applyBorder="true" applyAlignment="true" applyProtection="true">
      <alignment horizontal="center" vertical="center" textRotation="0" wrapText="false" indent="0" shrinkToFit="false"/>
      <protection locked="false" hidden="false"/>
    </xf>
    <xf numFmtId="164" fontId="7" fillId="20" borderId="8"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9" fillId="2" borderId="3" xfId="0" applyFont="true" applyBorder="true" applyAlignment="true" applyProtection="true">
      <alignment horizontal="center" vertical="center" textRotation="0" wrapText="true" indent="0" shrinkToFit="false"/>
      <protection locked="false" hidden="false"/>
    </xf>
    <xf numFmtId="165" fontId="5" fillId="2" borderId="8" xfId="0" applyFont="true" applyBorder="true" applyAlignment="true" applyProtection="true">
      <alignment horizontal="center" vertical="center" textRotation="0" wrapText="false" indent="0" shrinkToFit="false"/>
      <protection locked="false" hidden="false"/>
    </xf>
    <xf numFmtId="165" fontId="5" fillId="2" borderId="11" xfId="0" applyFont="true" applyBorder="true" applyAlignment="true" applyProtection="false">
      <alignment horizontal="center" vertical="center" textRotation="0" wrapText="false" indent="0" shrinkToFit="false"/>
      <protection locked="true" hidden="false"/>
    </xf>
    <xf numFmtId="164" fontId="5" fillId="21" borderId="1" xfId="0" applyFont="true" applyBorder="true" applyAlignment="true" applyProtection="true">
      <alignment horizontal="center" vertical="center" textRotation="0" wrapText="false" indent="0" shrinkToFit="false"/>
      <protection locked="false" hidden="false"/>
    </xf>
    <xf numFmtId="164" fontId="7" fillId="15" borderId="8" xfId="0" applyFont="true" applyBorder="true" applyAlignment="true" applyProtection="tru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9" fillId="23" borderId="0" xfId="0" applyFont="true" applyBorder="true" applyAlignment="true" applyProtection="false">
      <alignment horizontal="center" vertical="center" textRotation="0" wrapText="false" indent="0" shrinkToFit="false"/>
      <protection locked="true" hidden="false"/>
    </xf>
    <xf numFmtId="164" fontId="9" fillId="23" borderId="0" xfId="0" applyFont="true" applyBorder="true" applyAlignment="true" applyProtection="false">
      <alignment horizontal="general" vertical="center" textRotation="0" wrapText="false" indent="0" shrinkToFit="false"/>
      <protection locked="true" hidden="false"/>
    </xf>
    <xf numFmtId="164" fontId="5" fillId="2" borderId="1" xfId="0" applyFont="true" applyBorder="true" applyAlignment="false" applyProtection="false">
      <alignment horizontal="general" vertical="bottom" textRotation="0" wrapText="false" indent="0" shrinkToFit="false"/>
      <protection locked="true" hidden="false"/>
    </xf>
    <xf numFmtId="165" fontId="5" fillId="2" borderId="1" xfId="0" applyFont="true" applyBorder="true" applyAlignment="true" applyProtection="true">
      <alignment horizontal="general" vertical="center" textRotation="0" wrapText="false" indent="0" shrinkToFit="false"/>
      <protection locked="false" hidden="false"/>
    </xf>
    <xf numFmtId="164" fontId="7" fillId="3" borderId="20" xfId="0" applyFont="true" applyBorder="true" applyAlignment="true" applyProtection="true">
      <alignment horizontal="center" vertical="center" textRotation="0" wrapText="true" indent="0" shrinkToFit="false"/>
      <protection locked="false" hidden="false"/>
    </xf>
    <xf numFmtId="164" fontId="7" fillId="2" borderId="8" xfId="0" applyFont="true" applyBorder="true" applyAlignment="true" applyProtection="true">
      <alignment horizontal="center" vertical="center" textRotation="0" wrapText="true" indent="0" shrinkToFit="false"/>
      <protection locked="true" hidden="false"/>
    </xf>
    <xf numFmtId="167" fontId="5" fillId="2" borderId="8" xfId="0" applyFont="true" applyBorder="true" applyAlignment="true" applyProtection="true">
      <alignment horizontal="center" vertical="center" textRotation="0" wrapText="true" indent="0" shrinkToFit="false"/>
      <protection locked="true" hidden="false"/>
    </xf>
    <xf numFmtId="164" fontId="9" fillId="11" borderId="0" xfId="0" applyFont="true" applyBorder="true" applyAlignment="true" applyProtection="false">
      <alignment horizontal="center" vertical="center" textRotation="0" wrapText="false" indent="0" shrinkToFit="false"/>
      <protection locked="true" hidden="false"/>
    </xf>
    <xf numFmtId="164" fontId="9" fillId="11" borderId="0" xfId="0" applyFont="true" applyBorder="tru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9" fillId="0" borderId="17" xfId="0" applyFont="true" applyBorder="true" applyAlignment="true" applyProtection="true">
      <alignment horizontal="center" vertical="center" textRotation="0" wrapText="true" indent="0" shrinkToFit="false"/>
      <protection locked="fals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5" fontId="5" fillId="2" borderId="0" xfId="0" applyFont="true" applyBorder="false" applyAlignment="true" applyProtection="false">
      <alignment horizontal="center" vertical="center" textRotation="0" wrapText="true" indent="0" shrinkToFit="false"/>
      <protection locked="true" hidden="false"/>
    </xf>
    <xf numFmtId="165" fontId="5" fillId="2" borderId="0" xfId="0" applyFont="true" applyBorder="false" applyAlignment="true" applyProtection="true">
      <alignment horizontal="center" vertical="center" textRotation="0" wrapText="false" indent="0" shrinkToFit="false"/>
      <protection locked="true" hidden="false"/>
    </xf>
    <xf numFmtId="164" fontId="9" fillId="15" borderId="1"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8" fillId="20" borderId="1" xfId="0" applyFont="true" applyBorder="true" applyAlignment="true" applyProtection="true">
      <alignment horizontal="center" vertical="center" textRotation="0" wrapText="true" indent="0" shrinkToFit="false"/>
      <protection locked="true" hidden="false"/>
    </xf>
    <xf numFmtId="165" fontId="9" fillId="2" borderId="1" xfId="0" applyFont="true" applyBorder="true" applyAlignment="true" applyProtection="true">
      <alignment horizontal="center" vertical="center" textRotation="0" wrapText="false" indent="0" shrinkToFit="false"/>
      <protection locked="fals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false" indent="0" shrinkToFit="false"/>
      <protection locked="true" hidden="false"/>
    </xf>
    <xf numFmtId="165" fontId="9" fillId="2" borderId="2" xfId="0" applyFont="true" applyBorder="true" applyAlignment="true" applyProtection="false">
      <alignment horizontal="center" vertical="center" textRotation="0" wrapText="true" indent="0" shrinkToFit="false"/>
      <protection locked="true" hidden="false"/>
    </xf>
    <xf numFmtId="164" fontId="9" fillId="14" borderId="1" xfId="0" applyFont="true" applyBorder="true" applyAlignment="true" applyProtection="false">
      <alignment horizontal="center" vertical="center" textRotation="0" wrapText="false" indent="0" shrinkToFit="false"/>
      <protection locked="true" hidden="false"/>
    </xf>
    <xf numFmtId="167" fontId="9" fillId="2" borderId="1" xfId="0" applyFont="true" applyBorder="true" applyAlignment="true" applyProtection="false">
      <alignment horizontal="center" vertical="center" textRotation="0" wrapText="false" indent="0" shrinkToFit="false"/>
      <protection locked="true" hidden="false"/>
    </xf>
    <xf numFmtId="164" fontId="9" fillId="15" borderId="1" xfId="0" applyFont="true" applyBorder="true" applyAlignment="true" applyProtection="false">
      <alignment horizontal="center" vertical="center" textRotation="0" wrapText="false" indent="0" shrinkToFit="false"/>
      <protection locked="true" hidden="false"/>
    </xf>
    <xf numFmtId="167" fontId="9" fillId="2" borderId="1" xfId="0" applyFont="true" applyBorder="true" applyAlignment="true" applyProtection="true">
      <alignment horizontal="center" vertical="center" textRotation="0" wrapText="false" indent="0" shrinkToFit="false"/>
      <protection locked="true" hidden="false"/>
    </xf>
    <xf numFmtId="164" fontId="8" fillId="15" borderId="1" xfId="0" applyFont="true" applyBorder="true" applyAlignment="true" applyProtection="true">
      <alignment horizontal="center" vertical="center" textRotation="0" wrapText="true" indent="0" shrinkToFit="false"/>
      <protection locked="true" hidden="false"/>
    </xf>
    <xf numFmtId="167" fontId="9" fillId="2" borderId="1" xfId="0" applyFont="true" applyBorder="true" applyAlignment="true" applyProtection="true">
      <alignment horizontal="center" vertical="center" textRotation="0" wrapText="true" indent="0" shrinkToFit="false"/>
      <protection locked="true" hidden="false"/>
    </xf>
    <xf numFmtId="165" fontId="9" fillId="0" borderId="1" xfId="0" applyFont="true" applyBorder="true" applyAlignment="true" applyProtection="true">
      <alignment horizontal="center" vertical="center" textRotation="0" wrapText="true" indent="0" shrinkToFit="false"/>
      <protection locked="false" hidden="false"/>
    </xf>
    <xf numFmtId="164" fontId="9" fillId="0" borderId="28" xfId="0" applyFont="true" applyBorder="true" applyAlignment="true" applyProtection="false">
      <alignment horizontal="center" vertical="center" textRotation="0" wrapText="false" indent="0" shrinkToFit="false"/>
      <protection locked="true" hidden="false"/>
    </xf>
    <xf numFmtId="168" fontId="9" fillId="0" borderId="1" xfId="0" applyFont="true" applyBorder="true" applyAlignment="true" applyProtection="true">
      <alignment horizontal="center" vertical="center" textRotation="0" wrapText="true" indent="0" shrinkToFit="false"/>
      <protection locked="false" hidden="false"/>
    </xf>
    <xf numFmtId="165" fontId="9" fillId="0" borderId="2"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5" fontId="9" fillId="2" borderId="9" xfId="0" applyFont="true" applyBorder="true" applyAlignment="true" applyProtection="true">
      <alignment horizontal="center" vertical="center" textRotation="0" wrapText="true" indent="0" shrinkToFit="false"/>
      <protection locked="false" hidden="false"/>
    </xf>
    <xf numFmtId="165" fontId="8" fillId="23" borderId="0" xfId="0" applyFont="true" applyBorder="true" applyAlignment="true" applyProtection="true">
      <alignment horizontal="center" vertical="center" textRotation="0" wrapText="false" indent="0" shrinkToFit="false"/>
      <protection locked="true" hidden="false"/>
    </xf>
    <xf numFmtId="164" fontId="8" fillId="23" borderId="0" xfId="0" applyFont="true" applyBorder="true" applyAlignment="true" applyProtection="true">
      <alignment horizontal="center" vertical="center" textRotation="0" wrapText="false" indent="0" shrinkToFit="false"/>
      <protection locked="true" hidden="false"/>
    </xf>
    <xf numFmtId="164" fontId="8" fillId="23" borderId="0" xfId="0" applyFont="true" applyBorder="true" applyAlignment="true" applyProtection="false">
      <alignment horizontal="center" vertical="center" textRotation="90" wrapText="true" indent="0" shrinkToFit="false"/>
      <protection locked="true" hidden="false"/>
    </xf>
    <xf numFmtId="164" fontId="8" fillId="23" borderId="0" xfId="0" applyFont="true" applyBorder="true" applyAlignment="true" applyProtection="true">
      <alignment horizontal="center" vertical="center" textRotation="0" wrapText="true" indent="0" shrinkToFit="false"/>
      <protection locked="false" hidden="false"/>
    </xf>
    <xf numFmtId="165" fontId="8" fillId="23" borderId="0" xfId="0" applyFont="true" applyBorder="true" applyAlignment="true" applyProtection="true">
      <alignment horizontal="center" vertical="center" textRotation="0" wrapText="true" indent="0" shrinkToFit="false"/>
      <protection locked="false" hidden="false"/>
    </xf>
    <xf numFmtId="165" fontId="8" fillId="23" borderId="0" xfId="0" applyFont="true" applyBorder="true" applyAlignment="true" applyProtection="false">
      <alignment horizontal="center" vertical="center" textRotation="0" wrapText="true" indent="0" shrinkToFit="false"/>
      <protection locked="true" hidden="false"/>
    </xf>
    <xf numFmtId="165" fontId="8" fillId="23" borderId="0" xfId="0" applyFont="true" applyBorder="true" applyAlignment="true" applyProtection="true">
      <alignment horizontal="center" vertical="center" textRotation="0" wrapText="true" indent="0" shrinkToFit="false"/>
      <protection locked="true" hidden="false"/>
    </xf>
    <xf numFmtId="168" fontId="8" fillId="23" borderId="0" xfId="0" applyFont="true" applyBorder="true" applyAlignment="true" applyProtection="true">
      <alignment horizontal="center" vertical="center" textRotation="0" wrapText="true" indent="0" shrinkToFit="false"/>
      <protection locked="false" hidden="false"/>
    </xf>
    <xf numFmtId="164" fontId="8" fillId="20" borderId="8" xfId="0" applyFont="true" applyBorder="true" applyAlignment="true" applyProtection="true">
      <alignment horizontal="center" vertical="center" textRotation="0" wrapText="true" indent="0" shrinkToFit="false"/>
      <protection locked="true" hidden="false"/>
    </xf>
    <xf numFmtId="164" fontId="9" fillId="2" borderId="8" xfId="0" applyFont="true" applyBorder="true" applyAlignment="true" applyProtection="false">
      <alignment horizontal="center" vertical="center" textRotation="0" wrapText="false" indent="0" shrinkToFit="false"/>
      <protection locked="true" hidden="false"/>
    </xf>
    <xf numFmtId="164" fontId="9" fillId="14" borderId="8" xfId="0" applyFont="true" applyBorder="true" applyAlignment="true" applyProtection="false">
      <alignment horizontal="center" vertical="center" textRotation="0" wrapText="false" indent="0" shrinkToFit="false"/>
      <protection locked="true" hidden="false"/>
    </xf>
    <xf numFmtId="167" fontId="9" fillId="2" borderId="8" xfId="0" applyFont="true" applyBorder="true" applyAlignment="true" applyProtection="false">
      <alignment horizontal="center" vertical="center" textRotation="0" wrapText="false" indent="0" shrinkToFit="false"/>
      <protection locked="true" hidden="false"/>
    </xf>
    <xf numFmtId="164" fontId="8" fillId="15" borderId="8" xfId="0" applyFont="true" applyBorder="true" applyAlignment="true" applyProtection="true">
      <alignment horizontal="center" vertical="center" textRotation="0" wrapText="true" indent="0" shrinkToFit="false"/>
      <protection locked="true" hidden="false"/>
    </xf>
    <xf numFmtId="167" fontId="9" fillId="2" borderId="8" xfId="0" applyFont="true" applyBorder="true" applyAlignment="true" applyProtection="true">
      <alignment horizontal="center" vertical="center" textRotation="0" wrapText="true" indent="0" shrinkToFit="false"/>
      <protection locked="true" hidden="false"/>
    </xf>
    <xf numFmtId="165" fontId="9" fillId="0" borderId="1" xfId="0" applyFont="true" applyBorder="true" applyAlignment="true" applyProtection="true">
      <alignment horizontal="center" vertical="center" textRotation="0" wrapText="true" indent="0" shrinkToFit="false"/>
      <protection locked="false" hidden="false"/>
    </xf>
    <xf numFmtId="165" fontId="9" fillId="2" borderId="2" xfId="0" applyFont="true" applyBorder="true" applyAlignment="true" applyProtection="true">
      <alignment horizontal="center" vertical="center" textRotation="0" wrapText="true" indent="0" shrinkToFit="false"/>
      <protection locked="false" hidden="false"/>
    </xf>
    <xf numFmtId="164" fontId="5" fillId="11" borderId="0" xfId="0" applyFont="true" applyBorder="false" applyAlignment="true" applyProtection="false">
      <alignment horizontal="center" vertical="center" textRotation="0" wrapText="false" indent="0" shrinkToFit="false"/>
      <protection locked="true" hidden="false"/>
    </xf>
    <xf numFmtId="164" fontId="9" fillId="0" borderId="29" xfId="0" applyFont="true" applyBorder="true" applyAlignment="true" applyProtection="true">
      <alignment horizontal="center" vertical="center" textRotation="0" wrapText="true" indent="0" shrinkToFit="false"/>
      <protection locked="fals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5" fontId="9" fillId="0" borderId="9" xfId="0" applyFont="true" applyBorder="true" applyAlignment="true" applyProtection="true">
      <alignment horizontal="center" vertical="center" textRotation="0" wrapText="true" indent="0" shrinkToFit="false"/>
      <protection locked="false" hidden="false"/>
    </xf>
    <xf numFmtId="164" fontId="11" fillId="11" borderId="0" xfId="0" applyFont="true" applyBorder="true" applyAlignment="false" applyProtection="false">
      <alignment horizontal="general" vertical="bottom" textRotation="0" wrapText="false" indent="0" shrinkToFit="false"/>
      <protection locked="true" hidden="false"/>
    </xf>
    <xf numFmtId="165" fontId="9" fillId="11" borderId="8" xfId="0" applyFont="true" applyBorder="true" applyAlignment="true" applyProtection="false">
      <alignment horizontal="center" vertical="center" textRotation="0" wrapText="true" indent="0" shrinkToFit="false"/>
      <protection locked="true" hidden="false"/>
    </xf>
    <xf numFmtId="164" fontId="9" fillId="11" borderId="8" xfId="0" applyFont="true" applyBorder="true" applyAlignment="true" applyProtection="false">
      <alignment horizontal="center" vertical="center" textRotation="0" wrapText="true" indent="0" shrinkToFit="false"/>
      <protection locked="true" hidden="false"/>
    </xf>
    <xf numFmtId="164" fontId="9" fillId="11" borderId="11" xfId="0" applyFont="true" applyBorder="true" applyAlignment="true" applyProtection="true">
      <alignment horizontal="center" vertical="center" textRotation="0" wrapText="true" indent="0" shrinkToFit="false"/>
      <protection locked="false" hidden="false"/>
    </xf>
    <xf numFmtId="164" fontId="9" fillId="11" borderId="5" xfId="0" applyFont="true" applyBorder="true" applyAlignment="true" applyProtection="true">
      <alignment horizontal="center" vertical="center" textRotation="0" wrapText="true" indent="0" shrinkToFit="false"/>
      <protection locked="false" hidden="false"/>
    </xf>
    <xf numFmtId="164" fontId="9" fillId="11" borderId="8" xfId="0" applyFont="true" applyBorder="true" applyAlignment="true" applyProtection="true">
      <alignment horizontal="center" vertical="center" textRotation="0" wrapText="false" indent="0" shrinkToFit="false"/>
      <protection locked="false" hidden="false"/>
    </xf>
    <xf numFmtId="164" fontId="9" fillId="11" borderId="8" xfId="0" applyFont="true" applyBorder="true" applyAlignment="true" applyProtection="false">
      <alignment horizontal="center" vertical="center" textRotation="0" wrapText="false" indent="0" shrinkToFit="false"/>
      <protection locked="true" hidden="false"/>
    </xf>
    <xf numFmtId="164" fontId="8" fillId="11" borderId="11" xfId="0" applyFont="true" applyBorder="true" applyAlignment="true" applyProtection="true">
      <alignment horizontal="center" vertical="center" textRotation="0" wrapText="true" indent="0" shrinkToFit="false"/>
      <protection locked="true" hidden="false"/>
    </xf>
    <xf numFmtId="165" fontId="9" fillId="11" borderId="8" xfId="0" applyFont="true" applyBorder="true" applyAlignment="true" applyProtection="true">
      <alignment horizontal="center" vertical="center" textRotation="0" wrapText="true" indent="0" shrinkToFit="false"/>
      <protection locked="false" hidden="false"/>
    </xf>
    <xf numFmtId="165" fontId="9" fillId="11" borderId="8" xfId="0" applyFont="true" applyBorder="true" applyAlignment="true" applyProtection="true">
      <alignment horizontal="center" vertical="center" textRotation="0" wrapText="false" indent="0" shrinkToFit="false"/>
      <protection locked="false" hidden="false"/>
    </xf>
    <xf numFmtId="164" fontId="9" fillId="11" borderId="8" xfId="0" applyFont="true" applyBorder="true" applyAlignment="true" applyProtection="false">
      <alignment horizontal="center" vertical="center" textRotation="0" wrapText="true" indent="0" shrinkToFit="false"/>
      <protection locked="true" hidden="false"/>
    </xf>
    <xf numFmtId="164" fontId="9" fillId="11" borderId="11" xfId="0" applyFont="true" applyBorder="true" applyAlignment="true" applyProtection="false">
      <alignment horizontal="center" vertical="center" textRotation="0" wrapText="false" indent="0" shrinkToFit="false"/>
      <protection locked="true" hidden="false"/>
    </xf>
    <xf numFmtId="165" fontId="9" fillId="11" borderId="3" xfId="0" applyFont="true" applyBorder="true" applyAlignment="true" applyProtection="false">
      <alignment horizontal="center" vertical="center" textRotation="0" wrapText="true" indent="0" shrinkToFit="false"/>
      <protection locked="true" hidden="false"/>
    </xf>
    <xf numFmtId="167" fontId="9" fillId="11" borderId="11" xfId="0" applyFont="true" applyBorder="true" applyAlignment="true" applyProtection="false">
      <alignment horizontal="center" vertical="center" textRotation="0" wrapText="false" indent="0" shrinkToFit="false"/>
      <protection locked="true" hidden="false"/>
    </xf>
    <xf numFmtId="167" fontId="9" fillId="11" borderId="8" xfId="0" applyFont="true" applyBorder="true" applyAlignment="true" applyProtection="false">
      <alignment horizontal="center" vertical="center" textRotation="0" wrapText="false" indent="0" shrinkToFit="false"/>
      <protection locked="true" hidden="false"/>
    </xf>
    <xf numFmtId="167" fontId="9" fillId="11" borderId="8" xfId="0" applyFont="true" applyBorder="true" applyAlignment="true" applyProtection="true">
      <alignment horizontal="center" vertical="center" textRotation="0" wrapText="false" indent="0" shrinkToFit="false"/>
      <protection locked="true" hidden="false"/>
    </xf>
    <xf numFmtId="167" fontId="9" fillId="11" borderId="11" xfId="0" applyFont="true" applyBorder="true" applyAlignment="true" applyProtection="true">
      <alignment horizontal="center" vertical="center" textRotation="0" wrapText="true" indent="0" shrinkToFit="false"/>
      <protection locked="true" hidden="false"/>
    </xf>
    <xf numFmtId="165" fontId="9" fillId="11" borderId="3" xfId="0" applyFont="true" applyBorder="true" applyAlignment="true" applyProtection="true">
      <alignment horizontal="center" vertical="center" textRotation="0" wrapText="true" indent="0" shrinkToFit="false"/>
      <protection locked="false" hidden="false"/>
    </xf>
    <xf numFmtId="164" fontId="9" fillId="11" borderId="8" xfId="0" applyFont="true" applyBorder="true" applyAlignment="true" applyProtection="false">
      <alignment horizontal="center" vertical="center" textRotation="0" wrapText="false" indent="0" shrinkToFit="false"/>
      <protection locked="true" hidden="false"/>
    </xf>
    <xf numFmtId="165" fontId="9" fillId="11" borderId="5" xfId="0" applyFont="true" applyBorder="true" applyAlignment="true" applyProtection="true">
      <alignment horizontal="center" vertical="center" textRotation="0" wrapText="true" indent="0" shrinkToFit="false"/>
      <protection locked="false" hidden="false"/>
    </xf>
    <xf numFmtId="168" fontId="9" fillId="11" borderId="8" xfId="0" applyFont="true" applyBorder="true" applyAlignment="true" applyProtection="true">
      <alignment horizontal="center" vertical="center" textRotation="0" wrapText="true" indent="0" shrinkToFit="false"/>
      <protection locked="fals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9" fontId="5" fillId="2" borderId="1" xfId="0" applyFont="true" applyBorder="true" applyAlignment="true" applyProtection="true">
      <alignment horizontal="center" vertical="center" textRotation="0" wrapText="true" indent="0" shrinkToFit="false"/>
      <protection locked="fals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center" vertical="center" textRotation="0" wrapText="true" indent="0" shrinkToFit="false"/>
      <protection locked="false" hidden="false"/>
    </xf>
    <xf numFmtId="164" fontId="14" fillId="15" borderId="1" xfId="0" applyFont="true" applyBorder="true" applyAlignment="true" applyProtection="true">
      <alignment horizontal="center" vertical="center" textRotation="0" wrapText="false" indent="0" shrinkToFit="false"/>
      <protection locked="fals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4" fontId="15" fillId="20" borderId="1" xfId="0" applyFont="true" applyBorder="true" applyAlignment="true" applyProtection="true">
      <alignment horizontal="center" vertical="center" textRotation="0" wrapText="true" indent="0" shrinkToFit="false"/>
      <protection locked="true" hidden="false"/>
    </xf>
    <xf numFmtId="164" fontId="13" fillId="2" borderId="1" xfId="0" applyFont="true" applyBorder="true" applyAlignment="true" applyProtection="true">
      <alignment horizontal="center" vertical="center" textRotation="0" wrapText="true" indent="0" shrinkToFit="false"/>
      <protection locked="false" hidden="false"/>
    </xf>
    <xf numFmtId="165" fontId="14" fillId="2" borderId="1" xfId="0" applyFont="true" applyBorder="true" applyAlignment="true" applyProtection="true">
      <alignment horizontal="center" vertical="center" textRotation="0" wrapText="false" indent="0" shrinkToFit="false"/>
      <protection locked="fals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false" indent="0" shrinkToFit="false"/>
      <protection locked="true" hidden="false"/>
    </xf>
    <xf numFmtId="165" fontId="14" fillId="2" borderId="1" xfId="0" applyFont="true" applyBorder="true" applyAlignment="true" applyProtection="false">
      <alignment horizontal="center" vertical="center" textRotation="0" wrapText="true" indent="0" shrinkToFit="false"/>
      <protection locked="true" hidden="false"/>
    </xf>
    <xf numFmtId="164" fontId="14" fillId="14" borderId="1" xfId="0" applyFont="true" applyBorder="true" applyAlignment="true" applyProtection="false">
      <alignment horizontal="center" vertical="center" textRotation="0" wrapText="false" indent="0" shrinkToFit="false"/>
      <protection locked="true" hidden="false"/>
    </xf>
    <xf numFmtId="167" fontId="14" fillId="2" borderId="1" xfId="0" applyFont="true" applyBorder="true" applyAlignment="true" applyProtection="false">
      <alignment horizontal="center" vertical="center" textRotation="0" wrapText="false" indent="0" shrinkToFit="false"/>
      <protection locked="true" hidden="false"/>
    </xf>
    <xf numFmtId="164" fontId="14" fillId="15" borderId="1" xfId="0" applyFont="true" applyBorder="true" applyAlignment="true" applyProtection="false">
      <alignment horizontal="center" vertical="center" textRotation="0" wrapText="false" indent="0" shrinkToFit="false"/>
      <protection locked="true" hidden="false"/>
    </xf>
    <xf numFmtId="167" fontId="14" fillId="15" borderId="1" xfId="0" applyFont="true" applyBorder="true" applyAlignment="true" applyProtection="false">
      <alignment horizontal="center" vertical="center" textRotation="0" wrapText="false" indent="0" shrinkToFit="false"/>
      <protection locked="true" hidden="false"/>
    </xf>
    <xf numFmtId="167" fontId="14" fillId="15" borderId="1" xfId="0" applyFont="true" applyBorder="true" applyAlignment="true" applyProtection="true">
      <alignment horizontal="center" vertical="center" textRotation="0" wrapText="false" indent="0" shrinkToFit="false"/>
      <protection locked="true" hidden="false"/>
    </xf>
    <xf numFmtId="164" fontId="15" fillId="15" borderId="1" xfId="0" applyFont="true" applyBorder="true" applyAlignment="true" applyProtection="true">
      <alignment horizontal="center" vertical="center" textRotation="0" wrapText="true" indent="0" shrinkToFit="false"/>
      <protection locked="true" hidden="false"/>
    </xf>
    <xf numFmtId="167" fontId="14" fillId="2" borderId="1" xfId="0" applyFont="true" applyBorder="true" applyAlignment="true" applyProtection="true">
      <alignment horizontal="center" vertical="center" textRotation="0" wrapText="true" indent="0" shrinkToFit="false"/>
      <protection locked="true" hidden="false"/>
    </xf>
    <xf numFmtId="165" fontId="16" fillId="0" borderId="1" xfId="0" applyFont="true" applyBorder="true" applyAlignment="true" applyProtection="true">
      <alignment horizontal="center" vertical="center" textRotation="0" wrapText="true" indent="0" shrinkToFit="false"/>
      <protection locked="false" hidden="false"/>
    </xf>
    <xf numFmtId="168" fontId="16" fillId="0" borderId="1" xfId="0" applyFont="true" applyBorder="true" applyAlignment="true" applyProtection="true">
      <alignment horizontal="center" vertical="center" textRotation="0" wrapText="true" indent="0" shrinkToFit="false"/>
      <protection locked="false" hidden="false"/>
    </xf>
    <xf numFmtId="165" fontId="13" fillId="2" borderId="1" xfId="0" applyFont="true" applyBorder="true" applyAlignment="true" applyProtection="true">
      <alignment horizontal="center" vertical="center" textRotation="0" wrapText="true" indent="0" shrinkToFit="false"/>
      <protection locked="false" hidden="false"/>
    </xf>
    <xf numFmtId="165" fontId="16" fillId="2" borderId="1" xfId="0" applyFont="true" applyBorder="true" applyAlignment="true" applyProtection="true">
      <alignment horizontal="center" vertical="center" textRotation="0" wrapText="true" indent="0" shrinkToFit="false"/>
      <protection locked="false" hidden="false"/>
    </xf>
    <xf numFmtId="165" fontId="14" fillId="2" borderId="1" xfId="0" applyFont="true" applyBorder="true" applyAlignment="true" applyProtection="true">
      <alignment horizontal="center" vertical="center" textRotation="0" wrapText="true" indent="0" shrinkToFit="false"/>
      <protection locked="false" hidden="false"/>
    </xf>
    <xf numFmtId="168" fontId="14" fillId="2" borderId="1" xfId="0" applyFont="true" applyBorder="true" applyAlignment="true" applyProtection="true">
      <alignment horizontal="center" vertical="center" textRotation="0" wrapText="true" indent="0" shrinkToFit="false"/>
      <protection locked="false" hidden="false"/>
    </xf>
    <xf numFmtId="164" fontId="16" fillId="2" borderId="1" xfId="22" applyFont="true" applyBorder="true" applyAlignment="true" applyProtection="false">
      <alignment horizontal="justify" vertical="center" textRotation="0" wrapText="false" indent="0" shrinkToFit="false"/>
      <protection locked="true" hidden="false"/>
    </xf>
    <xf numFmtId="164" fontId="14" fillId="21" borderId="1"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2" borderId="1" xfId="22" applyFont="true" applyBorder="true" applyAlignment="true" applyProtection="false">
      <alignment horizontal="center" vertical="center" textRotation="0" wrapText="true" indent="0" shrinkToFit="false"/>
      <protection locked="true" hidden="false"/>
    </xf>
    <xf numFmtId="166" fontId="16" fillId="0" borderId="1" xfId="22" applyFont="true" applyBorder="true" applyAlignment="true" applyProtection="false">
      <alignment horizontal="center" vertical="center" textRotation="0" wrapText="false" indent="0" shrinkToFit="false"/>
      <protection locked="true" hidden="false"/>
    </xf>
    <xf numFmtId="164" fontId="13" fillId="0" borderId="1" xfId="22" applyFont="true" applyBorder="true" applyAlignment="true" applyProtection="false">
      <alignment horizontal="center" vertical="center" textRotation="0" wrapText="true" indent="0" shrinkToFit="false"/>
      <protection locked="true" hidden="false"/>
    </xf>
    <xf numFmtId="167" fontId="5" fillId="2" borderId="2" xfId="0" applyFont="true" applyBorder="true" applyAlignment="true" applyProtection="true">
      <alignment horizontal="center" vertical="center" textRotation="0" wrapText="true" indent="0" shrinkToFit="false"/>
      <protection locked="true" hidden="false"/>
    </xf>
    <xf numFmtId="164" fontId="11" fillId="24" borderId="0" xfId="0" applyFont="true" applyBorder="true" applyAlignment="false" applyProtection="false">
      <alignment horizontal="general" vertical="bottom" textRotation="0" wrapText="false" indent="0" shrinkToFit="false"/>
      <protection locked="true" hidden="false"/>
    </xf>
    <xf numFmtId="165" fontId="9" fillId="11" borderId="6" xfId="0" applyFont="true" applyBorder="true" applyAlignment="true" applyProtection="false">
      <alignment horizontal="center" vertical="center" textRotation="0" wrapText="true" indent="0" shrinkToFit="false"/>
      <protection locked="true" hidden="false"/>
    </xf>
    <xf numFmtId="164" fontId="9" fillId="11" borderId="6" xfId="0" applyFont="true" applyBorder="true" applyAlignment="true" applyProtection="false">
      <alignment horizontal="center" vertical="center" textRotation="0" wrapText="true" indent="0" shrinkToFit="false"/>
      <protection locked="true" hidden="false"/>
    </xf>
    <xf numFmtId="164" fontId="5" fillId="11" borderId="6" xfId="0" applyFont="true" applyBorder="true" applyAlignment="true" applyProtection="true">
      <alignment horizontal="center" vertical="center" textRotation="0" wrapText="false" indent="0" shrinkToFit="false"/>
      <protection locked="false" hidden="false"/>
    </xf>
    <xf numFmtId="164" fontId="5" fillId="11" borderId="6" xfId="0" applyFont="true" applyBorder="true" applyAlignment="true" applyProtection="false">
      <alignment horizontal="center" vertical="center" textRotation="0" wrapText="false" indent="0" shrinkToFit="false"/>
      <protection locked="true" hidden="false"/>
    </xf>
    <xf numFmtId="164" fontId="7" fillId="11" borderId="11" xfId="0" applyFont="true" applyBorder="true" applyAlignment="true" applyProtection="true">
      <alignment horizontal="center" vertical="center" textRotation="0" wrapText="true" indent="0" shrinkToFit="false"/>
      <protection locked="true" hidden="false"/>
    </xf>
    <xf numFmtId="164" fontId="5" fillId="11" borderId="11" xfId="0" applyFont="true" applyBorder="true" applyAlignment="true" applyProtection="false">
      <alignment horizontal="center" vertical="center" textRotation="0" wrapText="false" indent="0" shrinkToFit="false"/>
      <protection locked="true" hidden="false"/>
    </xf>
    <xf numFmtId="167" fontId="5" fillId="11" borderId="11" xfId="0" applyFont="true" applyBorder="true" applyAlignment="true" applyProtection="false">
      <alignment horizontal="center" vertical="center" textRotation="0" wrapText="false" indent="0" shrinkToFit="false"/>
      <protection locked="true" hidden="false"/>
    </xf>
    <xf numFmtId="167" fontId="5" fillId="11" borderId="6" xfId="0" applyFont="true" applyBorder="true" applyAlignment="true" applyProtection="false">
      <alignment horizontal="center" vertical="center" textRotation="0" wrapText="false" indent="0" shrinkToFit="false"/>
      <protection locked="true" hidden="false"/>
    </xf>
    <xf numFmtId="167" fontId="5" fillId="11" borderId="6" xfId="0" applyFont="true" applyBorder="true" applyAlignment="true" applyProtection="true">
      <alignment horizontal="center" vertical="center" textRotation="0" wrapText="false" indent="0" shrinkToFit="false"/>
      <protection locked="true" hidden="false"/>
    </xf>
    <xf numFmtId="167" fontId="5" fillId="11" borderId="14" xfId="0" applyFont="true" applyBorder="true" applyAlignment="true" applyProtection="true">
      <alignment horizontal="center" vertical="center" textRotation="0" wrapText="true" indent="0" shrinkToFit="false"/>
      <protection locked="true" hidden="false"/>
    </xf>
    <xf numFmtId="165" fontId="5" fillId="11" borderId="0" xfId="0" applyFont="true" applyBorder="true" applyAlignment="true" applyProtection="true">
      <alignment horizontal="center" vertical="center" textRotation="0" wrapText="true" indent="0" shrinkToFit="false"/>
      <protection locked="false" hidden="false"/>
    </xf>
    <xf numFmtId="165" fontId="5" fillId="2" borderId="0" xfId="0" applyFont="true" applyBorder="false" applyAlignment="true" applyProtection="true">
      <alignment horizontal="center" vertical="center" textRotation="0" wrapText="true" indent="0" shrinkToFit="false"/>
      <protection locked="fals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4" fontId="5" fillId="24" borderId="0" xfId="0" applyFont="true" applyBorder="true" applyAlignment="true" applyProtection="false">
      <alignment horizontal="center" vertical="center" textRotation="0" wrapText="false" indent="0" shrinkToFit="false"/>
      <protection locked="true" hidden="false"/>
    </xf>
    <xf numFmtId="164" fontId="5" fillId="24" borderId="0" xfId="0" applyFont="true" applyBorder="true" applyAlignment="false" applyProtection="false">
      <alignment horizontal="general" vertical="bottom" textRotation="0" wrapText="false" indent="0" shrinkToFit="false"/>
      <protection locked="true" hidden="false"/>
    </xf>
    <xf numFmtId="165" fontId="9" fillId="11" borderId="1"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false">
      <alignment horizontal="center" vertical="center" textRotation="0" wrapText="true" indent="0" shrinkToFit="false"/>
      <protection locked="true" hidden="false"/>
    </xf>
    <xf numFmtId="164" fontId="5" fillId="11" borderId="8" xfId="0" applyFont="true" applyBorder="true" applyAlignment="true" applyProtection="false">
      <alignment horizontal="center" vertical="center" textRotation="0" wrapText="false" indent="0" shrinkToFit="false"/>
      <protection locked="true" hidden="false"/>
    </xf>
    <xf numFmtId="167" fontId="5" fillId="11" borderId="1" xfId="0" applyFont="true" applyBorder="true" applyAlignment="true" applyProtection="true">
      <alignment horizontal="center" vertical="center" textRotation="0" wrapText="false" indent="0" shrinkToFit="false"/>
      <protection locked="true" hidden="false"/>
    </xf>
    <xf numFmtId="167" fontId="5" fillId="11" borderId="11" xfId="0" applyFont="true" applyBorder="true" applyAlignment="true" applyProtection="true">
      <alignment horizontal="center" vertical="center" textRotation="0" wrapText="true" indent="0" shrinkToFit="false"/>
      <protection locked="true" hidden="false"/>
    </xf>
    <xf numFmtId="168" fontId="5" fillId="11" borderId="2" xfId="0" applyFont="true" applyBorder="true" applyAlignment="true" applyProtection="true">
      <alignment horizontal="center" vertical="center" textRotation="0" wrapText="true" indent="0" shrinkToFit="false"/>
      <protection locked="false" hidden="false"/>
    </xf>
    <xf numFmtId="165"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15" borderId="8" xfId="0" applyFont="true" applyBorder="true" applyAlignment="true" applyProtection="true">
      <alignment horizontal="center" vertical="center" textRotation="0" wrapText="true" indent="0" shrinkToFit="false"/>
      <protection locked="false" hidden="false"/>
    </xf>
    <xf numFmtId="164" fontId="7" fillId="12" borderId="8" xfId="0" applyFont="true" applyBorder="true" applyAlignment="true" applyProtection="true">
      <alignment horizontal="center" vertical="center" textRotation="0" wrapText="true" indent="0" shrinkToFit="false"/>
      <protection locked="true" hidden="false"/>
    </xf>
    <xf numFmtId="168" fontId="5" fillId="0" borderId="2" xfId="0" applyFont="true" applyBorder="true" applyAlignment="true" applyProtection="true">
      <alignment horizontal="center" vertical="center" textRotation="0" wrapText="true" indent="0" shrinkToFit="false"/>
      <protection locked="false" hidden="false"/>
    </xf>
    <xf numFmtId="168" fontId="9" fillId="0" borderId="1" xfId="0" applyFont="true" applyBorder="true" applyAlignment="true" applyProtection="true">
      <alignment horizontal="center" vertical="center" textRotation="0" wrapText="true" indent="0" shrinkToFit="false"/>
      <protection locked="false" hidden="false"/>
    </xf>
    <xf numFmtId="168" fontId="9" fillId="0" borderId="2" xfId="0" applyFont="true" applyBorder="true" applyAlignment="true" applyProtection="true">
      <alignment horizontal="center" vertical="center" textRotation="0" wrapText="true" indent="0" shrinkToFit="false"/>
      <protection locked="false" hidden="false"/>
    </xf>
    <xf numFmtId="165" fontId="7" fillId="3" borderId="20"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fals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2" borderId="9" xfId="0" applyFont="true" applyBorder="true" applyAlignment="true" applyProtection="false">
      <alignment horizontal="general" vertical="center" textRotation="0" wrapText="false" indent="0" shrinkToFit="false"/>
      <protection locked="true" hidden="false"/>
    </xf>
    <xf numFmtId="165" fontId="5" fillId="2" borderId="9" xfId="0" applyFont="true" applyBorder="true" applyAlignment="true" applyProtection="false">
      <alignment horizontal="center" vertical="center" textRotation="0" wrapText="true" indent="0" shrinkToFit="false"/>
      <protection locked="true" hidden="false"/>
    </xf>
    <xf numFmtId="167" fontId="5" fillId="2" borderId="2" xfId="0" applyFont="true" applyBorder="true" applyAlignment="true" applyProtection="false">
      <alignment horizontal="center" vertical="center" textRotation="0" wrapText="false" indent="0" shrinkToFit="false"/>
      <protection locked="true" hidden="false"/>
    </xf>
    <xf numFmtId="167" fontId="5" fillId="2" borderId="9" xfId="0" applyFont="true" applyBorder="true" applyAlignment="true" applyProtection="false">
      <alignment horizontal="center" vertical="center" textRotation="0" wrapText="false" indent="0" shrinkToFit="false"/>
      <protection locked="true" hidden="false"/>
    </xf>
    <xf numFmtId="164" fontId="7" fillId="15" borderId="5" xfId="0" applyFont="true" applyBorder="true" applyAlignment="true" applyProtection="true">
      <alignment horizontal="center" vertical="center" textRotation="0" wrapText="true" indent="0" shrinkToFit="false"/>
      <protection locked="true" hidden="false"/>
    </xf>
    <xf numFmtId="164" fontId="9" fillId="25" borderId="1" xfId="0" applyFont="true" applyBorder="true" applyAlignment="true" applyProtection="true">
      <alignment horizontal="center" vertical="center" textRotation="0" wrapText="true" indent="0" shrinkToFit="false"/>
      <protection locked="false" hidden="false"/>
    </xf>
    <xf numFmtId="164" fontId="5" fillId="2" borderId="18" xfId="0" applyFont="true" applyBorder="true" applyAlignment="true" applyProtection="false">
      <alignment horizontal="general" vertical="center" textRotation="0" wrapText="false" indent="0" shrinkToFit="false"/>
      <protection locked="true" hidden="false"/>
    </xf>
    <xf numFmtId="164" fontId="5" fillId="2" borderId="13" xfId="0" applyFont="true" applyBorder="true" applyAlignment="true" applyProtection="false">
      <alignment horizontal="general" vertical="center" textRotation="0" wrapText="false" indent="0" shrinkToFit="false"/>
      <protection locked="true" hidden="false"/>
    </xf>
    <xf numFmtId="164" fontId="5" fillId="25" borderId="25" xfId="0" applyFont="true" applyBorder="true" applyAlignment="true" applyProtection="false">
      <alignment horizontal="general" vertical="bottom" textRotation="0" wrapText="true" indent="0" shrinkToFit="false"/>
      <protection locked="true" hidden="false"/>
    </xf>
    <xf numFmtId="165" fontId="7" fillId="3" borderId="20" xfId="0" applyFont="true" applyBorder="true" applyAlignment="true" applyProtection="true">
      <alignment horizontal="center" vertical="center" textRotation="0" wrapText="true" indent="0" shrinkToFit="false"/>
      <protection locked="false" hidden="false"/>
    </xf>
    <xf numFmtId="165" fontId="7" fillId="3" borderId="6" xfId="0" applyFont="true" applyBorder="true" applyAlignment="true" applyProtection="false">
      <alignment horizontal="center" vertical="center" textRotation="0" wrapText="true" indent="0" shrinkToFit="false"/>
      <protection locked="true" hidden="false"/>
    </xf>
    <xf numFmtId="164" fontId="5" fillId="26" borderId="8" xfId="0" applyFont="true" applyBorder="true" applyAlignment="true" applyProtection="false">
      <alignment horizontal="center" vertical="center" textRotation="0" wrapText="false" indent="0" shrinkToFit="false"/>
      <protection locked="true" hidden="false"/>
    </xf>
    <xf numFmtId="164" fontId="9" fillId="2" borderId="1" xfId="0" applyFont="true" applyBorder="true" applyAlignment="true" applyProtection="true">
      <alignment horizontal="left" vertical="center" textRotation="0" wrapText="true" indent="0" shrinkToFit="false"/>
      <protection locked="false" hidden="false"/>
    </xf>
    <xf numFmtId="168" fontId="9" fillId="2" borderId="2"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left" vertical="center" textRotation="0" wrapText="true" indent="0" shrinkToFit="false"/>
      <protection locked="false" hidden="false"/>
    </xf>
    <xf numFmtId="168" fontId="5" fillId="2" borderId="2" xfId="0" applyFont="true" applyBorder="true" applyAlignment="true" applyProtection="true">
      <alignment horizontal="center" vertical="center" textRotation="0" wrapText="true" indent="0" shrinkToFit="false"/>
      <protection locked="false" hidden="false"/>
    </xf>
    <xf numFmtId="164" fontId="5" fillId="16" borderId="1" xfId="0" applyFont="true" applyBorder="true" applyAlignment="true" applyProtection="true">
      <alignment horizontal="center" vertical="center" textRotation="0" wrapText="true" indent="0" shrinkToFit="false"/>
      <protection locked="false" hidden="false"/>
    </xf>
    <xf numFmtId="164" fontId="5" fillId="21" borderId="1" xfId="0" applyFont="true" applyBorder="true" applyAlignment="true" applyProtection="true">
      <alignment horizontal="center" vertical="center" textRotation="0" wrapText="true" indent="0" shrinkToFit="false"/>
      <protection locked="false" hidden="false"/>
    </xf>
    <xf numFmtId="164" fontId="5" fillId="15" borderId="8" xfId="0" applyFont="true" applyBorder="true" applyAlignment="true" applyProtection="false">
      <alignment horizontal="center" vertical="center" textRotation="0" wrapText="true" indent="0" shrinkToFit="false"/>
      <protection locked="true" hidden="false"/>
    </xf>
    <xf numFmtId="164" fontId="5" fillId="15" borderId="1" xfId="0" applyFont="true" applyBorder="true" applyAlignment="true" applyProtection="false">
      <alignment horizontal="center" vertical="center" textRotation="0" wrapText="true" indent="0" shrinkToFit="false"/>
      <protection locked="tru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9" fillId="3" borderId="1" xfId="0" applyFont="true" applyBorder="true" applyAlignment="true" applyProtection="false">
      <alignment horizontal="general" vertical="center" textRotation="0" wrapText="true" indent="0" shrinkToFit="false"/>
      <protection locked="true" hidden="false"/>
    </xf>
    <xf numFmtId="164" fontId="9" fillId="3" borderId="1" xfId="0" applyFont="true" applyBorder="true" applyAlignment="true" applyProtection="false">
      <alignment horizontal="general" vertical="center" textRotation="0" wrapText="tru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false" hidden="false"/>
    </xf>
    <xf numFmtId="164" fontId="9" fillId="3" borderId="8" xfId="0" applyFont="true" applyBorder="true" applyAlignment="true" applyProtection="true">
      <alignment horizontal="center" vertical="center" textRotation="0" wrapText="true" indent="0" shrinkToFit="false"/>
      <protection locked="false" hidden="false"/>
    </xf>
    <xf numFmtId="164" fontId="9" fillId="3" borderId="11" xfId="0" applyFont="true" applyBorder="true" applyAlignment="true" applyProtection="true">
      <alignment horizontal="general" vertical="center" textRotation="0" wrapText="true" indent="0" shrinkToFit="false"/>
      <protection locked="false" hidden="false"/>
    </xf>
    <xf numFmtId="164" fontId="5" fillId="3" borderId="1" xfId="0" applyFont="true" applyBorder="true" applyAlignment="true" applyProtection="true">
      <alignment horizontal="general" vertical="center" textRotation="0" wrapText="false" indent="0" shrinkToFit="false"/>
      <protection locked="false" hidden="false"/>
    </xf>
    <xf numFmtId="164" fontId="7" fillId="3" borderId="11" xfId="0" applyFont="true" applyBorder="true" applyAlignment="true" applyProtection="true">
      <alignment horizontal="general" vertical="center" textRotation="0" wrapText="tru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4" fontId="5" fillId="3" borderId="11" xfId="0" applyFont="true" applyBorder="true" applyAlignment="true" applyProtection="false">
      <alignment horizontal="general" vertical="center" textRotation="0" wrapText="false" indent="0" shrinkToFit="false"/>
      <protection locked="true" hidden="false"/>
    </xf>
    <xf numFmtId="165" fontId="5" fillId="3" borderId="2"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general" vertical="center" textRotation="0" wrapText="false" indent="0" shrinkToFit="false"/>
      <protection locked="true" hidden="false"/>
    </xf>
    <xf numFmtId="167" fontId="5" fillId="3" borderId="11" xfId="0" applyFont="true" applyBorder="true" applyAlignment="true" applyProtection="true">
      <alignment horizontal="general" vertical="center" textRotation="0" wrapText="true" indent="0" shrinkToFit="false"/>
      <protection locked="true" hidden="false"/>
    </xf>
    <xf numFmtId="168" fontId="5" fillId="3" borderId="1" xfId="0" applyFont="true" applyBorder="true" applyAlignment="true" applyProtection="true">
      <alignment horizontal="center" vertical="center" textRotation="0" wrapText="true" indent="0" shrinkToFit="false"/>
      <protection locked="false" hidden="false"/>
    </xf>
    <xf numFmtId="164" fontId="9" fillId="2" borderId="19" xfId="0" applyFont="true" applyBorder="true" applyAlignment="true" applyProtection="true">
      <alignment horizontal="center" vertical="center" textRotation="0" wrapText="true" indent="0" shrinkToFit="false"/>
      <protection locked="false" hidden="false"/>
    </xf>
    <xf numFmtId="164" fontId="9" fillId="2" borderId="11" xfId="0" applyFont="true" applyBorder="true" applyAlignment="true" applyProtection="true">
      <alignment horizontal="general" vertical="center" textRotation="0" wrapText="true" indent="0" shrinkToFit="false"/>
      <protection locked="false" hidden="false"/>
    </xf>
    <xf numFmtId="164" fontId="5" fillId="15" borderId="1" xfId="0" applyFont="true" applyBorder="true" applyAlignment="true" applyProtection="true">
      <alignment horizontal="center" vertical="center" textRotation="0" wrapText="true" indent="0" shrinkToFit="false"/>
      <protection locked="false" hidden="false"/>
    </xf>
    <xf numFmtId="164" fontId="7" fillId="20" borderId="11" xfId="0" applyFont="true" applyBorder="true" applyAlignment="true" applyProtection="true">
      <alignment horizontal="center" vertical="center" textRotation="0" wrapText="true" indent="0" shrinkToFit="false"/>
      <protection locked="true" hidden="false"/>
    </xf>
    <xf numFmtId="164" fontId="5" fillId="2" borderId="11" xfId="0" applyFont="true" applyBorder="true" applyAlignment="true" applyProtection="false">
      <alignment horizontal="general" vertical="center" textRotation="0" wrapText="false" indent="0" shrinkToFit="false"/>
      <protection locked="true" hidden="false"/>
    </xf>
    <xf numFmtId="164" fontId="5" fillId="14" borderId="11" xfId="0" applyFont="true" applyBorder="true" applyAlignment="true" applyProtection="false">
      <alignment horizontal="center" vertical="center" textRotation="0" wrapText="true" indent="0" shrinkToFit="false"/>
      <protection locked="true" hidden="false"/>
    </xf>
    <xf numFmtId="164" fontId="7" fillId="15" borderId="11" xfId="0" applyFont="true" applyBorder="true" applyAlignment="true" applyProtection="true">
      <alignment horizontal="center" vertical="center" textRotation="0" wrapText="true" indent="0" shrinkToFit="false"/>
      <protection locked="true" hidden="false"/>
    </xf>
    <xf numFmtId="164" fontId="9" fillId="0" borderId="6" xfId="0" applyFont="true" applyBorder="true" applyAlignment="true" applyProtection="true">
      <alignment horizontal="center" vertical="center" textRotation="0" wrapText="true" indent="0" shrinkToFit="false"/>
      <protection locked="false" hidden="false"/>
    </xf>
    <xf numFmtId="164" fontId="9" fillId="2" borderId="6" xfId="0" applyFont="true" applyBorder="true" applyAlignment="true" applyProtection="true">
      <alignment horizontal="center" vertical="center" textRotation="0" wrapText="true" indent="0" shrinkToFit="false"/>
      <protection locked="false" hidden="false"/>
    </xf>
    <xf numFmtId="164" fontId="9" fillId="19" borderId="8" xfId="0" applyFont="true" applyBorder="true" applyAlignment="true" applyProtection="true">
      <alignment horizontal="center" vertical="center" textRotation="0" wrapText="false" indent="0" shrinkToFit="false"/>
      <protection locked="false" hidden="false"/>
    </xf>
    <xf numFmtId="164" fontId="7" fillId="20" borderId="6" xfId="0" applyFont="true" applyBorder="true" applyAlignment="true" applyProtection="true">
      <alignment horizontal="center" vertical="center" textRotation="0" wrapText="true" indent="0" shrinkToFit="false"/>
      <protection locked="true" hidden="false"/>
    </xf>
    <xf numFmtId="164" fontId="5" fillId="2" borderId="6" xfId="0" applyFont="true" applyBorder="true" applyAlignment="true" applyProtection="false">
      <alignment horizontal="center" vertical="center" textRotation="0" wrapText="true" indent="0" shrinkToFit="false"/>
      <protection locked="true" hidden="false"/>
    </xf>
    <xf numFmtId="164" fontId="5" fillId="21" borderId="6" xfId="0" applyFont="true" applyBorder="true" applyAlignment="true" applyProtection="false">
      <alignment horizontal="center" vertical="center" textRotation="0" wrapText="true" indent="0" shrinkToFit="false"/>
      <protection locked="true" hidden="false"/>
    </xf>
    <xf numFmtId="164" fontId="7" fillId="15" borderId="6" xfId="0" applyFont="true" applyBorder="true" applyAlignment="true" applyProtection="true">
      <alignment horizontal="center" vertical="center" textRotation="0" wrapText="true" indent="0" shrinkToFit="false"/>
      <protection locked="true" hidden="false"/>
    </xf>
    <xf numFmtId="165" fontId="5" fillId="11" borderId="0" xfId="0" applyFont="true" applyBorder="true" applyAlignment="true" applyProtection="false">
      <alignment horizontal="center" vertical="center" textRotation="0" wrapText="true" indent="0" shrinkToFit="false"/>
      <protection locked="true" hidden="false"/>
    </xf>
    <xf numFmtId="164" fontId="5" fillId="11" borderId="0" xfId="0" applyFont="true" applyBorder="true" applyAlignment="true" applyProtection="false">
      <alignment horizontal="center" vertical="center" textRotation="0" wrapText="true" indent="0" shrinkToFit="false"/>
      <protection locked="true" hidden="false"/>
    </xf>
    <xf numFmtId="164" fontId="9" fillId="11" borderId="0" xfId="0" applyFont="true" applyBorder="true" applyAlignment="true" applyProtection="true">
      <alignment horizontal="center" vertical="center" textRotation="0" wrapText="true" indent="0" shrinkToFit="false"/>
      <protection locked="false" hidden="false"/>
    </xf>
    <xf numFmtId="164" fontId="9" fillId="11" borderId="0" xfId="0" applyFont="true" applyBorder="true" applyAlignment="true" applyProtection="true">
      <alignment horizontal="center" vertical="center" textRotation="0" wrapText="false" indent="0" shrinkToFit="false"/>
      <protection locked="false" hidden="false"/>
    </xf>
    <xf numFmtId="164" fontId="5" fillId="11" borderId="0" xfId="0" applyFont="true" applyBorder="true" applyAlignment="true" applyProtection="true">
      <alignment horizontal="center" vertical="center" textRotation="0" wrapText="false" indent="0" shrinkToFit="false"/>
      <protection locked="false" hidden="false"/>
    </xf>
    <xf numFmtId="165" fontId="5" fillId="11" borderId="0" xfId="0" applyFont="true" applyBorder="true" applyAlignment="true" applyProtection="true">
      <alignment horizontal="center" vertical="center" textRotation="0" wrapText="false" indent="0" shrinkToFit="false"/>
      <protection locked="false" hidden="false"/>
    </xf>
    <xf numFmtId="164" fontId="5" fillId="11" borderId="0" xfId="0" applyFont="true" applyBorder="true" applyAlignment="true" applyProtection="false">
      <alignment horizontal="center" vertical="center" textRotation="0" wrapText="true" indent="0" shrinkToFit="false"/>
      <protection locked="true" hidden="false"/>
    </xf>
    <xf numFmtId="168" fontId="5" fillId="11" borderId="0" xfId="0" applyFont="true" applyBorder="true" applyAlignment="true" applyProtection="true">
      <alignment horizontal="center" vertical="center" textRotation="0" wrapText="true" indent="0" shrinkToFit="false"/>
      <protection locked="false" hidden="false"/>
    </xf>
    <xf numFmtId="165" fontId="9" fillId="2" borderId="17" xfId="0" applyFont="true" applyBorder="true" applyAlignment="true" applyProtection="false">
      <alignment horizontal="center" vertical="center" textRotation="0" wrapText="true" indent="0" shrinkToFit="false"/>
      <protection locked="true" hidden="false"/>
    </xf>
    <xf numFmtId="164" fontId="9" fillId="2" borderId="17" xfId="0" applyFont="true" applyBorder="true" applyAlignment="true" applyProtection="false">
      <alignment horizontal="center" vertical="center" textRotation="0" wrapText="true" indent="0" shrinkToFit="false"/>
      <protection locked="true" hidden="false"/>
    </xf>
    <xf numFmtId="164" fontId="9" fillId="2" borderId="17" xfId="0" applyFont="true" applyBorder="true" applyAlignment="true" applyProtection="true">
      <alignment horizontal="center" vertical="center" textRotation="0" wrapText="true" indent="0" shrinkToFit="false"/>
      <protection locked="false" hidden="false"/>
    </xf>
    <xf numFmtId="164" fontId="9" fillId="19" borderId="30" xfId="0" applyFont="true" applyBorder="true" applyAlignment="true" applyProtection="true">
      <alignment horizontal="center" vertical="center" textRotation="0" wrapText="false" indent="0" shrinkToFit="false"/>
      <protection locked="false" hidden="false"/>
    </xf>
    <xf numFmtId="164" fontId="5" fillId="0" borderId="17" xfId="0" applyFont="true" applyBorder="true" applyAlignment="true" applyProtection="true">
      <alignment horizontal="center" vertical="center" textRotation="0" wrapText="false" indent="0" shrinkToFit="false"/>
      <protection locked="fals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7" fillId="16" borderId="17" xfId="0" applyFont="true" applyBorder="true" applyAlignment="true" applyProtection="true">
      <alignment horizontal="center" vertical="center" textRotation="0" wrapText="true" indent="0" shrinkToFit="false"/>
      <protection locked="true" hidden="false"/>
    </xf>
    <xf numFmtId="164" fontId="5" fillId="2" borderId="17" xfId="0" applyFont="true" applyBorder="true" applyAlignment="true" applyProtection="false">
      <alignment horizontal="center" vertical="center" textRotation="0" wrapText="true" indent="0" shrinkToFit="false"/>
      <protection locked="true" hidden="false"/>
    </xf>
    <xf numFmtId="164" fontId="5" fillId="2" borderId="17" xfId="0" applyFont="true" applyBorder="true" applyAlignment="true" applyProtection="false">
      <alignment horizontal="center" vertical="center" textRotation="0" wrapText="false" indent="0" shrinkToFit="false"/>
      <protection locked="true" hidden="false"/>
    </xf>
    <xf numFmtId="165" fontId="5" fillId="2" borderId="17" xfId="0" applyFont="true" applyBorder="true" applyAlignment="true" applyProtection="false">
      <alignment horizontal="center" vertical="center" textRotation="0" wrapText="true" indent="0" shrinkToFit="false"/>
      <protection locked="true" hidden="false"/>
    </xf>
    <xf numFmtId="164" fontId="5" fillId="14" borderId="17" xfId="0" applyFont="true" applyBorder="true" applyAlignment="true" applyProtection="false">
      <alignment horizontal="center" vertical="center" textRotation="0" wrapText="false" indent="0" shrinkToFit="false"/>
      <protection locked="true" hidden="false"/>
    </xf>
    <xf numFmtId="167" fontId="5" fillId="2" borderId="17" xfId="0" applyFont="true" applyBorder="true" applyAlignment="true" applyProtection="false">
      <alignment horizontal="center" vertical="center" textRotation="0" wrapText="false" indent="0" shrinkToFit="false"/>
      <protection locked="true" hidden="false"/>
    </xf>
    <xf numFmtId="164" fontId="5" fillId="19" borderId="30" xfId="0" applyFont="true" applyBorder="true" applyAlignment="true" applyProtection="true">
      <alignment horizontal="center" vertical="center" textRotation="0" wrapText="false" indent="0" shrinkToFit="false"/>
      <protection locked="false" hidden="false"/>
    </xf>
    <xf numFmtId="167" fontId="5" fillId="2" borderId="17" xfId="0" applyFont="true" applyBorder="true" applyAlignment="true" applyProtection="true">
      <alignment horizontal="center" vertical="center" textRotation="0" wrapText="false" indent="0" shrinkToFit="false"/>
      <protection locked="true" hidden="false"/>
    </xf>
    <xf numFmtId="164" fontId="5" fillId="19" borderId="30" xfId="0" applyFont="true" applyBorder="true" applyAlignment="true" applyProtection="true">
      <alignment horizontal="center" vertical="center" textRotation="0" wrapText="true" indent="0" shrinkToFit="false"/>
      <protection locked="false" hidden="false"/>
    </xf>
    <xf numFmtId="167" fontId="5" fillId="2" borderId="17" xfId="0" applyFont="true" applyBorder="true" applyAlignment="true" applyProtection="true">
      <alignment horizontal="center" vertical="center" textRotation="0" wrapText="true" indent="0" shrinkToFit="false"/>
      <protection locked="true" hidden="false"/>
    </xf>
    <xf numFmtId="165" fontId="5" fillId="0" borderId="17" xfId="0" applyFont="true" applyBorder="true" applyAlignment="true" applyProtection="true">
      <alignment horizontal="center" vertical="center" textRotation="0" wrapText="true" indent="0" shrinkToFit="false"/>
      <protection locked="false" hidden="false"/>
    </xf>
    <xf numFmtId="165" fontId="9" fillId="2" borderId="17" xfId="0" applyFont="true" applyBorder="true" applyAlignment="true" applyProtection="true">
      <alignment horizontal="center" vertical="center" textRotation="0" wrapText="true" indent="0" shrinkToFit="false"/>
      <protection locked="false" hidden="false"/>
    </xf>
    <xf numFmtId="168" fontId="5" fillId="0" borderId="17" xfId="0" applyFont="true" applyBorder="true" applyAlignment="true" applyProtection="true">
      <alignment horizontal="center" vertical="center" textRotation="0" wrapText="true" indent="0" shrinkToFit="false"/>
      <protection locked="false" hidden="false"/>
    </xf>
    <xf numFmtId="168" fontId="9" fillId="0" borderId="17" xfId="0" applyFont="true" applyBorder="true" applyAlignment="true" applyProtection="true">
      <alignment horizontal="center" vertical="center" textRotation="0" wrapText="true" indent="0" shrinkToFit="false"/>
      <protection locked="false" hidden="false"/>
    </xf>
    <xf numFmtId="165" fontId="7" fillId="18" borderId="17" xfId="0" applyFont="true" applyBorder="true" applyAlignment="true" applyProtection="true">
      <alignment horizontal="center" vertical="center" textRotation="0" wrapText="true" indent="0" shrinkToFit="false"/>
      <protection locked="false" hidden="false"/>
    </xf>
    <xf numFmtId="165" fontId="7" fillId="18" borderId="17" xfId="0" applyFont="true" applyBorder="true" applyAlignment="true" applyProtection="false">
      <alignment horizontal="center" vertical="center" textRotation="0" wrapText="true" indent="0" shrinkToFit="false"/>
      <protection locked="true" hidden="false"/>
    </xf>
    <xf numFmtId="165" fontId="7" fillId="3" borderId="17" xfId="0" applyFont="true" applyBorder="true" applyAlignment="true" applyProtection="false">
      <alignment horizontal="center" vertical="center" textRotation="0" wrapText="true" indent="0" shrinkToFit="false"/>
      <protection locked="true" hidden="false"/>
    </xf>
    <xf numFmtId="165" fontId="7" fillId="3" borderId="17" xfId="0" applyFont="true" applyBorder="true" applyAlignment="true" applyProtection="true">
      <alignment horizontal="center" vertical="center" textRotation="0" wrapText="true" indent="0" shrinkToFit="false"/>
      <protection locked="true" hidden="false"/>
    </xf>
    <xf numFmtId="165" fontId="5" fillId="2" borderId="17" xfId="0" applyFont="true" applyBorder="true" applyAlignment="true" applyProtection="false">
      <alignment horizontal="center"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false"/>
      <protection locked="true" hidden="false"/>
    </xf>
    <xf numFmtId="164" fontId="9" fillId="11" borderId="0" xfId="0" applyFont="true" applyBorder="true" applyAlignment="true" applyProtection="false">
      <alignment horizontal="center" vertical="center" textRotation="0" wrapText="true" indent="0" shrinkToFit="false"/>
      <protection locked="true" hidden="false"/>
    </xf>
    <xf numFmtId="165" fontId="5" fillId="11" borderId="0" xfId="0" applyFont="true" applyBorder="false" applyAlignment="true" applyProtection="false">
      <alignment horizontal="center" vertical="center" textRotation="0" wrapText="false" indent="0" shrinkToFit="false"/>
      <protection locked="true" hidden="false"/>
    </xf>
    <xf numFmtId="165" fontId="5" fillId="11" borderId="0" xfId="0" applyFont="true" applyBorder="false" applyAlignment="true" applyProtection="true">
      <alignment horizontal="center" vertical="center" textRotation="0" wrapText="false" indent="0" shrinkToFit="false"/>
      <protection locked="true" hidden="false"/>
    </xf>
    <xf numFmtId="167" fontId="5" fillId="11" borderId="13" xfId="0" applyFont="true" applyBorder="true" applyAlignment="true" applyProtection="true">
      <alignment horizontal="center" vertical="center" textRotation="0" wrapText="true" indent="0" shrinkToFit="false"/>
      <protection locked="true" hidden="false"/>
    </xf>
    <xf numFmtId="165" fontId="5" fillId="11" borderId="6" xfId="0" applyFont="true" applyBorder="true" applyAlignment="true" applyProtection="true">
      <alignment horizontal="center" vertical="center" textRotation="0" wrapText="true" indent="0" shrinkToFit="false"/>
      <protection locked="false" hidden="false"/>
    </xf>
    <xf numFmtId="168" fontId="9" fillId="11" borderId="6"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true">
      <alignment horizontal="center" vertical="center" textRotation="0" wrapText="true" indent="0" shrinkToFit="false"/>
      <protection locked="false" hidden="false"/>
    </xf>
    <xf numFmtId="164" fontId="5" fillId="14" borderId="1" xfId="0" applyFont="true" applyBorder="true" applyAlignment="true" applyProtection="true">
      <alignment horizontal="center" vertical="center" textRotation="0" wrapText="false" indent="0" shrinkToFit="false"/>
      <protection locked="false" hidden="false"/>
    </xf>
    <xf numFmtId="164" fontId="5" fillId="0" borderId="1" xfId="0" applyFont="true" applyBorder="true" applyAlignment="true" applyProtection="true">
      <alignment horizontal="center" vertical="center" textRotation="0" wrapText="false" indent="0" shrinkToFit="false"/>
      <protection locked="false" hidden="false"/>
    </xf>
    <xf numFmtId="164" fontId="7" fillId="15" borderId="1" xfId="0" applyFont="true" applyBorder="true" applyAlignment="true" applyProtection="false">
      <alignment horizontal="center" vertical="center" textRotation="0" wrapText="true" indent="0" shrinkToFit="false"/>
      <protection locked="true" hidden="false"/>
    </xf>
    <xf numFmtId="164" fontId="5" fillId="14" borderId="1" xfId="0" applyFont="true" applyBorder="true" applyAlignment="true" applyProtection="false">
      <alignment horizontal="center" vertical="center" textRotation="0" wrapText="false" indent="0" shrinkToFit="false"/>
      <protection locked="true" hidden="false"/>
    </xf>
    <xf numFmtId="164" fontId="5" fillId="15" borderId="1" xfId="0" applyFont="true" applyBorder="true" applyAlignment="true" applyProtection="false">
      <alignment horizontal="center" vertical="center" textRotation="0" wrapText="false" indent="0" shrinkToFit="false"/>
      <protection locked="true" hidden="false"/>
    </xf>
    <xf numFmtId="167" fontId="5" fillId="15" borderId="1" xfId="0" applyFont="true" applyBorder="true" applyAlignment="true" applyProtection="false">
      <alignment horizontal="center" vertical="center" textRotation="0" wrapText="false" indent="0" shrinkToFit="false"/>
      <protection locked="true" hidden="false"/>
    </xf>
    <xf numFmtId="167" fontId="5" fillId="2" borderId="1" xfId="0" applyFont="true" applyBorder="true" applyAlignment="true" applyProtection="false">
      <alignment horizontal="center" vertical="center" textRotation="0" wrapText="true" indent="0" shrinkToFit="false"/>
      <protection locked="true" hidden="false"/>
    </xf>
    <xf numFmtId="164" fontId="5" fillId="11" borderId="1" xfId="0" applyFont="true" applyBorder="true" applyAlignment="true" applyProtection="true">
      <alignment horizontal="center" vertical="center" textRotation="0" wrapText="false" indent="0" shrinkToFit="false"/>
      <protection locked="false" hidden="false"/>
    </xf>
    <xf numFmtId="164" fontId="5" fillId="11" borderId="8" xfId="0" applyFont="true" applyBorder="true" applyAlignment="true" applyProtection="true">
      <alignment horizontal="center" vertical="center" textRotation="0" wrapText="false" indent="0" shrinkToFit="false"/>
      <protection locked="false" hidden="false"/>
    </xf>
    <xf numFmtId="164" fontId="5" fillId="11" borderId="1" xfId="0" applyFont="true" applyBorder="true" applyAlignment="true" applyProtection="false">
      <alignment horizontal="center" vertical="center" textRotation="0" wrapText="false" indent="0" shrinkToFit="false"/>
      <protection locked="true" hidden="false"/>
    </xf>
    <xf numFmtId="164" fontId="7" fillId="11" borderId="11" xfId="0" applyFont="true" applyBorder="true" applyAlignment="true" applyProtection="false">
      <alignment horizontal="center" vertical="center" textRotation="0" wrapText="true" indent="0" shrinkToFit="false"/>
      <protection locked="true" hidden="false"/>
    </xf>
    <xf numFmtId="164" fontId="5" fillId="11" borderId="1" xfId="0" applyFont="true" applyBorder="true" applyAlignment="true" applyProtection="false">
      <alignment horizontal="center" vertical="center" textRotation="0" wrapText="true" indent="0" shrinkToFit="false"/>
      <protection locked="true" hidden="false"/>
    </xf>
    <xf numFmtId="164" fontId="5" fillId="11" borderId="11" xfId="0" applyFont="true" applyBorder="true" applyAlignment="true" applyProtection="false">
      <alignment horizontal="center" vertical="center" textRotation="0" wrapText="false" indent="0" shrinkToFit="false"/>
      <protection locked="true" hidden="false"/>
    </xf>
    <xf numFmtId="167" fontId="5" fillId="11" borderId="11" xfId="0" applyFont="true" applyBorder="true" applyAlignment="true" applyProtection="false">
      <alignment horizontal="center" vertical="center" textRotation="0" wrapText="true" indent="0" shrinkToFit="false"/>
      <protection locked="true" hidden="false"/>
    </xf>
    <xf numFmtId="165" fontId="5" fillId="11" borderId="8" xfId="0" applyFont="true" applyBorder="true" applyAlignment="true" applyProtection="true">
      <alignment horizontal="center" vertical="center" textRotation="0" wrapText="true" indent="0" shrinkToFit="false"/>
      <protection locked="false" hidden="false"/>
    </xf>
    <xf numFmtId="168" fontId="5" fillId="11" borderId="8" xfId="0" applyFont="true" applyBorder="true" applyAlignment="true" applyProtection="true">
      <alignment horizontal="center" vertical="center" textRotation="0" wrapText="true" indent="0" shrinkToFit="false"/>
      <protection locked="false" hidden="false"/>
    </xf>
    <xf numFmtId="164" fontId="5" fillId="16" borderId="1" xfId="0" applyFont="true" applyBorder="true" applyAlignment="true" applyProtection="true">
      <alignment horizontal="center" vertical="center" textRotation="0" wrapText="false" indent="0" shrinkToFit="false"/>
      <protection locked="false" hidden="false"/>
    </xf>
    <xf numFmtId="164" fontId="7" fillId="16" borderId="1" xfId="0" applyFont="true" applyBorder="true" applyAlignment="true" applyProtection="false">
      <alignment horizontal="center" vertical="center" textRotation="0" wrapText="true" indent="0" shrinkToFit="false"/>
      <protection locked="true" hidden="false"/>
    </xf>
    <xf numFmtId="164" fontId="5" fillId="21" borderId="1" xfId="0" applyFont="true" applyBorder="true" applyAlignment="true" applyProtection="false">
      <alignment horizontal="center" vertical="center" textRotation="0" wrapText="false" indent="0" shrinkToFit="false"/>
      <protection locked="true" hidden="false"/>
    </xf>
    <xf numFmtId="165" fontId="5" fillId="2" borderId="8" xfId="0" applyFont="true" applyBorder="true" applyAlignment="true" applyProtection="true">
      <alignment horizontal="general" vertical="center" textRotation="0" wrapText="true" indent="0" shrinkToFit="false"/>
      <protection locked="false" hidden="false"/>
    </xf>
    <xf numFmtId="166" fontId="5" fillId="2" borderId="8" xfId="0" applyFont="true" applyBorder="true" applyAlignment="true" applyProtection="true">
      <alignment horizontal="general" vertical="center" textRotation="0" wrapText="true" indent="0" shrinkToFit="false"/>
      <protection locked="false" hidden="false"/>
    </xf>
    <xf numFmtId="164" fontId="9" fillId="0" borderId="2" xfId="0" applyFont="true" applyBorder="true" applyAlignment="true" applyProtection="true">
      <alignment horizontal="center" vertical="center" textRotation="0" wrapText="true" indent="0" shrinkToFit="false"/>
      <protection locked="false" hidden="false"/>
    </xf>
    <xf numFmtId="165" fontId="5" fillId="2" borderId="11" xfId="0" applyFont="true" applyBorder="true" applyAlignment="true" applyProtection="true">
      <alignment horizontal="general" vertical="center" textRotation="0" wrapText="true" indent="0" shrinkToFit="false"/>
      <protection locked="false" hidden="false"/>
    </xf>
    <xf numFmtId="166" fontId="5" fillId="2" borderId="11" xfId="0" applyFont="true" applyBorder="true" applyAlignment="true" applyProtection="true">
      <alignment horizontal="general" vertical="center" textRotation="0" wrapText="true" indent="0" shrinkToFit="false"/>
      <protection locked="false" hidden="false"/>
    </xf>
    <xf numFmtId="165" fontId="5" fillId="2" borderId="6" xfId="0" applyFont="true" applyBorder="true" applyAlignment="true" applyProtection="true">
      <alignment horizontal="general" vertical="center" textRotation="0" wrapText="true" indent="0" shrinkToFit="false"/>
      <protection locked="false" hidden="false"/>
    </xf>
    <xf numFmtId="166" fontId="5" fillId="2" borderId="6" xfId="0" applyFont="true" applyBorder="true" applyAlignment="true" applyProtection="true">
      <alignment horizontal="general" vertical="center" textRotation="0" wrapText="true" indent="0" shrinkToFit="false"/>
      <protection locked="false" hidden="false"/>
    </xf>
    <xf numFmtId="165" fontId="7" fillId="3" borderId="0" xfId="0" applyFont="true" applyBorder="false" applyAlignment="true" applyProtection="false">
      <alignment horizontal="center" vertical="center" textRotation="0" wrapText="false" indent="0" shrinkToFit="false"/>
      <protection locked="true" hidden="false"/>
    </xf>
    <xf numFmtId="164" fontId="7" fillId="3" borderId="0" xfId="0" applyFont="true" applyBorder="false" applyAlignment="true" applyProtection="false">
      <alignment horizontal="center" vertical="center" textRotation="0" wrapText="false" indent="0" shrinkToFit="false"/>
      <protection locked="true" hidden="false"/>
    </xf>
    <xf numFmtId="164" fontId="7" fillId="3" borderId="0" xfId="0" applyFont="true" applyBorder="false" applyAlignment="true" applyProtection="false">
      <alignment horizontal="center" vertical="center" textRotation="90" wrapText="true" indent="0" shrinkToFit="false"/>
      <protection locked="true" hidden="false"/>
    </xf>
    <xf numFmtId="164" fontId="7" fillId="3" borderId="0" xfId="0" applyFont="true" applyBorder="false" applyAlignment="true" applyProtection="true">
      <alignment horizontal="center" vertical="center" textRotation="0" wrapText="true" indent="0" shrinkToFit="false"/>
      <protection locked="false" hidden="false"/>
    </xf>
    <xf numFmtId="165" fontId="7" fillId="3" borderId="0" xfId="0" applyFont="true" applyBorder="false" applyAlignment="true" applyProtection="true">
      <alignment horizontal="center" vertical="center" textRotation="0" wrapText="true" indent="0" shrinkToFit="false"/>
      <protection locked="false" hidden="false"/>
    </xf>
    <xf numFmtId="165" fontId="7" fillId="18" borderId="0" xfId="0" applyFont="true" applyBorder="false" applyAlignment="true" applyProtection="true">
      <alignment horizontal="center" vertical="center" textRotation="0" wrapText="true" indent="0" shrinkToFit="false"/>
      <protection locked="false" hidden="false"/>
    </xf>
    <xf numFmtId="165" fontId="7" fillId="18" borderId="0" xfId="0" applyFont="true" applyBorder="false" applyAlignment="true" applyProtection="false">
      <alignment horizontal="center" vertical="center" textRotation="0" wrapText="true" indent="0" shrinkToFit="false"/>
      <protection locked="true" hidden="false"/>
    </xf>
    <xf numFmtId="165" fontId="7" fillId="3" borderId="0" xfId="0" applyFont="true" applyBorder="false" applyAlignment="true" applyProtection="false">
      <alignment horizontal="center" vertical="center" textRotation="0" wrapText="true" indent="0" shrinkToFit="false"/>
      <protection locked="true" hidden="false"/>
    </xf>
    <xf numFmtId="168" fontId="7" fillId="3" borderId="0" xfId="0" applyFont="true" applyBorder="false" applyAlignment="true" applyProtection="true">
      <alignment horizontal="center" vertical="center" textRotation="0" wrapText="true" indent="0" shrinkToFit="false"/>
      <protection locked="false" hidden="false"/>
    </xf>
    <xf numFmtId="164" fontId="5" fillId="27" borderId="1" xfId="0" applyFont="true" applyBorder="true" applyAlignment="true" applyProtection="false">
      <alignment horizontal="center" vertical="center" textRotation="0" wrapText="false" indent="0" shrinkToFit="false"/>
      <protection locked="true" hidden="false"/>
    </xf>
    <xf numFmtId="164" fontId="7" fillId="20" borderId="1" xfId="0" applyFont="true" applyBorder="true" applyAlignment="true" applyProtection="false">
      <alignment horizontal="center" vertical="center" textRotation="0" wrapText="true" indent="0" shrinkToFit="false"/>
      <protection locked="true" hidden="false"/>
    </xf>
    <xf numFmtId="166" fontId="5" fillId="2" borderId="8" xfId="0" applyFont="true" applyBorder="true" applyAlignment="true" applyProtection="true">
      <alignment horizontal="center" vertical="center" textRotation="0" wrapText="true" indent="0" shrinkToFit="false"/>
      <protection locked="false" hidden="false"/>
    </xf>
    <xf numFmtId="165" fontId="5" fillId="11" borderId="1" xfId="0" applyFont="true" applyBorder="true" applyAlignment="true" applyProtection="false">
      <alignment horizontal="center" vertical="center" textRotation="0" wrapText="true" indent="0" shrinkToFit="false"/>
      <protection locked="true" hidden="false"/>
    </xf>
    <xf numFmtId="165" fontId="5" fillId="11" borderId="8" xfId="0" applyFont="true" applyBorder="true" applyAlignment="true" applyProtection="false">
      <alignment horizontal="center" vertical="center" textRotation="0" wrapText="false" indent="0" shrinkToFit="false"/>
      <protection locked="true" hidden="false"/>
    </xf>
    <xf numFmtId="165" fontId="5" fillId="11" borderId="9" xfId="0" applyFont="true" applyBorder="true" applyAlignment="true" applyProtection="false">
      <alignment horizontal="center" vertical="center" textRotation="0" wrapText="false" indent="0" shrinkToFit="false"/>
      <protection locked="true" hidden="false"/>
    </xf>
    <xf numFmtId="164" fontId="5" fillId="11" borderId="6" xfId="0" applyFont="true" applyBorder="true" applyAlignment="true" applyProtection="true">
      <alignment horizontal="center" vertical="center" textRotation="0" wrapText="false" indent="0" shrinkToFit="false"/>
      <protection locked="false" hidden="false"/>
    </xf>
    <xf numFmtId="164" fontId="9" fillId="11" borderId="6" xfId="0" applyFont="true" applyBorder="true" applyAlignment="true" applyProtection="true">
      <alignment horizontal="center" vertical="center" textRotation="0" wrapText="false" indent="0" shrinkToFit="false"/>
      <protection locked="false" hidden="false"/>
    </xf>
    <xf numFmtId="164" fontId="5" fillId="11" borderId="6" xfId="0" applyFont="true" applyBorder="true" applyAlignment="true" applyProtection="false">
      <alignment horizontal="center" vertical="center" textRotation="0" wrapText="false" indent="0" shrinkToFit="false"/>
      <protection locked="true" hidden="false"/>
    </xf>
    <xf numFmtId="165" fontId="5" fillId="11" borderId="6" xfId="0" applyFont="true" applyBorder="true" applyAlignment="true" applyProtection="true">
      <alignment horizontal="general" vertical="center" textRotation="0" wrapText="true" indent="0" shrinkToFit="false"/>
      <protection locked="false" hidden="false"/>
    </xf>
    <xf numFmtId="166" fontId="5" fillId="11" borderId="11" xfId="0" applyFont="true" applyBorder="true" applyAlignment="true" applyProtection="true">
      <alignment horizontal="general" vertical="center" textRotation="0" wrapText="true" indent="0" shrinkToFit="false"/>
      <protection locked="false" hidden="false"/>
    </xf>
    <xf numFmtId="165" fontId="9" fillId="2" borderId="8" xfId="0" applyFont="true" applyBorder="true" applyAlignment="true" applyProtection="true">
      <alignment horizontal="center" vertical="center" textRotation="0" wrapText="true" indent="0" shrinkToFit="false"/>
      <protection locked="false" hidden="false"/>
    </xf>
    <xf numFmtId="164" fontId="5" fillId="19" borderId="1" xfId="0" applyFont="true" applyBorder="true" applyAlignment="true" applyProtection="true">
      <alignment horizontal="center" vertical="center" textRotation="0" wrapText="false" indent="0" shrinkToFit="false"/>
      <protection locked="false" hidden="false"/>
    </xf>
    <xf numFmtId="164" fontId="9" fillId="2" borderId="1" xfId="0" applyFont="true" applyBorder="true" applyAlignment="true" applyProtection="true">
      <alignment horizontal="general" vertical="center" textRotation="0" wrapText="true" indent="0" shrinkToFit="false"/>
      <protection locked="false" hidden="false"/>
    </xf>
    <xf numFmtId="164" fontId="9" fillId="11" borderId="2" xfId="0" applyFont="true" applyBorder="true" applyAlignment="true" applyProtection="true">
      <alignment horizontal="center" vertical="center" textRotation="0" wrapText="true" indent="0" shrinkToFit="false"/>
      <protection locked="false" hidden="false"/>
    </xf>
    <xf numFmtId="165" fontId="9" fillId="11" borderId="11" xfId="0" applyFont="true" applyBorder="true" applyAlignment="true" applyProtection="true">
      <alignment horizontal="center" vertical="center" textRotation="0" wrapText="true" indent="0" shrinkToFit="false"/>
      <protection locked="false" hidden="false"/>
    </xf>
    <xf numFmtId="164" fontId="9" fillId="11" borderId="1" xfId="0" applyFont="true" applyBorder="true" applyAlignment="true" applyProtection="true">
      <alignment horizontal="general" vertical="center" textRotation="0" wrapText="true" indent="0" shrinkToFit="false"/>
      <protection locked="false" hidden="false"/>
    </xf>
    <xf numFmtId="165" fontId="9" fillId="11" borderId="1"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center" vertical="top" textRotation="0" wrapText="true" indent="0" shrinkToFit="false"/>
      <protection locked="false" hidden="false"/>
    </xf>
    <xf numFmtId="165" fontId="5" fillId="24" borderId="0" xfId="0" applyFont="true" applyBorder="false" applyAlignment="true" applyProtection="false">
      <alignment horizontal="center" vertical="center" textRotation="0" wrapText="false" indent="0" shrinkToFit="false"/>
      <protection locked="true" hidden="false"/>
    </xf>
    <xf numFmtId="164" fontId="5" fillId="24" borderId="0" xfId="0" applyFont="true" applyBorder="false" applyAlignment="true" applyProtection="false">
      <alignment horizontal="center" vertical="center" textRotation="0" wrapText="false" indent="0" shrinkToFit="false"/>
      <protection locked="true" hidden="false"/>
    </xf>
    <xf numFmtId="165" fontId="5" fillId="24" borderId="0" xfId="0" applyFont="true" applyBorder="false" applyAlignment="true" applyProtection="false">
      <alignment horizontal="center" vertical="center" textRotation="0" wrapText="true" indent="0" shrinkToFit="false"/>
      <protection locked="true" hidden="false"/>
    </xf>
    <xf numFmtId="165" fontId="5" fillId="24" borderId="0" xfId="0" applyFont="true" applyBorder="false" applyAlignment="true" applyProtection="true">
      <alignment horizontal="center" vertical="center" textRotation="0" wrapText="false" indent="0" shrinkToFit="false"/>
      <protection locked="false" hidden="false"/>
    </xf>
    <xf numFmtId="165" fontId="5" fillId="24" borderId="0" xfId="0" applyFont="true" applyBorder="false" applyAlignment="true" applyProtection="true">
      <alignment horizontal="center" vertical="center" textRotation="0" wrapText="false" indent="0" shrinkToFit="false"/>
      <protection locked="true" hidden="false"/>
    </xf>
    <xf numFmtId="165" fontId="9" fillId="2" borderId="1" xfId="0" applyFont="true" applyBorder="true" applyAlignment="true" applyProtection="true">
      <alignment horizontal="left" vertical="center" textRotation="0" wrapText="true" indent="0" shrinkToFit="false"/>
      <protection locked="false" hidden="false"/>
    </xf>
    <xf numFmtId="164" fontId="5" fillId="22" borderId="1"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true">
      <alignment horizontal="left" vertical="center" textRotation="0" wrapText="true" indent="0" shrinkToFit="false"/>
      <protection locked="false" hidden="false"/>
    </xf>
    <xf numFmtId="165" fontId="7" fillId="2" borderId="1" xfId="0" applyFont="true" applyBorder="true" applyAlignment="true" applyProtection="true">
      <alignment horizontal="center" vertical="center" textRotation="0" wrapText="true" indent="0" shrinkToFit="false"/>
      <protection locked="false" hidden="false"/>
    </xf>
    <xf numFmtId="164" fontId="8" fillId="2" borderId="1" xfId="0" applyFont="true" applyBorder="true" applyAlignment="true" applyProtection="true">
      <alignment horizontal="center" vertical="center" textRotation="0" wrapText="true" indent="0" shrinkToFit="false"/>
      <protection locked="false" hidden="false"/>
    </xf>
    <xf numFmtId="164" fontId="8" fillId="0" borderId="1" xfId="0" applyFont="true" applyBorder="true" applyAlignment="true" applyProtection="true">
      <alignment horizontal="center" vertical="center" textRotation="0" wrapText="true" indent="0" shrinkToFit="false"/>
      <protection locked="false" hidden="false"/>
    </xf>
    <xf numFmtId="165" fontId="7" fillId="2" borderId="1" xfId="0" applyFont="true" applyBorder="true" applyAlignment="true" applyProtection="true">
      <alignment horizontal="center" vertical="center" textRotation="0" wrapText="false" indent="0" shrinkToFit="false"/>
      <protection locked="false" hidden="false"/>
    </xf>
    <xf numFmtId="164" fontId="7" fillId="2" borderId="1" xfId="0" applyFont="true" applyBorder="true" applyAlignment="true" applyProtection="false">
      <alignment horizontal="center" vertical="center" textRotation="0" wrapText="true" indent="0" shrinkToFit="false"/>
      <protection locked="true" hidden="false"/>
    </xf>
    <xf numFmtId="165" fontId="7" fillId="2" borderId="2"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8" fontId="7" fillId="2" borderId="1" xfId="0" applyFont="true" applyBorder="true" applyAlignment="true" applyProtection="true">
      <alignment horizontal="center" vertical="center" textRotation="0" wrapText="true" indent="0" shrinkToFit="false"/>
      <protection locked="false" hidden="false"/>
    </xf>
    <xf numFmtId="164" fontId="7" fillId="14" borderId="8" xfId="0" applyFont="true" applyBorder="true" applyAlignment="true" applyProtection="true">
      <alignment horizontal="center" vertical="center" textRotation="0" wrapText="true" indent="0" shrinkToFit="false"/>
      <protection locked="true" hidden="false"/>
    </xf>
    <xf numFmtId="164" fontId="9" fillId="15" borderId="1" xfId="0" applyFont="true" applyBorder="true" applyAlignment="true" applyProtection="true">
      <alignment horizontal="center" vertical="center" textRotation="0" wrapText="false" indent="0" shrinkToFit="false"/>
      <protection locked="false" hidden="false"/>
    </xf>
    <xf numFmtId="164" fontId="5" fillId="2" borderId="8" xfId="0" applyFont="true" applyBorder="true" applyAlignment="true" applyProtection="fals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false" hidden="false"/>
    </xf>
    <xf numFmtId="164" fontId="11" fillId="11" borderId="0" xfId="0" applyFont="true" applyBorder="true" applyAlignment="true" applyProtection="false">
      <alignment horizontal="center" vertical="center" textRotation="0" wrapText="false" indent="0" shrinkToFit="false"/>
      <protection locked="true" hidden="false"/>
    </xf>
    <xf numFmtId="165" fontId="5" fillId="11" borderId="8" xfId="0" applyFont="true" applyBorder="true" applyAlignment="true" applyProtection="true">
      <alignment horizontal="center" vertical="center" textRotation="0" wrapText="false" indent="0" shrinkToFit="false"/>
      <protection locked="false" hidden="false"/>
    </xf>
    <xf numFmtId="165" fontId="5" fillId="11" borderId="3" xfId="0" applyFont="true" applyBorder="true" applyAlignment="true" applyProtection="false">
      <alignment horizontal="center" vertical="center" textRotation="0" wrapText="true" indent="0" shrinkToFit="false"/>
      <protection locked="true" hidden="false"/>
    </xf>
    <xf numFmtId="164" fontId="5" fillId="11" borderId="11" xfId="0" applyFont="true" applyBorder="true" applyAlignment="true" applyProtection="false">
      <alignment horizontal="center" vertical="center" textRotation="0" wrapText="true" indent="0" shrinkToFit="false"/>
      <protection locked="true" hidden="false"/>
    </xf>
    <xf numFmtId="165" fontId="5" fillId="11" borderId="11" xfId="0" applyFont="true" applyBorder="true" applyAlignment="true" applyProtection="true">
      <alignment horizontal="center" vertical="center" textRotation="0" wrapText="false" indent="0" shrinkToFit="false"/>
      <protection locked="false" hidden="false"/>
    </xf>
    <xf numFmtId="165" fontId="5" fillId="11" borderId="11" xfId="0" applyFont="true" applyBorder="true" applyAlignment="true" applyProtection="true">
      <alignment horizontal="center" vertical="center" textRotation="0" wrapText="true" indent="0" shrinkToFit="false"/>
      <protection locked="false" hidden="false"/>
    </xf>
    <xf numFmtId="168" fontId="5" fillId="11" borderId="11" xfId="0" applyFont="true" applyBorder="true" applyAlignment="true" applyProtection="true">
      <alignment horizontal="center" vertical="center" textRotation="0" wrapText="true" indent="0" shrinkToFit="false"/>
      <protection locked="false" hidden="false"/>
    </xf>
    <xf numFmtId="164" fontId="9" fillId="15" borderId="6" xfId="0" applyFont="true" applyBorder="true" applyAlignment="true" applyProtection="true">
      <alignment horizontal="center" vertical="center" textRotation="0" wrapText="false" indent="0" shrinkToFit="false"/>
      <protection locked="false" hidden="false"/>
    </xf>
    <xf numFmtId="165" fontId="5" fillId="0" borderId="8" xfId="0" applyFont="true" applyBorder="true" applyAlignment="true" applyProtection="true">
      <alignment horizontal="general" vertical="center" textRotation="0" wrapText="true" indent="0" shrinkToFit="false"/>
      <protection locked="false" hidden="false"/>
    </xf>
    <xf numFmtId="168" fontId="5" fillId="0" borderId="1" xfId="0" applyFont="true" applyBorder="true" applyAlignment="true" applyProtection="true">
      <alignment horizontal="center" vertical="center" textRotation="0" wrapText="false" indent="0" shrinkToFit="false"/>
      <protection locked="false" hidden="false"/>
    </xf>
    <xf numFmtId="165" fontId="5" fillId="0" borderId="6" xfId="0" applyFont="true" applyBorder="true" applyAlignment="true" applyProtection="true">
      <alignment horizontal="center" vertical="center" textRotation="0" wrapText="true" indent="0" shrinkToFit="false"/>
      <protection locked="false" hidden="false"/>
    </xf>
    <xf numFmtId="164" fontId="9" fillId="2" borderId="8" xfId="0" applyFont="true" applyBorder="true" applyAlignment="true" applyProtection="true">
      <alignment horizontal="general" vertical="center" textRotation="0" wrapText="true" indent="0" shrinkToFit="false"/>
      <protection locked="false" hidden="false"/>
    </xf>
    <xf numFmtId="166" fontId="5" fillId="0" borderId="1" xfId="0" applyFont="true" applyBorder="true" applyAlignment="true" applyProtection="false">
      <alignment horizontal="center" vertical="center" textRotation="0" wrapText="true" indent="0" shrinkToFit="false"/>
      <protection locked="true" hidden="false"/>
    </xf>
    <xf numFmtId="165" fontId="5" fillId="2" borderId="0" xfId="0" applyFont="true" applyBorder="true" applyAlignment="true" applyProtection="false">
      <alignment horizontal="center" vertical="center" textRotation="0" wrapText="true" indent="0" shrinkToFit="false"/>
      <protection locked="true" hidden="false"/>
    </xf>
    <xf numFmtId="164" fontId="7" fillId="11" borderId="14" xfId="0" applyFont="true" applyBorder="true" applyAlignment="true" applyProtection="true">
      <alignment horizontal="center" vertical="center" textRotation="0" wrapText="true" indent="0" shrinkToFit="false"/>
      <protection locked="true" hidden="false"/>
    </xf>
    <xf numFmtId="166" fontId="5" fillId="11" borderId="6" xfId="0" applyFont="true" applyBorder="true" applyAlignment="true" applyProtection="false">
      <alignment horizontal="center" vertical="center" textRotation="0" wrapText="true" indent="0" shrinkToFit="false"/>
      <protection locked="true" hidden="false"/>
    </xf>
    <xf numFmtId="168" fontId="5" fillId="11" borderId="6"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false" hidden="false"/>
    </xf>
    <xf numFmtId="164" fontId="9" fillId="0" borderId="2" xfId="0" applyFont="true" applyBorder="true" applyAlignment="true" applyProtection="true">
      <alignment horizontal="left" vertical="center" textRotation="0" wrapText="true" indent="0" shrinkToFit="false"/>
      <protection locked="false" hidden="false"/>
    </xf>
    <xf numFmtId="167" fontId="5" fillId="21" borderId="1" xfId="0" applyFont="true" applyBorder="true" applyAlignment="true" applyProtection="false">
      <alignment horizontal="center" vertical="center" textRotation="0" wrapText="false" indent="0" shrinkToFit="false"/>
      <protection locked="true" hidden="false"/>
    </xf>
    <xf numFmtId="164" fontId="5" fillId="23" borderId="0" xfId="0" applyFont="true" applyBorder="true" applyAlignment="true" applyProtection="false">
      <alignment horizontal="center" vertical="center" textRotation="0" wrapText="false" indent="0" shrinkToFit="false"/>
      <protection locked="true" hidden="false"/>
    </xf>
    <xf numFmtId="164" fontId="5" fillId="23" borderId="0" xfId="0" applyFont="true" applyBorder="true" applyAlignment="false" applyProtection="false">
      <alignment horizontal="general" vertical="bottom" textRotation="0" wrapText="false" indent="0" shrinkToFit="false"/>
      <protection locked="true" hidden="false"/>
    </xf>
    <xf numFmtId="164" fontId="9" fillId="0" borderId="17" xfId="0" applyFont="true" applyBorder="true" applyAlignment="true" applyProtection="true">
      <alignment horizontal="center" vertical="center" textRotation="0" wrapText="true" indent="0" shrinkToFit="false"/>
      <protection locked="false" hidden="false"/>
    </xf>
    <xf numFmtId="167" fontId="5" fillId="15" borderId="1" xfId="0" applyFont="true" applyBorder="true" applyAlignment="true" applyProtection="true">
      <alignment horizontal="center" vertical="center" textRotation="0" wrapText="false" indent="0" shrinkToFit="false"/>
      <protection locked="true" hidden="false"/>
    </xf>
    <xf numFmtId="164" fontId="9" fillId="11" borderId="17" xfId="0" applyFont="true" applyBorder="true" applyAlignment="true" applyProtection="true">
      <alignment horizontal="center" vertical="center" textRotation="0" wrapText="true" indent="0" shrinkToFit="false"/>
      <protection locked="false" hidden="false"/>
    </xf>
    <xf numFmtId="164" fontId="7" fillId="20" borderId="31" xfId="0" applyFont="true" applyBorder="true" applyAlignment="true" applyProtection="true">
      <alignment horizontal="center" vertical="center" textRotation="0" wrapText="true" indent="0" shrinkToFit="false"/>
      <protection locked="true" hidden="false"/>
    </xf>
    <xf numFmtId="164" fontId="7" fillId="14" borderId="1" xfId="0" applyFont="true" applyBorder="true" applyAlignment="true" applyProtection="false">
      <alignment horizontal="center" vertical="center" textRotation="0" wrapText="true" indent="0" shrinkToFit="false"/>
      <protection locked="true" hidden="false"/>
    </xf>
    <xf numFmtId="166" fontId="5" fillId="2" borderId="1" xfId="0" applyFont="true" applyBorder="true" applyAlignment="true" applyProtection="true">
      <alignment horizontal="center" vertical="center" textRotation="0" wrapText="true" indent="0" shrinkToFit="false"/>
      <protection locked="false" hidden="false"/>
    </xf>
    <xf numFmtId="164" fontId="5" fillId="2" borderId="32"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true">
      <alignment horizontal="center" vertical="center" textRotation="0" wrapText="true" indent="0" shrinkToFit="false"/>
      <protection locked="false" hidden="false"/>
    </xf>
    <xf numFmtId="164" fontId="5" fillId="2" borderId="17" xfId="0" applyFont="true" applyBorder="true" applyAlignment="true" applyProtection="true">
      <alignment horizontal="center" vertical="center" textRotation="0" wrapText="true" indent="0" shrinkToFit="false"/>
      <protection locked="false" hidden="false"/>
    </xf>
    <xf numFmtId="164" fontId="5" fillId="16" borderId="1" xfId="0" applyFont="true" applyBorder="true" applyAlignment="true" applyProtection="false">
      <alignment horizontal="center" vertical="center" textRotation="0" wrapText="false" indent="0" shrinkToFit="false"/>
      <protection locked="true" hidden="false"/>
    </xf>
    <xf numFmtId="164" fontId="7" fillId="16" borderId="8" xfId="0" applyFont="true" applyBorder="true" applyAlignment="true" applyProtection="false">
      <alignment horizontal="center" vertical="center" textRotation="0" wrapText="true" indent="0" shrinkToFit="false"/>
      <protection locked="true" hidden="false"/>
    </xf>
    <xf numFmtId="165" fontId="5" fillId="0" borderId="17" xfId="0" applyFont="true" applyBorder="true" applyAlignment="true" applyProtection="true">
      <alignment horizontal="justify" vertical="center" textRotation="0" wrapText="true" indent="0" shrinkToFit="false"/>
      <protection locked="false" hidden="false"/>
    </xf>
    <xf numFmtId="164" fontId="5" fillId="14" borderId="8" xfId="0" applyFont="true" applyBorder="true" applyAlignment="true" applyProtection="false">
      <alignment horizontal="center" vertical="center" textRotation="0" wrapText="false" indent="0" shrinkToFit="false"/>
      <protection locked="true" hidden="false"/>
    </xf>
    <xf numFmtId="164" fontId="7" fillId="14" borderId="8" xfId="0" applyFont="true" applyBorder="true" applyAlignment="true" applyProtection="false">
      <alignment horizontal="center" vertical="center" textRotation="0" wrapText="true" indent="0" shrinkToFit="false"/>
      <protection locked="true" hidden="false"/>
    </xf>
    <xf numFmtId="167" fontId="5" fillId="2" borderId="8" xfId="0" applyFont="true" applyBorder="true" applyAlignment="true" applyProtection="false">
      <alignment horizontal="center" vertical="center" textRotation="0" wrapText="true" indent="0" shrinkToFit="false"/>
      <protection locked="true" hidden="false"/>
    </xf>
    <xf numFmtId="164" fontId="9" fillId="2" borderId="32" xfId="0" applyFont="true" applyBorder="true" applyAlignment="true" applyProtection="true">
      <alignment horizontal="center" vertical="center" textRotation="0" wrapText="true" indent="0" shrinkToFit="false"/>
      <protection locked="false" hidden="false"/>
    </xf>
    <xf numFmtId="164" fontId="9" fillId="2" borderId="33"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false">
      <alignment horizontal="center" vertical="center" textRotation="0" wrapText="true" indent="0" shrinkToFit="false"/>
      <protection locked="true" hidden="false"/>
    </xf>
    <xf numFmtId="165" fontId="5" fillId="2" borderId="0" xfId="0" applyFont="true" applyBorder="true" applyAlignment="true" applyProtection="false">
      <alignment horizontal="center" vertical="center" textRotation="0" wrapText="false" indent="0" shrinkToFit="false"/>
      <protection locked="true" hidden="false"/>
    </xf>
    <xf numFmtId="165" fontId="5" fillId="15" borderId="0" xfId="0" applyFont="true" applyBorder="true" applyAlignment="true" applyProtection="false">
      <alignment horizontal="center" vertical="center" textRotation="0" wrapText="false" indent="0" shrinkToFit="false"/>
      <protection locked="true" hidden="false"/>
    </xf>
    <xf numFmtId="165" fontId="5" fillId="15" borderId="34" xfId="0" applyFont="true" applyBorder="true" applyAlignment="true" applyProtection="false">
      <alignment horizontal="center" vertical="center" textRotation="0" wrapText="true" indent="0" shrinkToFit="false"/>
      <protection locked="true" hidden="false"/>
    </xf>
    <xf numFmtId="164" fontId="9" fillId="2" borderId="35" xfId="0" applyFont="true" applyBorder="true" applyAlignment="true" applyProtection="true">
      <alignment horizontal="center" vertical="center" textRotation="0" wrapText="true" indent="0" shrinkToFit="false"/>
      <protection locked="false" hidden="false"/>
    </xf>
    <xf numFmtId="164" fontId="9" fillId="2" borderId="22" xfId="0" applyFont="true" applyBorder="true" applyAlignment="true" applyProtection="true">
      <alignment horizontal="center" vertical="center" textRotation="0" wrapText="true" indent="0" shrinkToFit="false"/>
      <protection locked="false" hidden="false"/>
    </xf>
    <xf numFmtId="165" fontId="5" fillId="2" borderId="36" xfId="0" applyFont="true" applyBorder="true" applyAlignment="true" applyProtection="false">
      <alignment horizontal="center" vertical="center" textRotation="0" wrapText="false" indent="0" shrinkToFit="false"/>
      <protection locked="true" hidden="false"/>
    </xf>
    <xf numFmtId="165" fontId="5" fillId="14" borderId="14" xfId="0" applyFont="true" applyBorder="true" applyAlignment="true" applyProtection="false">
      <alignment horizontal="center" vertical="center" textRotation="0" wrapText="false" indent="0" shrinkToFit="false"/>
      <protection locked="true" hidden="false"/>
    </xf>
    <xf numFmtId="165" fontId="5" fillId="20" borderId="0" xfId="0" applyFont="true" applyBorder="true" applyAlignment="true" applyProtection="false">
      <alignment horizontal="center" vertical="center" textRotation="0" wrapText="true" indent="0" shrinkToFit="false"/>
      <protection locked="true" hidden="false"/>
    </xf>
    <xf numFmtId="165" fontId="5" fillId="2" borderId="37" xfId="0" applyFont="true" applyBorder="true" applyAlignment="true" applyProtection="false">
      <alignment horizontal="center" vertical="center" textRotation="0" wrapText="false" indent="0" shrinkToFit="false"/>
      <protection locked="true" hidden="false"/>
    </xf>
    <xf numFmtId="164" fontId="9" fillId="0" borderId="35" xfId="0" applyFont="true" applyBorder="true" applyAlignment="true" applyProtection="true">
      <alignment horizontal="center" vertical="center" textRotation="0" wrapText="true" indent="0" shrinkToFit="false"/>
      <protection locked="false" hidden="false"/>
    </xf>
    <xf numFmtId="164" fontId="5" fillId="0" borderId="35" xfId="0" applyFont="true" applyBorder="true" applyAlignment="true" applyProtection="false">
      <alignment horizontal="center" vertical="center" textRotation="0" wrapText="true" indent="0" shrinkToFit="false"/>
      <protection locked="true" hidden="false"/>
    </xf>
    <xf numFmtId="164" fontId="5" fillId="0" borderId="22" xfId="0" applyFont="true" applyBorder="true" applyAlignment="true" applyProtection="false">
      <alignment horizontal="center" vertical="center" textRotation="0" wrapText="true" indent="0" shrinkToFit="false"/>
      <protection locked="true" hidden="false"/>
    </xf>
    <xf numFmtId="165" fontId="5" fillId="14" borderId="17" xfId="0" applyFont="true" applyBorder="true" applyAlignment="true" applyProtection="false">
      <alignment horizontal="center" vertical="center" textRotation="0" wrapText="false" indent="0" shrinkToFit="false"/>
      <protection locked="true" hidden="false"/>
    </xf>
    <xf numFmtId="165" fontId="5" fillId="15" borderId="17" xfId="0" applyFont="true" applyBorder="true" applyAlignment="true" applyProtection="false">
      <alignment horizontal="center" vertical="center" textRotation="0" wrapText="false" indent="0" shrinkToFit="false"/>
      <protection locked="true" hidden="false"/>
    </xf>
    <xf numFmtId="165" fontId="7" fillId="15" borderId="17" xfId="0" applyFont="true" applyBorder="true" applyAlignment="true" applyProtection="false">
      <alignment horizontal="center" vertical="center" textRotation="0" wrapText="true" indent="0" shrinkToFit="false"/>
      <protection locked="true" hidden="false"/>
    </xf>
    <xf numFmtId="164" fontId="9" fillId="2" borderId="38" xfId="0" applyFont="true" applyBorder="true" applyAlignment="true" applyProtection="true">
      <alignment horizontal="center" vertical="center" textRotation="0" wrapText="true" indent="0" shrinkToFit="false"/>
      <protection locked="false" hidden="false"/>
    </xf>
    <xf numFmtId="164" fontId="5" fillId="2" borderId="17" xfId="0" applyFont="true" applyBorder="true" applyAlignment="true" applyProtection="false">
      <alignment horizontal="center" vertical="center" textRotation="0" wrapText="true" indent="0" shrinkToFit="false"/>
      <protection locked="true" hidden="false"/>
    </xf>
    <xf numFmtId="167" fontId="5" fillId="2" borderId="17" xfId="0" applyFont="true" applyBorder="true" applyAlignment="true" applyProtection="false">
      <alignment horizontal="center" vertical="center" textRotation="0" wrapText="true" indent="0" shrinkToFit="false"/>
      <protection locked="true" hidden="false"/>
    </xf>
    <xf numFmtId="164" fontId="9" fillId="2" borderId="39" xfId="0" applyFont="true" applyBorder="true" applyAlignment="true" applyProtection="true">
      <alignment horizontal="center" vertical="center" textRotation="0" wrapText="true" indent="0" shrinkToFit="false"/>
      <protection locked="false" hidden="false"/>
    </xf>
    <xf numFmtId="164" fontId="9" fillId="0" borderId="25" xfId="0" applyFont="true" applyBorder="true" applyAlignment="true" applyProtection="true">
      <alignment horizontal="center" vertical="center" textRotation="0" wrapText="true" indent="0" shrinkToFit="false"/>
      <protection locked="false" hidden="false"/>
    </xf>
    <xf numFmtId="164" fontId="9" fillId="2" borderId="40" xfId="0" applyFont="true" applyBorder="true" applyAlignment="true" applyProtection="true">
      <alignment horizontal="center" vertical="center" textRotation="0" wrapText="true" indent="0" shrinkToFit="false"/>
      <protection locked="false" hidden="false"/>
    </xf>
    <xf numFmtId="164" fontId="9" fillId="2" borderId="41" xfId="0" applyFont="true" applyBorder="true" applyAlignment="true" applyProtection="true">
      <alignment horizontal="center" vertical="center" textRotation="0" wrapText="true" indent="0" shrinkToFit="false"/>
      <protection locked="false" hidden="false"/>
    </xf>
    <xf numFmtId="164" fontId="5" fillId="0" borderId="42" xfId="0" applyFont="true" applyBorder="true" applyAlignment="true" applyProtection="false">
      <alignment horizontal="center" vertical="center" textRotation="0" wrapText="true" indent="0" shrinkToFit="false"/>
      <protection locked="true" hidden="false"/>
    </xf>
    <xf numFmtId="164" fontId="5" fillId="0" borderId="17" xfId="0" applyFont="true" applyBorder="true" applyAlignment="true" applyProtection="false">
      <alignment horizontal="general" vertical="center" textRotation="0" wrapText="true" indent="0" shrinkToFit="false"/>
      <protection locked="true" hidden="false"/>
    </xf>
    <xf numFmtId="164" fontId="5"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false">
      <alignment horizontal="center" vertical="center" textRotation="0" wrapText="true" indent="0" shrinkToFit="false"/>
      <protection locked="true" hidden="false"/>
    </xf>
    <xf numFmtId="164" fontId="5" fillId="2" borderId="44" xfId="0" applyFont="true" applyBorder="true" applyAlignment="true" applyProtection="false">
      <alignment horizontal="center" vertical="center" textRotation="0" wrapText="false" indent="0" shrinkToFit="false"/>
      <protection locked="true" hidden="false"/>
    </xf>
    <xf numFmtId="165" fontId="5" fillId="16" borderId="17" xfId="0" applyFont="true" applyBorder="true" applyAlignment="true" applyProtection="false">
      <alignment horizontal="center" vertical="center" textRotation="0" wrapText="false" indent="0" shrinkToFit="false"/>
      <protection locked="true" hidden="false"/>
    </xf>
    <xf numFmtId="165" fontId="7" fillId="20" borderId="17" xfId="0" applyFont="true" applyBorder="true" applyAlignment="true" applyProtection="false">
      <alignment horizontal="center" vertical="center" textRotation="0" wrapText="true" indent="0" shrinkToFit="false"/>
      <protection locked="true" hidden="false"/>
    </xf>
    <xf numFmtId="164" fontId="5" fillId="2" borderId="17" xfId="0" applyFont="true" applyBorder="true" applyAlignment="true" applyProtection="false">
      <alignment horizontal="center" vertical="center" textRotation="0" wrapText="false" indent="0" shrinkToFit="false"/>
      <protection locked="true" hidden="false"/>
    </xf>
    <xf numFmtId="165" fontId="11" fillId="11" borderId="0" xfId="0" applyFont="true" applyBorder="false" applyAlignment="true" applyProtection="false">
      <alignment horizontal="center" vertical="center" textRotation="0" wrapText="false" indent="0" shrinkToFit="false"/>
      <protection locked="true" hidden="false"/>
    </xf>
    <xf numFmtId="164" fontId="11" fillId="11" borderId="0" xfId="0" applyFont="true" applyBorder="false" applyAlignment="true" applyProtection="false">
      <alignment horizontal="center" vertical="center" textRotation="0" wrapText="false" indent="0" shrinkToFit="false"/>
      <protection locked="true" hidden="false"/>
    </xf>
    <xf numFmtId="165" fontId="11" fillId="11" borderId="0" xfId="0" applyFont="true" applyBorder="false" applyAlignment="true" applyProtection="false">
      <alignment horizontal="center" vertical="center" textRotation="0" wrapText="true" indent="0" shrinkToFit="false"/>
      <protection locked="true" hidden="false"/>
    </xf>
    <xf numFmtId="165" fontId="11" fillId="11" borderId="0" xfId="0" applyFont="true" applyBorder="false" applyAlignment="true" applyProtection="true">
      <alignment horizontal="center" vertical="center" textRotation="0" wrapText="false" indent="0" shrinkToFit="false"/>
      <protection locked="false" hidden="false"/>
    </xf>
    <xf numFmtId="165" fontId="11" fillId="11" borderId="0" xfId="0" applyFont="true" applyBorder="false" applyAlignment="true" applyProtection="true">
      <alignment horizontal="center" vertical="center" textRotation="0" wrapText="false" indent="0" shrinkToFit="false"/>
      <protection locked="true" hidden="false"/>
    </xf>
    <xf numFmtId="165" fontId="5" fillId="11" borderId="0" xfId="0" applyFont="true" applyBorder="false" applyAlignment="true" applyProtection="false">
      <alignment horizontal="center" vertical="center" textRotation="0" wrapText="true" indent="0" shrinkToFit="false"/>
      <protection locked="true" hidden="false"/>
    </xf>
    <xf numFmtId="165" fontId="5" fillId="11" borderId="0" xfId="0" applyFont="true" applyBorder="false" applyAlignment="true" applyProtection="true">
      <alignment horizontal="center" vertical="center" textRotation="0" wrapText="false" indent="0" shrinkToFit="false"/>
      <protection locked="false" hidden="false"/>
    </xf>
    <xf numFmtId="164" fontId="9" fillId="2" borderId="11" xfId="0" applyFont="true" applyBorder="true" applyAlignment="true" applyProtection="true">
      <alignment horizontal="center" vertical="center" textRotation="0" wrapText="true" indent="0" shrinkToFit="false"/>
      <protection locked="false" hidden="false"/>
    </xf>
    <xf numFmtId="164" fontId="12" fillId="2" borderId="8" xfId="0" applyFont="true" applyBorder="true" applyAlignment="true" applyProtection="false">
      <alignment horizontal="center" vertical="center" textRotation="0" wrapText="true" indent="0" shrinkToFit="false"/>
      <protection locked="true" hidden="false"/>
    </xf>
    <xf numFmtId="164" fontId="12" fillId="2" borderId="31" xfId="0" applyFont="true" applyBorder="true" applyAlignment="true" applyProtection="false">
      <alignment horizontal="center" vertical="center" textRotation="0" wrapText="true" indent="0" shrinkToFit="false"/>
      <protection locked="true" hidden="false"/>
    </xf>
    <xf numFmtId="164" fontId="12" fillId="2" borderId="17" xfId="0" applyFont="true" applyBorder="true" applyAlignment="true" applyProtection="true">
      <alignment horizontal="center" vertical="center" textRotation="0" wrapText="true" indent="0" shrinkToFit="false"/>
      <protection locked="false" hidden="false"/>
    </xf>
    <xf numFmtId="164" fontId="12" fillId="0" borderId="17" xfId="0" applyFont="true" applyBorder="true" applyAlignment="true" applyProtection="true">
      <alignment horizontal="center" vertical="center" textRotation="0" wrapText="true" indent="0" shrinkToFit="false"/>
      <protection locked="false" hidden="false"/>
    </xf>
    <xf numFmtId="164" fontId="12" fillId="0" borderId="27" xfId="0" applyFont="true" applyBorder="true" applyAlignment="true" applyProtection="true">
      <alignment horizontal="center" vertical="center" textRotation="0" wrapText="true" indent="0" shrinkToFit="false"/>
      <protection locked="false" hidden="false"/>
    </xf>
    <xf numFmtId="164" fontId="12" fillId="2" borderId="9" xfId="0" applyFont="true" applyBorder="true" applyAlignment="true" applyProtection="true">
      <alignment horizontal="center" vertical="center" textRotation="0" wrapText="true" indent="0" shrinkToFit="false"/>
      <protection locked="false" hidden="false"/>
    </xf>
    <xf numFmtId="164" fontId="12" fillId="2" borderId="8" xfId="0" applyFont="true" applyBorder="tru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center" vertical="center" textRotation="0" wrapText="false" indent="0" shrinkToFit="false"/>
      <protection locked="false" hidden="false"/>
    </xf>
    <xf numFmtId="164" fontId="15" fillId="16" borderId="3" xfId="0" applyFont="true" applyBorder="true" applyAlignment="true" applyProtection="true">
      <alignment horizontal="center" vertical="center" textRotation="0" wrapText="true" indent="0" shrinkToFit="false"/>
      <protection locked="true" hidden="false"/>
    </xf>
    <xf numFmtId="164" fontId="14" fillId="2" borderId="8" xfId="0" applyFont="true" applyBorder="true" applyAlignment="true" applyProtection="false">
      <alignment horizontal="center" vertical="center" textRotation="0" wrapText="false" indent="0" shrinkToFit="false"/>
      <protection locked="true" hidden="false"/>
    </xf>
    <xf numFmtId="165" fontId="14" fillId="2" borderId="2" xfId="0" applyFont="true" applyBorder="true" applyAlignment="true" applyProtection="false">
      <alignment horizontal="center" vertical="center" textRotation="0" wrapText="true" indent="0" shrinkToFit="false"/>
      <protection locked="true" hidden="false"/>
    </xf>
    <xf numFmtId="164" fontId="14" fillId="15" borderId="8" xfId="0" applyFont="true" applyBorder="true" applyAlignment="true" applyProtection="false">
      <alignment horizontal="center" vertical="center" textRotation="0" wrapText="false" indent="0" shrinkToFit="false"/>
      <protection locked="true" hidden="false"/>
    </xf>
    <xf numFmtId="167" fontId="14" fillId="2" borderId="8" xfId="0" applyFont="true" applyBorder="true" applyAlignment="true" applyProtection="false">
      <alignment horizontal="center" vertical="center" textRotation="0" wrapText="false" indent="0" shrinkToFit="false"/>
      <protection locked="true" hidden="false"/>
    </xf>
    <xf numFmtId="167" fontId="14" fillId="2" borderId="1" xfId="0" applyFont="true" applyBorder="true" applyAlignment="true" applyProtection="true">
      <alignment horizontal="center" vertical="center" textRotation="0" wrapText="false" indent="0" shrinkToFit="false"/>
      <protection locked="true" hidden="false"/>
    </xf>
    <xf numFmtId="164" fontId="15" fillId="20" borderId="31" xfId="0" applyFont="true" applyBorder="true" applyAlignment="true" applyProtection="true">
      <alignment horizontal="center" vertical="center" textRotation="0" wrapText="true" indent="0" shrinkToFit="false"/>
      <protection locked="true" hidden="false"/>
    </xf>
    <xf numFmtId="167" fontId="14" fillId="2" borderId="17" xfId="0" applyFont="true" applyBorder="true" applyAlignment="true" applyProtection="true">
      <alignment horizontal="center" vertical="center" textRotation="0" wrapText="true" indent="0" shrinkToFit="false"/>
      <protection locked="true" hidden="false"/>
    </xf>
    <xf numFmtId="164" fontId="12" fillId="0" borderId="9" xfId="0" applyFont="true" applyBorder="true" applyAlignment="true" applyProtection="true">
      <alignment horizontal="center" vertical="center" textRotation="0" wrapText="true" indent="0" shrinkToFit="false"/>
      <protection locked="false" hidden="false"/>
    </xf>
    <xf numFmtId="165" fontId="14" fillId="2" borderId="9" xfId="0" applyFont="true" applyBorder="true" applyAlignment="true" applyProtection="true">
      <alignment horizontal="center" vertical="center" textRotation="0" wrapText="true" indent="0" shrinkToFit="false"/>
      <protection locked="false" hidden="false"/>
    </xf>
    <xf numFmtId="164" fontId="12" fillId="11" borderId="8" xfId="0" applyFont="true" applyBorder="true" applyAlignment="true" applyProtection="false">
      <alignment horizontal="general" vertical="center" textRotation="0" wrapText="true" indent="0" shrinkToFit="false"/>
      <protection locked="true" hidden="false"/>
    </xf>
    <xf numFmtId="164" fontId="12" fillId="11" borderId="8" xfId="0" applyFont="true" applyBorder="true" applyAlignment="true" applyProtection="false">
      <alignment horizontal="center" vertical="center" textRotation="0" wrapText="true" indent="0" shrinkToFit="false"/>
      <protection locked="true" hidden="false"/>
    </xf>
    <xf numFmtId="164" fontId="12" fillId="11" borderId="3" xfId="0" applyFont="true" applyBorder="true" applyAlignment="true" applyProtection="false">
      <alignment horizontal="general" vertical="center" textRotation="0" wrapText="true" indent="0" shrinkToFit="false"/>
      <protection locked="true" hidden="false"/>
    </xf>
    <xf numFmtId="164" fontId="12" fillId="11" borderId="0" xfId="0" applyFont="true" applyBorder="true" applyAlignment="true" applyProtection="true">
      <alignment horizontal="center" vertical="center" textRotation="0" wrapText="true" indent="0" shrinkToFit="false"/>
      <protection locked="false" hidden="false"/>
    </xf>
    <xf numFmtId="164" fontId="12" fillId="11" borderId="13" xfId="0" applyFont="true" applyBorder="true" applyAlignment="true" applyProtection="true">
      <alignment horizontal="general" vertical="center" textRotation="0" wrapText="true" indent="0" shrinkToFit="false"/>
      <protection locked="false" hidden="false"/>
    </xf>
    <xf numFmtId="164" fontId="12" fillId="11" borderId="8" xfId="0" applyFont="true" applyBorder="true" applyAlignment="true" applyProtection="true">
      <alignment horizontal="center" vertical="center" textRotation="0" wrapText="true" indent="0" shrinkToFit="false"/>
      <protection locked="false" hidden="false"/>
    </xf>
    <xf numFmtId="164" fontId="12" fillId="11" borderId="11" xfId="0" applyFont="true" applyBorder="true" applyAlignment="true" applyProtection="true">
      <alignment horizontal="general" vertical="center" textRotation="0" wrapText="true" indent="0" shrinkToFit="false"/>
      <protection locked="false" hidden="false"/>
    </xf>
    <xf numFmtId="164" fontId="14" fillId="11" borderId="8" xfId="0" applyFont="true" applyBorder="true" applyAlignment="true" applyProtection="true">
      <alignment horizontal="general" vertical="center" textRotation="0" wrapText="false" indent="0" shrinkToFit="false"/>
      <protection locked="false" hidden="false"/>
    </xf>
    <xf numFmtId="164" fontId="14" fillId="11" borderId="8" xfId="0" applyFont="true" applyBorder="true" applyAlignment="true" applyProtection="true">
      <alignment horizontal="center" vertical="center" textRotation="0" wrapText="false" indent="0" shrinkToFit="false"/>
      <protection locked="false" hidden="false"/>
    </xf>
    <xf numFmtId="164" fontId="14" fillId="11" borderId="8" xfId="0" applyFont="true" applyBorder="true" applyAlignment="true" applyProtection="false">
      <alignment horizontal="center" vertical="center" textRotation="0" wrapText="false" indent="0" shrinkToFit="false"/>
      <protection locked="true" hidden="false"/>
    </xf>
    <xf numFmtId="164" fontId="14" fillId="11" borderId="1" xfId="0" applyFont="true" applyBorder="true" applyAlignment="true" applyProtection="false">
      <alignment horizontal="center" vertical="center" textRotation="0" wrapText="false" indent="0" shrinkToFit="false"/>
      <protection locked="true" hidden="false"/>
    </xf>
    <xf numFmtId="164" fontId="15" fillId="11" borderId="11" xfId="0" applyFont="true" applyBorder="true" applyAlignment="true" applyProtection="true">
      <alignment horizontal="general" vertical="center" textRotation="0" wrapText="true" indent="0" shrinkToFit="false"/>
      <protection locked="true" hidden="false"/>
    </xf>
    <xf numFmtId="164" fontId="12" fillId="11" borderId="1" xfId="0" applyFont="true" applyBorder="true" applyAlignment="true" applyProtection="true">
      <alignment horizontal="center" vertical="center" textRotation="0" wrapText="true" indent="0" shrinkToFit="false"/>
      <protection locked="false" hidden="false"/>
    </xf>
    <xf numFmtId="165" fontId="14" fillId="11" borderId="1" xfId="0" applyFont="true" applyBorder="true" applyAlignment="true" applyProtection="true">
      <alignment horizontal="center" vertical="center" textRotation="0" wrapText="false" indent="0" shrinkToFit="false"/>
      <protection locked="false" hidden="false"/>
    </xf>
    <xf numFmtId="164" fontId="14" fillId="11" borderId="1" xfId="0" applyFont="true" applyBorder="true" applyAlignment="true" applyProtection="false">
      <alignment horizontal="center" vertical="center" textRotation="0" wrapText="true" indent="0" shrinkToFit="false"/>
      <protection locked="true" hidden="false"/>
    </xf>
    <xf numFmtId="164" fontId="14" fillId="11" borderId="11" xfId="0" applyFont="true" applyBorder="true" applyAlignment="true" applyProtection="false">
      <alignment horizontal="general" vertical="center" textRotation="0" wrapText="false" indent="0" shrinkToFit="false"/>
      <protection locked="true" hidden="false"/>
    </xf>
    <xf numFmtId="165" fontId="14" fillId="11" borderId="2" xfId="0" applyFont="true" applyBorder="true" applyAlignment="true" applyProtection="false">
      <alignment horizontal="center" vertical="center" textRotation="0" wrapText="true" indent="0" shrinkToFit="false"/>
      <protection locked="true" hidden="false"/>
    </xf>
    <xf numFmtId="167" fontId="14" fillId="11" borderId="11" xfId="0" applyFont="true" applyBorder="true" applyAlignment="true" applyProtection="false">
      <alignment horizontal="center" vertical="center" textRotation="0" wrapText="false" indent="0" shrinkToFit="false"/>
      <protection locked="true" hidden="false"/>
    </xf>
    <xf numFmtId="164" fontId="14" fillId="11" borderId="8" xfId="0" applyFont="true" applyBorder="true" applyAlignment="true" applyProtection="false">
      <alignment horizontal="general" vertical="center" textRotation="0" wrapText="false" indent="0" shrinkToFit="false"/>
      <protection locked="true" hidden="false"/>
    </xf>
    <xf numFmtId="167" fontId="14" fillId="11" borderId="8" xfId="0" applyFont="true" applyBorder="true" applyAlignment="true" applyProtection="false">
      <alignment horizontal="center" vertical="center" textRotation="0" wrapText="false" indent="0" shrinkToFit="false"/>
      <protection locked="true" hidden="false"/>
    </xf>
    <xf numFmtId="167" fontId="14" fillId="11" borderId="8" xfId="0" applyFont="true" applyBorder="true" applyAlignment="true" applyProtection="true">
      <alignment horizontal="center" vertical="center" textRotation="0" wrapText="false" indent="0" shrinkToFit="false"/>
      <protection locked="true" hidden="false"/>
    </xf>
    <xf numFmtId="167" fontId="14" fillId="11" borderId="11" xfId="0" applyFont="true" applyBorder="true" applyAlignment="true" applyProtection="true">
      <alignment horizontal="general" vertical="center" textRotation="0" wrapText="true" indent="0" shrinkToFit="false"/>
      <protection locked="true" hidden="false"/>
    </xf>
    <xf numFmtId="165" fontId="14" fillId="11" borderId="1" xfId="0" applyFont="true" applyBorder="true" applyAlignment="true" applyProtection="true">
      <alignment horizontal="center" vertical="center" textRotation="0" wrapText="true" indent="0" shrinkToFit="false"/>
      <protection locked="false" hidden="false"/>
    </xf>
    <xf numFmtId="168" fontId="14" fillId="11" borderId="1" xfId="0" applyFont="true" applyBorder="true" applyAlignment="true" applyProtection="true">
      <alignment horizontal="center" vertical="center" textRotation="0" wrapText="true" indent="0" shrinkToFit="false"/>
      <protection locked="false" hidden="false"/>
    </xf>
    <xf numFmtId="167" fontId="5" fillId="15" borderId="8" xfId="0" applyFont="true" applyBorder="true" applyAlignment="true" applyProtection="false">
      <alignment horizontal="center" vertical="center" textRotation="0" wrapText="false" indent="0" shrinkToFit="false"/>
      <protection locked="true" hidden="false"/>
    </xf>
    <xf numFmtId="165" fontId="5" fillId="2" borderId="1" xfId="0" applyFont="true" applyBorder="true" applyAlignment="true" applyProtection="true">
      <alignment horizontal="general" vertical="center" textRotation="0" wrapText="true" indent="0" shrinkToFit="false"/>
      <protection locked="false" hidden="false"/>
    </xf>
    <xf numFmtId="164" fontId="5" fillId="2" borderId="1" xfId="0" applyFont="true" applyBorder="true" applyAlignment="true" applyProtection="true">
      <alignment horizontal="center" vertical="center" textRotation="0" wrapText="true" indent="0" shrinkToFit="false"/>
      <protection locked="false" hidden="false"/>
    </xf>
    <xf numFmtId="165" fontId="5" fillId="0" borderId="6" xfId="0" applyFont="true" applyBorder="true" applyAlignment="true" applyProtection="true">
      <alignment horizontal="general" vertical="center" textRotation="0" wrapText="true" indent="0" shrinkToFit="false"/>
      <protection locked="false" hidden="false"/>
    </xf>
    <xf numFmtId="165" fontId="5" fillId="23" borderId="0" xfId="0" applyFont="true" applyBorder="false" applyAlignment="true" applyProtection="false">
      <alignment horizontal="center" vertical="center" textRotation="0" wrapText="false" indent="0" shrinkToFit="false"/>
      <protection locked="true" hidden="false"/>
    </xf>
    <xf numFmtId="164" fontId="5" fillId="23" borderId="0" xfId="0" applyFont="true" applyBorder="false" applyAlignment="true" applyProtection="false">
      <alignment horizontal="center" vertical="center" textRotation="0" wrapText="false" indent="0" shrinkToFit="false"/>
      <protection locked="true" hidden="false"/>
    </xf>
    <xf numFmtId="165" fontId="5" fillId="23" borderId="0" xfId="0" applyFont="true" applyBorder="false" applyAlignment="true" applyProtection="false">
      <alignment horizontal="center" vertical="center" textRotation="0" wrapText="true" indent="0" shrinkToFit="false"/>
      <protection locked="true" hidden="false"/>
    </xf>
    <xf numFmtId="165" fontId="5" fillId="23" borderId="0" xfId="0" applyFont="true" applyBorder="false" applyAlignment="true" applyProtection="true">
      <alignment horizontal="center" vertical="center" textRotation="0" wrapText="false" indent="0" shrinkToFit="false"/>
      <protection locked="false" hidden="false"/>
    </xf>
    <xf numFmtId="165" fontId="5" fillId="23" borderId="0" xfId="0" applyFont="true" applyBorder="false" applyAlignment="true" applyProtection="true">
      <alignment horizontal="center" vertical="center" textRotation="0" wrapText="false" indent="0" shrinkToFit="false"/>
      <protection locked="true" hidden="false"/>
    </xf>
    <xf numFmtId="164" fontId="8" fillId="0" borderId="8" xfId="0" applyFont="true" applyBorder="true" applyAlignment="true" applyProtection="true">
      <alignment horizontal="center" vertical="center" textRotation="0" wrapText="true" indent="0" shrinkToFit="false"/>
      <protection locked="false" hidden="false"/>
    </xf>
    <xf numFmtId="164" fontId="5" fillId="17" borderId="8" xfId="0" applyFont="true" applyBorder="true" applyAlignment="true" applyProtection="true">
      <alignment horizontal="center" vertical="center" textRotation="0" wrapText="false" indent="0" shrinkToFit="false"/>
      <protection locked="false" hidden="false"/>
    </xf>
    <xf numFmtId="164" fontId="7" fillId="13" borderId="8" xfId="0" applyFont="true" applyBorder="true" applyAlignment="true" applyProtection="true">
      <alignment horizontal="center" vertical="center" textRotation="0" wrapText="true" indent="0" shrinkToFit="false"/>
      <protection locked="true" hidden="false"/>
    </xf>
    <xf numFmtId="167" fontId="5" fillId="15" borderId="8" xfId="0" applyFont="true" applyBorder="true" applyAlignment="true" applyProtection="true">
      <alignment horizontal="center" vertical="center" textRotation="0" wrapText="false" indent="0" shrinkToFit="false"/>
      <protection locked="true" hidden="false"/>
    </xf>
    <xf numFmtId="165" fontId="7" fillId="2" borderId="8" xfId="0" applyFont="true" applyBorder="true" applyAlignment="true" applyProtection="true">
      <alignment horizontal="center" vertical="center" textRotation="0" wrapText="true" indent="0" shrinkToFit="false"/>
      <protection locked="false" hidden="false"/>
    </xf>
    <xf numFmtId="164" fontId="5" fillId="17" borderId="1" xfId="0" applyFont="true" applyBorder="true" applyAlignment="true" applyProtection="true">
      <alignment horizontal="center" vertical="center" textRotation="0" wrapText="false" indent="0" shrinkToFit="false"/>
      <protection locked="false" hidden="false"/>
    </xf>
    <xf numFmtId="164" fontId="5" fillId="20" borderId="1" xfId="0" applyFont="true" applyBorder="true" applyAlignment="true" applyProtection="true">
      <alignment horizontal="center" vertical="center" textRotation="0" wrapText="false" indent="0" shrinkToFit="false"/>
      <protection locked="false" hidden="false"/>
    </xf>
    <xf numFmtId="165" fontId="5" fillId="2" borderId="6" xfId="0" applyFont="true" applyBorder="true" applyAlignment="true" applyProtection="true">
      <alignment horizontal="center" vertical="center" textRotation="0" wrapText="false" indent="0" shrinkToFit="false"/>
      <protection locked="false" hidden="false"/>
    </xf>
    <xf numFmtId="164" fontId="5" fillId="28" borderId="1" xfId="0" applyFont="true" applyBorder="true" applyAlignment="true" applyProtection="false">
      <alignment horizontal="center" vertical="center" textRotation="0" wrapText="false" indent="0" shrinkToFit="false"/>
      <protection locked="true" hidden="false"/>
    </xf>
    <xf numFmtId="167" fontId="5" fillId="28" borderId="1" xfId="0" applyFont="true" applyBorder="true" applyAlignment="true" applyProtection="false">
      <alignment horizontal="center" vertical="center" textRotation="0" wrapText="false" indent="0" shrinkToFit="false"/>
      <protection locked="true" hidden="false"/>
    </xf>
    <xf numFmtId="167" fontId="5" fillId="28" borderId="1" xfId="0" applyFont="true" applyBorder="true" applyAlignment="true" applyProtection="true">
      <alignment horizontal="center" vertical="center" textRotation="0" wrapText="false" indent="0" shrinkToFit="false"/>
      <protection locked="true" hidden="false"/>
    </xf>
    <xf numFmtId="164" fontId="7" fillId="28" borderId="1" xfId="0" applyFont="true" applyBorder="true" applyAlignment="true" applyProtection="true">
      <alignment horizontal="center" vertical="center" textRotation="0" wrapText="true" indent="0" shrinkToFit="false"/>
      <protection locked="true" hidden="false"/>
    </xf>
    <xf numFmtId="165" fontId="5" fillId="2" borderId="10" xfId="0" applyFont="true" applyBorder="true" applyAlignment="true" applyProtection="true">
      <alignment horizontal="center" vertical="center" textRotation="0" wrapText="true" indent="0" shrinkToFit="false"/>
      <protection locked="false" hidden="false"/>
    </xf>
    <xf numFmtId="164" fontId="16" fillId="0" borderId="0" xfId="22" applyFont="true" applyBorder="false" applyAlignment="false" applyProtection="false">
      <alignment horizontal="general" vertical="bottom" textRotation="0" wrapText="false" indent="0" shrinkToFit="false"/>
      <protection locked="true" hidden="false"/>
    </xf>
    <xf numFmtId="164" fontId="6" fillId="0" borderId="0" xfId="22" applyFont="true" applyBorder="true" applyAlignment="true" applyProtection="false">
      <alignment horizontal="center" vertical="bottom" textRotation="0" wrapText="false" indent="0" shrinkToFit="false"/>
      <protection locked="true" hidden="false"/>
    </xf>
    <xf numFmtId="164" fontId="6" fillId="0" borderId="0" xfId="22" applyFont="true" applyBorder="true" applyAlignment="true" applyProtection="false">
      <alignment horizontal="center" vertical="center" textRotation="0" wrapText="false" indent="0" shrinkToFit="false"/>
      <protection locked="true" hidden="false"/>
    </xf>
    <xf numFmtId="164" fontId="6" fillId="0" borderId="0" xfId="22" applyFont="true" applyBorder="true" applyAlignment="true" applyProtection="false">
      <alignment horizontal="general" vertical="center" textRotation="0" wrapText="false" indent="0" shrinkToFit="false"/>
      <protection locked="true" hidden="false"/>
    </xf>
    <xf numFmtId="164" fontId="6" fillId="0" borderId="0" xfId="22" applyFont="true" applyBorder="true" applyAlignment="true" applyProtection="false">
      <alignment horizontal="center" vertical="top" textRotation="0" wrapText="true" indent="0" shrinkToFit="false"/>
      <protection locked="true" hidden="false"/>
    </xf>
    <xf numFmtId="164" fontId="6" fillId="0" borderId="0" xfId="22" applyFont="true" applyBorder="true" applyAlignment="true" applyProtection="false">
      <alignment horizontal="general" vertical="bottom" textRotation="0" wrapText="false" indent="0" shrinkToFit="false"/>
      <protection locked="true" hidden="false"/>
    </xf>
    <xf numFmtId="164" fontId="20" fillId="2" borderId="0" xfId="0" applyFont="true" applyBorder="true" applyAlignment="false" applyProtection="false">
      <alignment horizontal="general" vertical="bottom"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5" fontId="20" fillId="0" borderId="0" xfId="0" applyFont="true" applyBorder="false" applyAlignment="true" applyProtection="false">
      <alignment horizontal="center" vertical="center" textRotation="0" wrapText="true" indent="0" shrinkToFit="false"/>
      <protection locked="true" hidden="false"/>
    </xf>
    <xf numFmtId="165" fontId="20" fillId="0" borderId="0" xfId="0" applyFont="true" applyBorder="false" applyAlignment="true" applyProtection="false">
      <alignment horizontal="center" vertical="center" textRotation="0" wrapText="false" indent="0" shrinkToFit="false"/>
      <protection locked="true" hidden="false"/>
    </xf>
    <xf numFmtId="165" fontId="20" fillId="0" borderId="0" xfId="0" applyFont="true" applyBorder="false" applyAlignment="true" applyProtection="false">
      <alignment horizontal="center" vertical="center" textRotation="0" wrapText="false" indent="0" shrinkToFit="false"/>
      <protection locked="true" hidden="false"/>
    </xf>
    <xf numFmtId="165" fontId="20" fillId="0" borderId="0" xfId="0" applyFont="true" applyBorder="false" applyAlignment="true" applyProtection="true">
      <alignment horizontal="center" vertical="center" textRotation="0" wrapText="false" indent="0" shrinkToFit="false"/>
      <protection locked="false" hidden="false"/>
    </xf>
    <xf numFmtId="165" fontId="20" fillId="0" borderId="0" xfId="0" applyFont="true" applyBorder="false" applyAlignment="true" applyProtection="true">
      <alignment horizontal="center" vertical="center" textRotation="0" wrapText="false" indent="0" shrinkToFit="false"/>
      <protection locked="true" hidden="false"/>
    </xf>
    <xf numFmtId="164" fontId="20" fillId="2" borderId="0" xfId="0" applyFont="true" applyBorder="true" applyAlignment="true" applyProtection="false">
      <alignment horizontal="center" vertical="center" textRotation="0" wrapText="false" indent="0" shrinkToFit="false"/>
      <protection locked="true" hidden="false"/>
    </xf>
    <xf numFmtId="166" fontId="21" fillId="0" borderId="0" xfId="0" applyFont="true" applyBorder="true" applyAlignment="true" applyProtection="false">
      <alignment horizontal="center" vertical="center" textRotation="0" wrapText="false" indent="0" shrinkToFit="false"/>
      <protection locked="true" hidden="false"/>
    </xf>
    <xf numFmtId="165" fontId="20" fillId="2" borderId="0" xfId="0" applyFont="true" applyBorder="false" applyAlignment="true" applyProtection="false">
      <alignment horizontal="center" vertical="center" textRotation="0" wrapText="false" indent="0" shrinkToFit="false"/>
      <protection locked="true" hidden="false"/>
    </xf>
    <xf numFmtId="165" fontId="20" fillId="29" borderId="0" xfId="0" applyFont="true" applyBorder="false" applyAlignment="true" applyProtection="true">
      <alignment horizontal="center" vertical="center" textRotation="0" wrapText="false" indent="0" shrinkToFit="false"/>
      <protection locked="true" hidden="false"/>
    </xf>
    <xf numFmtId="164" fontId="16" fillId="2" borderId="0" xfId="22" applyFont="true" applyBorder="true" applyAlignment="false" applyProtection="false">
      <alignment horizontal="general" vertical="bottom" textRotation="0" wrapText="false" indent="0" shrinkToFit="false"/>
      <protection locked="true" hidden="false"/>
    </xf>
    <xf numFmtId="164" fontId="6" fillId="0" borderId="0" xfId="22" applyFont="true" applyBorder="true" applyAlignment="true" applyProtection="false">
      <alignment horizontal="center" vertical="bottom" textRotation="0" wrapText="false" indent="0" shrinkToFit="false"/>
      <protection locked="true" hidden="false"/>
    </xf>
    <xf numFmtId="164" fontId="16" fillId="0" borderId="0" xfId="22" applyFont="true" applyBorder="true" applyAlignment="true" applyProtection="false">
      <alignment horizontal="center" vertical="bottom" textRotation="0" wrapText="false" indent="0" shrinkToFit="false"/>
      <protection locked="true" hidden="false"/>
    </xf>
    <xf numFmtId="164" fontId="16" fillId="2" borderId="0" xfId="22" applyFont="true" applyBorder="true" applyAlignment="true" applyProtection="false">
      <alignment horizontal="center" vertical="bottom" textRotation="0" wrapText="false" indent="0" shrinkToFit="false"/>
      <protection locked="true" hidden="false"/>
    </xf>
    <xf numFmtId="164" fontId="6" fillId="2" borderId="0" xfId="22" applyFont="true" applyBorder="true" applyAlignment="true" applyProtection="false">
      <alignment horizontal="center" vertical="center" textRotation="0" wrapText="false" indent="0" shrinkToFit="false"/>
      <protection locked="true" hidden="false"/>
    </xf>
    <xf numFmtId="164" fontId="6" fillId="30" borderId="1" xfId="22" applyFont="true" applyBorder="true" applyAlignment="true" applyProtection="false">
      <alignment horizontal="center" vertical="center" textRotation="0" wrapText="false" indent="0" shrinkToFit="false"/>
      <protection locked="true" hidden="false"/>
    </xf>
    <xf numFmtId="164" fontId="6" fillId="31" borderId="1" xfId="22" applyFont="true" applyBorder="true" applyAlignment="true" applyProtection="false">
      <alignment horizontal="center" vertical="center" textRotation="0" wrapText="false" indent="0" shrinkToFit="false"/>
      <protection locked="true" hidden="false"/>
    </xf>
    <xf numFmtId="164" fontId="6" fillId="32" borderId="1" xfId="22" applyFont="true" applyBorder="true" applyAlignment="true" applyProtection="false">
      <alignment horizontal="center" vertical="center" textRotation="0" wrapText="false" indent="0" shrinkToFit="false"/>
      <protection locked="true" hidden="false"/>
    </xf>
    <xf numFmtId="164" fontId="6" fillId="33" borderId="1" xfId="22" applyFont="true" applyBorder="true" applyAlignment="true" applyProtection="false">
      <alignment horizontal="center" vertical="center" textRotation="0" wrapText="false" indent="0" shrinkToFit="false"/>
      <protection locked="true" hidden="false"/>
    </xf>
    <xf numFmtId="164" fontId="22" fillId="34" borderId="19" xfId="22" applyFont="true" applyBorder="true" applyAlignment="true" applyProtection="false">
      <alignment horizontal="center" vertical="center" textRotation="0" wrapText="false" indent="0" shrinkToFit="false"/>
      <protection locked="true" hidden="false"/>
    </xf>
    <xf numFmtId="164" fontId="6" fillId="30" borderId="8" xfId="22" applyFont="true" applyBorder="true" applyAlignment="true" applyProtection="false">
      <alignment horizontal="center" vertical="center" textRotation="0" wrapText="false" indent="0" shrinkToFit="false"/>
      <protection locked="true" hidden="false"/>
    </xf>
    <xf numFmtId="164" fontId="6" fillId="30" borderId="1" xfId="22" applyFont="true" applyBorder="true" applyAlignment="true" applyProtection="false">
      <alignment horizontal="center" vertical="center" textRotation="0" wrapText="true" indent="0" shrinkToFit="false"/>
      <protection locked="true" hidden="false"/>
    </xf>
    <xf numFmtId="164" fontId="6" fillId="32" borderId="1" xfId="22" applyFont="true" applyBorder="true" applyAlignment="true" applyProtection="false">
      <alignment horizontal="center" vertical="center" textRotation="90" wrapText="true" indent="0" shrinkToFit="false"/>
      <protection locked="true" hidden="false"/>
    </xf>
    <xf numFmtId="164" fontId="15" fillId="32" borderId="1" xfId="22" applyFont="true" applyBorder="true" applyAlignment="true" applyProtection="false">
      <alignment horizontal="center" vertical="center" textRotation="90" wrapText="true" indent="0" shrinkToFit="false"/>
      <protection locked="true" hidden="false"/>
    </xf>
    <xf numFmtId="164" fontId="6" fillId="33" borderId="1" xfId="22" applyFont="true" applyBorder="true" applyAlignment="true" applyProtection="false">
      <alignment horizontal="center" vertical="center" textRotation="0" wrapText="true" indent="0" shrinkToFit="false"/>
      <protection locked="true" hidden="false"/>
    </xf>
    <xf numFmtId="164" fontId="6" fillId="35" borderId="1" xfId="22" applyFont="true" applyBorder="true" applyAlignment="true" applyProtection="false">
      <alignment horizontal="center" vertical="center" textRotation="0" wrapText="false" indent="0" shrinkToFit="false"/>
      <protection locked="true" hidden="false"/>
    </xf>
    <xf numFmtId="164" fontId="22" fillId="34" borderId="1" xfId="22" applyFont="true" applyBorder="true" applyAlignment="true" applyProtection="false">
      <alignment horizontal="center" vertical="top" textRotation="0" wrapText="true" indent="0" shrinkToFit="false"/>
      <protection locked="true" hidden="false"/>
    </xf>
    <xf numFmtId="164" fontId="22" fillId="34" borderId="1" xfId="22" applyFont="true" applyBorder="true" applyAlignment="true" applyProtection="false">
      <alignment horizontal="center" vertical="center" textRotation="0" wrapText="true" indent="0" shrinkToFit="false"/>
      <protection locked="true" hidden="false"/>
    </xf>
    <xf numFmtId="164" fontId="6" fillId="31" borderId="1" xfId="22" applyFont="true" applyBorder="true" applyAlignment="true" applyProtection="false">
      <alignment horizontal="center" vertical="center" textRotation="0" wrapText="true" indent="0" shrinkToFit="false"/>
      <protection locked="true" hidden="false"/>
    </xf>
    <xf numFmtId="164" fontId="6" fillId="31" borderId="1" xfId="22" applyFont="true" applyBorder="true" applyAlignment="true" applyProtection="false">
      <alignment horizontal="general" vertical="center" textRotation="0" wrapText="false" indent="0" shrinkToFit="false"/>
      <protection locked="true" hidden="false"/>
    </xf>
    <xf numFmtId="164" fontId="6" fillId="32" borderId="1" xfId="22" applyFont="true" applyBorder="true" applyAlignment="true" applyProtection="false">
      <alignment horizontal="general" vertical="center" textRotation="0" wrapText="false" indent="0" shrinkToFit="false"/>
      <protection locked="true" hidden="false"/>
    </xf>
    <xf numFmtId="164" fontId="6" fillId="32" borderId="1" xfId="22" applyFont="true" applyBorder="true" applyAlignment="true" applyProtection="false">
      <alignment horizontal="center" vertical="center" textRotation="0" wrapText="true" indent="0" shrinkToFit="false"/>
      <protection locked="true" hidden="false"/>
    </xf>
    <xf numFmtId="165" fontId="15" fillId="35" borderId="1" xfId="0" applyFont="true" applyBorder="true" applyAlignment="true" applyProtection="true">
      <alignment horizontal="center" vertical="center" textRotation="0" wrapText="true" indent="0" shrinkToFit="false"/>
      <protection locked="false" hidden="false"/>
    </xf>
    <xf numFmtId="164" fontId="16" fillId="2" borderId="0" xfId="22" applyFont="true" applyBorder="true" applyAlignment="true" applyProtection="false">
      <alignment horizontal="justify" vertical="center" textRotation="0" wrapText="false" indent="0" shrinkToFit="false"/>
      <protection locked="true" hidden="false"/>
    </xf>
    <xf numFmtId="164" fontId="16" fillId="2" borderId="2" xfId="22" applyFont="true" applyBorder="true" applyAlignment="true" applyProtection="false">
      <alignment horizontal="center" vertical="center" textRotation="0" wrapText="true" indent="0" shrinkToFit="false"/>
      <protection locked="true" hidden="false"/>
    </xf>
    <xf numFmtId="164" fontId="13" fillId="2" borderId="45" xfId="22" applyFont="true" applyBorder="true" applyAlignment="true" applyProtection="false">
      <alignment horizontal="center" vertical="center" textRotation="0" wrapText="true" indent="0" shrinkToFit="false"/>
      <protection locked="true" hidden="false"/>
    </xf>
    <xf numFmtId="164" fontId="16" fillId="2" borderId="1" xfId="22" applyFont="true" applyBorder="true" applyAlignment="true" applyProtection="false">
      <alignment horizontal="general" vertical="center" textRotation="0" wrapText="true" indent="0" shrinkToFit="false"/>
      <protection locked="true" hidden="false"/>
    </xf>
    <xf numFmtId="164" fontId="24" fillId="0" borderId="1" xfId="21" applyFont="true" applyBorder="true" applyAlignment="true" applyProtection="false">
      <alignment horizontal="center" vertical="center" textRotation="0" wrapText="false" indent="0" shrinkToFit="false"/>
      <protection locked="true" hidden="false"/>
    </xf>
    <xf numFmtId="164" fontId="25" fillId="2" borderId="1" xfId="22" applyFont="true" applyBorder="true" applyAlignment="true" applyProtection="false">
      <alignment horizontal="center" vertical="center" textRotation="0" wrapText="true" indent="0" shrinkToFit="false"/>
      <protection locked="true" hidden="false"/>
    </xf>
    <xf numFmtId="164" fontId="16" fillId="2" borderId="1" xfId="22" applyFont="true" applyBorder="true" applyAlignment="true" applyProtection="false">
      <alignment horizontal="justify" vertical="center" textRotation="0" wrapText="true" indent="0" shrinkToFit="false"/>
      <protection locked="true" hidden="false"/>
    </xf>
    <xf numFmtId="164" fontId="16" fillId="2" borderId="1" xfId="22" applyFont="true" applyBorder="true" applyAlignment="true" applyProtection="false">
      <alignment horizontal="center" vertical="center" textRotation="0" wrapText="false" indent="0" shrinkToFit="false"/>
      <protection locked="true" hidden="false"/>
    </xf>
    <xf numFmtId="166" fontId="16" fillId="2" borderId="1" xfId="22" applyFont="true" applyBorder="true" applyAlignment="true" applyProtection="false">
      <alignment horizontal="justify" vertical="center" textRotation="0" wrapText="false" indent="0" shrinkToFit="false"/>
      <protection locked="true" hidden="false"/>
    </xf>
    <xf numFmtId="164" fontId="16" fillId="2" borderId="0" xfId="22" applyFont="true" applyBorder="false" applyAlignment="false" applyProtection="false">
      <alignment horizontal="general" vertical="bottom" textRotation="0" wrapText="false" indent="0" shrinkToFit="false"/>
      <protection locked="true" hidden="false"/>
    </xf>
    <xf numFmtId="164" fontId="16" fillId="0" borderId="1" xfId="22" applyFont="true" applyBorder="true" applyAlignment="true" applyProtection="false">
      <alignment horizontal="justify" vertical="center" textRotation="0" wrapText="true" indent="0" shrinkToFit="false"/>
      <protection locked="true" hidden="false"/>
    </xf>
    <xf numFmtId="166" fontId="16" fillId="2" borderId="1" xfId="22" applyFont="true" applyBorder="true" applyAlignment="true" applyProtection="false">
      <alignment horizontal="center" vertical="center" textRotation="0" wrapText="false" indent="0" shrinkToFit="false"/>
      <protection locked="true" hidden="false"/>
    </xf>
    <xf numFmtId="164" fontId="16" fillId="2" borderId="1" xfId="22" applyFont="true" applyBorder="true" applyAlignment="true" applyProtection="false">
      <alignment horizontal="center" vertical="bottom" textRotation="0" wrapText="false" indent="0" shrinkToFit="false"/>
      <protection locked="true" hidden="false"/>
    </xf>
    <xf numFmtId="164" fontId="16" fillId="0" borderId="1" xfId="22" applyFont="true" applyBorder="true" applyAlignment="true" applyProtection="false">
      <alignment horizontal="justify" vertical="center" textRotation="0" wrapText="false" indent="0" shrinkToFit="false"/>
      <protection locked="true" hidden="false"/>
    </xf>
    <xf numFmtId="164" fontId="16" fillId="0" borderId="1" xfId="22" applyFont="true" applyBorder="true" applyAlignment="true" applyProtection="false">
      <alignment horizontal="center" vertical="center" textRotation="0" wrapText="false" indent="0" shrinkToFit="false"/>
      <protection locked="true" hidden="false"/>
    </xf>
    <xf numFmtId="165" fontId="12" fillId="0" borderId="1" xfId="0" applyFont="true" applyBorder="true" applyAlignment="true" applyProtection="true">
      <alignment horizontal="justify" vertical="center" textRotation="0" wrapText="true" indent="0" shrinkToFit="false"/>
      <protection locked="false" hidden="false"/>
    </xf>
    <xf numFmtId="165" fontId="0" fillId="2" borderId="1" xfId="0" applyFont="true" applyBorder="true" applyAlignment="true" applyProtection="true">
      <alignment horizontal="center" vertical="center" textRotation="0" wrapText="true" indent="0" shrinkToFit="false"/>
      <protection locked="false" hidden="false"/>
    </xf>
    <xf numFmtId="168" fontId="12" fillId="0" borderId="1" xfId="0" applyFont="true" applyBorder="true" applyAlignment="true" applyProtection="true">
      <alignment horizontal="center" vertical="center" textRotation="0" wrapText="true" indent="0" shrinkToFit="false"/>
      <protection locked="false" hidden="false"/>
    </xf>
    <xf numFmtId="165" fontId="14" fillId="0" borderId="1" xfId="0" applyFont="true" applyBorder="true" applyAlignment="true" applyProtection="true">
      <alignment horizontal="center" vertical="center" textRotation="0" wrapText="true" indent="0" shrinkToFit="false"/>
      <protection locked="false" hidden="false"/>
    </xf>
    <xf numFmtId="170" fontId="16" fillId="2" borderId="1" xfId="22" applyFont="true" applyBorder="true" applyAlignment="true" applyProtection="false">
      <alignment horizontal="center" vertical="center" textRotation="0" wrapText="false" indent="0" shrinkToFit="false"/>
      <protection locked="true" hidden="false"/>
    </xf>
    <xf numFmtId="165" fontId="12" fillId="0" borderId="1" xfId="0" applyFont="true" applyBorder="true" applyAlignment="true" applyProtection="true">
      <alignment horizontal="center" vertical="center" textRotation="0" wrapText="true" indent="0" shrinkToFit="false"/>
      <protection locked="false" hidden="false"/>
    </xf>
    <xf numFmtId="164" fontId="13" fillId="2" borderId="1" xfId="22" applyFont="true" applyBorder="true" applyAlignment="true" applyProtection="false">
      <alignment horizontal="justify" vertical="center" textRotation="0" wrapText="false" indent="0" shrinkToFit="false"/>
      <protection locked="true" hidden="false"/>
    </xf>
    <xf numFmtId="164" fontId="0" fillId="2" borderId="1" xfId="22" applyFont="true" applyBorder="true" applyAlignment="true" applyProtection="false">
      <alignment horizontal="justify" vertical="center" textRotation="0" wrapText="false" indent="0" shrinkToFit="false"/>
      <protection locked="true" hidden="false"/>
    </xf>
    <xf numFmtId="171" fontId="16" fillId="2" borderId="1" xfId="22" applyFont="true" applyBorder="true" applyAlignment="true" applyProtection="false">
      <alignment horizontal="center" vertical="center" textRotation="0" wrapText="false" indent="0" shrinkToFit="false"/>
      <protection locked="true" hidden="false"/>
    </xf>
    <xf numFmtId="164" fontId="16" fillId="0" borderId="1" xfId="22" applyFont="true" applyBorder="true" applyAlignment="true" applyProtection="false">
      <alignment horizontal="center" vertical="center" textRotation="0" wrapText="true" indent="0" shrinkToFit="false"/>
      <protection locked="true" hidden="false"/>
    </xf>
    <xf numFmtId="170" fontId="16" fillId="2" borderId="17" xfId="22" applyFont="true" applyBorder="true" applyAlignment="true" applyProtection="false">
      <alignment horizontal="justify" vertical="center" textRotation="0" wrapText="false" indent="0" shrinkToFit="false"/>
      <protection locked="true" hidden="false"/>
    </xf>
    <xf numFmtId="166" fontId="16" fillId="2" borderId="17" xfId="22" applyFont="true" applyBorder="true" applyAlignment="true" applyProtection="false">
      <alignment horizontal="justify" vertical="center" textRotation="0" wrapText="false" indent="0" shrinkToFit="false"/>
      <protection locked="true" hidden="false"/>
    </xf>
    <xf numFmtId="164" fontId="16" fillId="2" borderId="46" xfId="22" applyFont="true" applyBorder="true" applyAlignment="true" applyProtection="false">
      <alignment horizontal="justify" vertical="center" textRotation="0" wrapText="true" indent="0" shrinkToFit="false"/>
      <protection locked="true" hidden="false"/>
    </xf>
    <xf numFmtId="164" fontId="26" fillId="2" borderId="0" xfId="22" applyFont="true" applyBorder="false" applyAlignment="false" applyProtection="false">
      <alignment horizontal="general" vertical="bottom" textRotation="0" wrapText="false" indent="0" shrinkToFit="false"/>
      <protection locked="true" hidden="false"/>
    </xf>
    <xf numFmtId="164" fontId="16" fillId="2" borderId="1" xfId="22" applyFont="true" applyBorder="true" applyAlignment="true" applyProtection="false">
      <alignment horizontal="left" vertical="center" textRotation="0" wrapText="true" indent="0" shrinkToFit="false"/>
      <protection locked="true" hidden="false"/>
    </xf>
    <xf numFmtId="170" fontId="16" fillId="0" borderId="1" xfId="19" applyFont="true" applyBorder="true" applyAlignment="true" applyProtection="true">
      <alignment horizontal="center" vertical="center" textRotation="0" wrapText="false" indent="0" shrinkToFit="false"/>
      <protection locked="true" hidden="false"/>
    </xf>
    <xf numFmtId="164" fontId="16" fillId="2" borderId="1" xfId="22" applyFont="true" applyBorder="true" applyAlignment="true" applyProtection="false">
      <alignment horizontal="center" vertical="bottom" textRotation="0" wrapText="true" indent="0" shrinkToFit="false"/>
      <protection locked="true" hidden="false"/>
    </xf>
    <xf numFmtId="164" fontId="24" fillId="0" borderId="1" xfId="21" applyFont="true" applyBorder="true" applyAlignment="true" applyProtection="false">
      <alignment horizontal="center" vertical="center" textRotation="0" wrapText="false" indent="0" shrinkToFit="false"/>
      <protection locked="true" hidden="false"/>
    </xf>
    <xf numFmtId="166" fontId="16" fillId="0" borderId="1" xfId="22" applyFont="true" applyBorder="true" applyAlignment="true" applyProtection="false">
      <alignment horizontal="center" vertical="center" textRotation="0" wrapText="true" indent="0" shrinkToFit="false"/>
      <protection locked="true" hidden="false"/>
    </xf>
    <xf numFmtId="165" fontId="16" fillId="2" borderId="8" xfId="22" applyFont="true" applyBorder="true" applyAlignment="true" applyProtection="false">
      <alignment horizontal="center" vertical="center" textRotation="0" wrapText="false" indent="0" shrinkToFit="false"/>
      <protection locked="true" hidden="false"/>
    </xf>
    <xf numFmtId="164" fontId="25" fillId="2" borderId="2" xfId="22" applyFont="true" applyBorder="true" applyAlignment="true" applyProtection="false">
      <alignment horizontal="general" vertical="center" textRotation="0" wrapText="true" indent="0" shrinkToFit="false"/>
      <protection locked="true" hidden="false"/>
    </xf>
    <xf numFmtId="165" fontId="0" fillId="0" borderId="11" xfId="0" applyFont="true" applyBorder="true" applyAlignment="true" applyProtection="false">
      <alignment horizontal="center" vertical="center" textRotation="0" wrapText="true" indent="0" shrinkToFit="false"/>
      <protection locked="true" hidden="false"/>
    </xf>
    <xf numFmtId="164" fontId="26" fillId="0" borderId="0" xfId="22" applyFont="true" applyBorder="false" applyAlignment="false" applyProtection="false">
      <alignment horizontal="general" vertical="bottom" textRotation="0" wrapText="false" indent="0" shrinkToFit="false"/>
      <protection locked="true" hidden="false"/>
    </xf>
    <xf numFmtId="164" fontId="12" fillId="0" borderId="47" xfId="0" applyFont="true" applyBorder="true" applyAlignment="true" applyProtection="true">
      <alignment horizontal="justify" vertical="center" textRotation="0" wrapText="true" indent="0" shrinkToFit="false"/>
      <protection locked="false" hidden="false"/>
    </xf>
    <xf numFmtId="165" fontId="0" fillId="0" borderId="6" xfId="0" applyFont="true" applyBorder="true" applyAlignment="true" applyProtection="false">
      <alignment horizontal="center" vertical="center" textRotation="0" wrapText="true" indent="0" shrinkToFit="false"/>
      <protection locked="true" hidden="false"/>
    </xf>
    <xf numFmtId="164" fontId="25" fillId="2" borderId="1" xfId="22" applyFont="true" applyBorder="true" applyAlignment="true" applyProtection="false">
      <alignment horizontal="general" vertical="center" textRotation="0" wrapText="true" indent="0" shrinkToFit="false"/>
      <protection locked="true" hidden="false"/>
    </xf>
    <xf numFmtId="170" fontId="16" fillId="2" borderId="1" xfId="22" applyFont="true" applyBorder="true" applyAlignment="true" applyProtection="false">
      <alignment horizontal="justify" vertical="center" textRotation="0" wrapText="false" indent="0" shrinkToFit="false"/>
      <protection locked="true" hidden="false"/>
    </xf>
    <xf numFmtId="164" fontId="16" fillId="2" borderId="0" xfId="22" applyFont="true" applyBorder="false" applyAlignment="true" applyProtection="false">
      <alignment horizontal="center" vertical="center" textRotation="0" wrapText="true" indent="0" shrinkToFit="false"/>
      <protection locked="true" hidden="false"/>
    </xf>
    <xf numFmtId="164" fontId="16" fillId="2" borderId="8" xfId="22" applyFont="true" applyBorder="true" applyAlignment="true" applyProtection="false">
      <alignment horizontal="center" vertical="center" textRotation="0" wrapText="false" indent="0" shrinkToFit="false"/>
      <protection locked="true" hidden="false"/>
    </xf>
    <xf numFmtId="164" fontId="16" fillId="2" borderId="0" xfId="22" applyFont="true" applyBorder="false" applyAlignment="true" applyProtection="false">
      <alignment horizontal="center" vertical="bottom" textRotation="0" wrapText="true" indent="0" shrinkToFit="false"/>
      <protection locked="true" hidden="false"/>
    </xf>
    <xf numFmtId="165" fontId="12" fillId="2" borderId="1" xfId="0" applyFont="true" applyBorder="true" applyAlignment="true" applyProtection="true">
      <alignment horizontal="center" vertical="center" textRotation="0" wrapText="true" indent="0" shrinkToFit="false"/>
      <protection locked="false" hidden="false"/>
    </xf>
    <xf numFmtId="165" fontId="9" fillId="0" borderId="9" xfId="0" applyFont="true" applyBorder="true" applyAlignment="true" applyProtection="true">
      <alignment horizontal="center" vertical="center" textRotation="0" wrapText="true" indent="0" shrinkToFit="false"/>
      <protection locked="false" hidden="false"/>
    </xf>
    <xf numFmtId="164" fontId="16" fillId="2" borderId="11" xfId="22" applyFont="true" applyBorder="true" applyAlignment="true" applyProtection="false">
      <alignment horizontal="center" vertical="center" textRotation="0" wrapText="false" indent="0" shrinkToFit="false"/>
      <protection locked="true" hidden="false"/>
    </xf>
    <xf numFmtId="164" fontId="16" fillId="2" borderId="6" xfId="22" applyFont="true" applyBorder="true" applyAlignment="true" applyProtection="false">
      <alignment horizontal="center" vertical="center" textRotation="0" wrapText="false" indent="0" shrinkToFit="false"/>
      <protection locked="true" hidden="false"/>
    </xf>
    <xf numFmtId="164" fontId="16" fillId="2" borderId="8" xfId="22" applyFont="true" applyBorder="true" applyAlignment="true" applyProtection="false">
      <alignment horizontal="general" vertical="center" textRotation="0" wrapText="false" indent="0" shrinkToFit="false"/>
      <protection locked="true" hidden="false"/>
    </xf>
    <xf numFmtId="164" fontId="16" fillId="0" borderId="9" xfId="22" applyFont="true" applyBorder="true" applyAlignment="true" applyProtection="false">
      <alignment horizontal="justify" vertical="center" textRotation="0" wrapText="true" indent="0" shrinkToFit="false"/>
      <protection locked="true" hidden="false"/>
    </xf>
    <xf numFmtId="168" fontId="14" fillId="0" borderId="1" xfId="0" applyFont="true" applyBorder="true" applyAlignment="true" applyProtection="true">
      <alignment horizontal="center" vertical="center" textRotation="0" wrapText="true" indent="0" shrinkToFit="false"/>
      <protection locked="false" hidden="false"/>
    </xf>
    <xf numFmtId="168" fontId="12" fillId="0" borderId="1" xfId="0" applyFont="true" applyBorder="true" applyAlignment="true" applyProtection="true">
      <alignment horizontal="center" vertical="center" textRotation="0" wrapText="true" indent="0" shrinkToFit="false"/>
      <protection locked="false" hidden="false"/>
    </xf>
    <xf numFmtId="164" fontId="13" fillId="0" borderId="0" xfId="22" applyFont="true" applyBorder="false" applyAlignment="false" applyProtection="false">
      <alignment horizontal="general" vertical="bottom" textRotation="0" wrapText="false" indent="0" shrinkToFit="false"/>
      <protection locked="true" hidden="false"/>
    </xf>
    <xf numFmtId="164" fontId="13" fillId="2" borderId="1" xfId="0" applyFont="true" applyBorder="true" applyAlignment="true" applyProtection="true">
      <alignment horizontal="left" vertical="center" textRotation="0" wrapText="true" indent="0" shrinkToFit="false"/>
      <protection locked="false" hidden="false"/>
    </xf>
    <xf numFmtId="165" fontId="16" fillId="0" borderId="1" xfId="0" applyFont="true" applyBorder="true" applyAlignment="true" applyProtection="true">
      <alignment horizontal="left" vertical="center" textRotation="0" wrapText="true" indent="0" shrinkToFit="false"/>
      <protection locked="false" hidden="false"/>
    </xf>
    <xf numFmtId="164" fontId="13" fillId="2" borderId="1" xfId="22" applyFont="true" applyBorder="true" applyAlignment="true" applyProtection="false">
      <alignment horizontal="center" vertical="center" textRotation="0" wrapText="true" indent="0" shrinkToFit="false"/>
      <protection locked="true" hidden="false"/>
    </xf>
    <xf numFmtId="168" fontId="13" fillId="0" borderId="1" xfId="0" applyFont="true" applyBorder="true" applyAlignment="true" applyProtection="true">
      <alignment horizontal="center" vertical="center" textRotation="0" wrapText="true" indent="0" shrinkToFit="false"/>
      <protection locked="false" hidden="false"/>
    </xf>
    <xf numFmtId="165" fontId="13" fillId="0" borderId="1" xfId="0" applyFont="true" applyBorder="true" applyAlignment="true" applyProtection="true">
      <alignment horizontal="left" vertical="center" textRotation="0" wrapText="true" indent="0" shrinkToFit="false"/>
      <protection locked="false" hidden="false"/>
    </xf>
    <xf numFmtId="166" fontId="13" fillId="2" borderId="1" xfId="22" applyFont="true" applyBorder="true" applyAlignment="true" applyProtection="false">
      <alignment horizontal="left" vertical="center" textRotation="0" wrapText="true" indent="0" shrinkToFit="false"/>
      <protection locked="true" hidden="false"/>
    </xf>
    <xf numFmtId="164" fontId="13" fillId="2" borderId="1" xfId="22" applyFont="true" applyBorder="true" applyAlignment="true" applyProtection="false">
      <alignment horizontal="left" vertical="center" textRotation="0" wrapText="true" indent="0" shrinkToFit="false"/>
      <protection locked="true" hidden="false"/>
    </xf>
    <xf numFmtId="164" fontId="16" fillId="2" borderId="8" xfId="22" applyFont="true" applyBorder="true" applyAlignment="true" applyProtection="false">
      <alignment horizontal="left" vertical="center" textRotation="0" wrapText="true" indent="0" shrinkToFit="false"/>
      <protection locked="true" hidden="false"/>
    </xf>
    <xf numFmtId="170" fontId="16" fillId="2" borderId="0" xfId="22" applyFont="true" applyBorder="true" applyAlignment="true" applyProtection="false">
      <alignment horizontal="center" vertical="center" textRotation="0" wrapText="false" indent="0" shrinkToFit="false"/>
      <protection locked="true" hidden="false"/>
    </xf>
    <xf numFmtId="164" fontId="16" fillId="2" borderId="8" xfId="22" applyFont="true" applyBorder="true" applyAlignment="true" applyProtection="false">
      <alignment horizontal="justify" vertical="center" textRotation="0" wrapText="false" indent="0" shrinkToFit="false"/>
      <protection locked="true" hidden="false"/>
    </xf>
    <xf numFmtId="170" fontId="16" fillId="2" borderId="8" xfId="22" applyFont="true" applyBorder="true" applyAlignment="true" applyProtection="false">
      <alignment horizontal="center" vertical="center" textRotation="0" wrapText="false" indent="0" shrinkToFit="false"/>
      <protection locked="true" hidden="false"/>
    </xf>
    <xf numFmtId="166" fontId="16" fillId="2" borderId="2" xfId="22" applyFont="true" applyBorder="true" applyAlignment="true" applyProtection="false">
      <alignment horizontal="center" vertical="center" textRotation="0" wrapText="false" indent="0" shrinkToFit="false"/>
      <protection locked="true" hidden="false"/>
    </xf>
    <xf numFmtId="164" fontId="16" fillId="2" borderId="17" xfId="22" applyFont="true" applyBorder="true" applyAlignment="true" applyProtection="false">
      <alignment horizontal="general" vertical="center" textRotation="0" wrapText="true" indent="0" shrinkToFit="false"/>
      <protection locked="true" hidden="false"/>
    </xf>
    <xf numFmtId="170" fontId="16" fillId="2" borderId="17" xfId="22" applyFont="true" applyBorder="true" applyAlignment="true" applyProtection="false">
      <alignment horizontal="center" vertical="center" textRotation="0" wrapText="true" indent="0" shrinkToFit="false"/>
      <protection locked="true" hidden="false"/>
    </xf>
    <xf numFmtId="170" fontId="16" fillId="2" borderId="25" xfId="22" applyFont="true" applyBorder="true" applyAlignment="true" applyProtection="false">
      <alignment horizontal="center" vertical="center" textRotation="0" wrapText="true" indent="0" shrinkToFit="false"/>
      <protection locked="true" hidden="false"/>
    </xf>
    <xf numFmtId="164" fontId="16" fillId="2" borderId="17" xfId="22" applyFont="true" applyBorder="true" applyAlignment="true" applyProtection="false">
      <alignment horizontal="center" vertical="center" textRotation="0" wrapText="true" indent="0" shrinkToFit="false"/>
      <protection locked="true" hidden="false"/>
    </xf>
    <xf numFmtId="164" fontId="16" fillId="2" borderId="17" xfId="22" applyFont="true" applyBorder="true" applyAlignment="true" applyProtection="false">
      <alignment horizontal="justify" vertical="top" textRotation="0" wrapText="true" indent="0" shrinkToFit="false"/>
      <protection locked="true" hidden="false"/>
    </xf>
    <xf numFmtId="164" fontId="16" fillId="2" borderId="17" xfId="22" applyFont="true" applyBorder="true" applyAlignment="true" applyProtection="false">
      <alignment horizontal="center" vertical="top" textRotation="0" wrapText="true" indent="0" shrinkToFit="false"/>
      <protection locked="true" hidden="false"/>
    </xf>
    <xf numFmtId="164" fontId="16" fillId="2" borderId="17" xfId="22" applyFont="true" applyBorder="true" applyAlignment="true" applyProtection="false">
      <alignment horizontal="justify" vertical="center" textRotation="0" wrapText="true" indent="0" shrinkToFit="false"/>
      <protection locked="true" hidden="false"/>
    </xf>
    <xf numFmtId="164" fontId="24" fillId="0" borderId="17" xfId="21" applyFont="true" applyBorder="true" applyAlignment="true" applyProtection="false">
      <alignment horizontal="general" vertical="center" textRotation="0" wrapText="true" indent="0" shrinkToFit="false"/>
      <protection locked="true" hidden="false"/>
    </xf>
    <xf numFmtId="164" fontId="25" fillId="2" borderId="48" xfId="22" applyFont="true" applyBorder="true" applyAlignment="true" applyProtection="false">
      <alignment horizontal="center" vertical="center" textRotation="0" wrapText="true" indent="0" shrinkToFit="false"/>
      <protection locked="true" hidden="false"/>
    </xf>
    <xf numFmtId="166" fontId="16" fillId="2" borderId="17" xfId="22" applyFont="true" applyBorder="true" applyAlignment="true" applyProtection="false">
      <alignment horizontal="justify" vertical="center" textRotation="0" wrapText="true" indent="0" shrinkToFit="false"/>
      <protection locked="true" hidden="false"/>
    </xf>
    <xf numFmtId="166" fontId="16" fillId="2" borderId="17" xfId="22" applyFont="true" applyBorder="true" applyAlignment="true" applyProtection="false">
      <alignment horizontal="center" vertical="center" textRotation="0" wrapText="false" indent="0" shrinkToFit="false"/>
      <protection locked="true" hidden="false"/>
    </xf>
    <xf numFmtId="164" fontId="16" fillId="2" borderId="17" xfId="22" applyFont="true" applyBorder="true" applyAlignment="false" applyProtection="false">
      <alignment horizontal="general" vertical="bottom" textRotation="0" wrapText="false" indent="0" shrinkToFit="false"/>
      <protection locked="true" hidden="false"/>
    </xf>
    <xf numFmtId="164" fontId="16" fillId="2" borderId="17" xfId="22" applyFont="true" applyBorder="true" applyAlignment="true" applyProtection="false">
      <alignment horizontal="justify" vertical="center" textRotation="0" wrapText="false" indent="0" shrinkToFit="false"/>
      <protection locked="true" hidden="false"/>
    </xf>
    <xf numFmtId="164" fontId="16" fillId="2" borderId="49" xfId="22" applyFont="true" applyBorder="true" applyAlignment="true" applyProtection="false">
      <alignment horizontal="general" vertical="center" textRotation="0" wrapText="true" indent="0" shrinkToFit="false"/>
      <protection locked="true" hidden="false"/>
    </xf>
    <xf numFmtId="164" fontId="16" fillId="2" borderId="50" xfId="22"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6" fillId="2" borderId="51" xfId="22"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true">
      <alignment horizontal="general" vertical="center" textRotation="0" wrapText="true" indent="0" shrinkToFit="false"/>
      <protection locked="false" hidden="false"/>
    </xf>
    <xf numFmtId="164" fontId="16" fillId="2" borderId="52" xfId="22" applyFont="true" applyBorder="true" applyAlignment="true" applyProtection="false">
      <alignment horizontal="general" vertical="center" textRotation="0" wrapText="true" indent="0" shrinkToFit="false"/>
      <protection locked="tru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5" fillId="25" borderId="35" xfId="0" applyFont="true" applyBorder="true" applyAlignment="true" applyProtection="false">
      <alignment horizontal="center" vertical="center" textRotation="0" wrapText="true" indent="0" shrinkToFit="false"/>
      <protection locked="true" hidden="false"/>
    </xf>
    <xf numFmtId="164" fontId="15" fillId="25" borderId="17" xfId="0" applyFont="true" applyBorder="true" applyAlignment="true" applyProtection="false">
      <alignment horizontal="center" vertical="center" textRotation="0" wrapText="true" indent="0" shrinkToFit="false"/>
      <protection locked="true" hidden="false"/>
    </xf>
    <xf numFmtId="164" fontId="27" fillId="8" borderId="17" xfId="0" applyFont="true" applyBorder="true" applyAlignment="true" applyProtection="false">
      <alignment horizontal="center" vertical="center" textRotation="0" wrapText="true" indent="0" shrinkToFit="false"/>
      <protection locked="true" hidden="false"/>
    </xf>
    <xf numFmtId="164" fontId="14" fillId="2" borderId="35" xfId="0" applyFont="true" applyBorder="true" applyAlignment="true" applyProtection="false">
      <alignment horizontal="center" vertical="center" textRotation="0" wrapText="false" indent="0" shrinkToFit="false"/>
      <protection locked="true" hidden="false"/>
    </xf>
    <xf numFmtId="164" fontId="14" fillId="2" borderId="17" xfId="0" applyFont="true" applyBorder="true" applyAlignment="true" applyProtection="false">
      <alignment horizontal="left" vertical="center" textRotation="0" wrapText="false" indent="0" shrinkToFit="false"/>
      <protection locked="true" hidden="false"/>
    </xf>
    <xf numFmtId="164" fontId="28" fillId="15" borderId="17" xfId="20" applyFont="true" applyBorder="true" applyAlignment="true" applyProtection="false">
      <alignment horizontal="center" vertical="center" textRotation="0" wrapText="true" indent="0" shrinkToFit="false"/>
      <protection locked="true" hidden="false"/>
    </xf>
    <xf numFmtId="164" fontId="29" fillId="36" borderId="17" xfId="20" applyFont="true" applyBorder="true" applyAlignment="true" applyProtection="false">
      <alignment horizontal="justify" vertical="center" textRotation="0" wrapText="true" indent="0" shrinkToFit="false"/>
      <protection locked="true" hidden="false"/>
    </xf>
    <xf numFmtId="164" fontId="14" fillId="37" borderId="17" xfId="0" applyFont="true" applyBorder="true" applyAlignment="true" applyProtection="false">
      <alignment horizontal="center" vertical="center" textRotation="0" wrapText="true" indent="0" shrinkToFit="false"/>
      <protection locked="true" hidden="false"/>
    </xf>
    <xf numFmtId="164" fontId="12" fillId="2" borderId="17" xfId="0" applyFont="true" applyBorder="true" applyAlignment="true" applyProtection="false">
      <alignment horizontal="center" vertical="center" textRotation="0" wrapText="true" indent="0" shrinkToFit="false"/>
      <protection locked="true" hidden="false"/>
    </xf>
    <xf numFmtId="164" fontId="30" fillId="14" borderId="17" xfId="0" applyFont="true" applyBorder="true" applyAlignment="true" applyProtection="false">
      <alignment horizontal="center" vertical="center" textRotation="0" wrapText="true" indent="0" shrinkToFit="false"/>
      <protection locked="true" hidden="false"/>
    </xf>
    <xf numFmtId="164" fontId="12" fillId="14" borderId="17" xfId="0" applyFont="true" applyBorder="true" applyAlignment="true" applyProtection="false">
      <alignment horizontal="center" vertical="center" textRotation="0" wrapText="true" indent="0" shrinkToFit="false"/>
      <protection locked="true" hidden="false"/>
    </xf>
    <xf numFmtId="164" fontId="30" fillId="21" borderId="17" xfId="0" applyFont="true" applyBorder="true" applyAlignment="true" applyProtection="false">
      <alignment horizontal="center" vertical="center" textRotation="0" wrapText="true" indent="0" shrinkToFit="false"/>
      <protection locked="true" hidden="false"/>
    </xf>
    <xf numFmtId="164" fontId="12" fillId="15" borderId="17" xfId="0" applyFont="true" applyBorder="true" applyAlignment="true" applyProtection="false">
      <alignment horizontal="center" vertical="center" textRotation="0" wrapText="true" indent="0" shrinkToFit="false"/>
      <protection locked="true" hidden="false"/>
    </xf>
    <xf numFmtId="164" fontId="30" fillId="15" borderId="17" xfId="0" applyFont="true" applyBorder="true" applyAlignment="true" applyProtection="false">
      <alignment horizontal="center" vertical="center" textRotation="0" wrapText="true" indent="0" shrinkToFit="false"/>
      <protection locked="true" hidden="false"/>
    </xf>
    <xf numFmtId="164" fontId="12" fillId="20" borderId="17" xfId="0" applyFont="true" applyBorder="true" applyAlignment="true" applyProtection="false">
      <alignment horizontal="center" vertical="center" textRotation="0" wrapText="true" indent="0" shrinkToFit="false"/>
      <protection locked="true" hidden="false"/>
    </xf>
    <xf numFmtId="164" fontId="30" fillId="20" borderId="17" xfId="0" applyFont="true" applyBorder="true" applyAlignment="true" applyProtection="false">
      <alignment horizontal="center" vertical="center" textRotation="0" wrapText="true" indent="0" shrinkToFit="false"/>
      <protection locked="true" hidden="false"/>
    </xf>
    <xf numFmtId="164" fontId="12" fillId="16" borderId="17" xfId="0" applyFont="true" applyBorder="true" applyAlignment="true" applyProtection="false">
      <alignment horizontal="center" vertical="center" textRotation="0" wrapText="true" indent="0" shrinkToFit="false"/>
      <protection locked="true" hidden="false"/>
    </xf>
    <xf numFmtId="164" fontId="30" fillId="38" borderId="17" xfId="0" applyFont="true" applyBorder="true" applyAlignment="true" applyProtection="false">
      <alignment horizontal="center" vertical="center" textRotation="0" wrapText="true" indent="0" shrinkToFit="false"/>
      <protection locked="true" hidden="false"/>
    </xf>
    <xf numFmtId="164" fontId="30" fillId="16" borderId="17" xfId="0" applyFont="true" applyBorder="true" applyAlignment="true" applyProtection="false">
      <alignment horizontal="center" vertical="center" textRotation="0" wrapText="true" indent="0" shrinkToFit="false"/>
      <protection locked="true" hidden="false"/>
    </xf>
    <xf numFmtId="164" fontId="13" fillId="2" borderId="0" xfId="0" applyFont="true" applyBorder="true" applyAlignment="true" applyProtection="false">
      <alignment horizontal="center" vertical="center" textRotation="0" wrapText="true" indent="0" shrinkToFit="false"/>
      <protection locked="true" hidden="false"/>
    </xf>
    <xf numFmtId="164" fontId="14" fillId="37" borderId="17" xfId="0" applyFont="true" applyBorder="true" applyAlignment="true" applyProtection="false">
      <alignment horizontal="center" vertical="center" textRotation="0" wrapText="false" indent="0" shrinkToFit="false"/>
      <protection locked="true" hidden="false"/>
    </xf>
    <xf numFmtId="164" fontId="14" fillId="2" borderId="17" xfId="0" applyFont="true" applyBorder="true" applyAlignment="true" applyProtection="false">
      <alignment horizontal="center" vertical="center" textRotation="0" wrapText="true" indent="0" shrinkToFit="false"/>
      <protection locked="true" hidden="false"/>
    </xf>
    <xf numFmtId="164" fontId="15" fillId="39" borderId="17" xfId="20" applyFont="true" applyBorder="true" applyAlignment="true" applyProtection="false">
      <alignment horizontal="center" vertical="center" textRotation="0" wrapText="true" indent="0" shrinkToFit="false"/>
      <protection locked="true" hidden="false"/>
    </xf>
    <xf numFmtId="164" fontId="29" fillId="40" borderId="35" xfId="20" applyFont="true" applyBorder="true" applyAlignment="true" applyProtection="false">
      <alignment horizontal="justify" vertical="center" textRotation="0" wrapText="tru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4" fillId="2" borderId="0" xfId="0" applyFont="true" applyBorder="true" applyAlignment="true" applyProtection="false">
      <alignment horizontal="center" vertical="center" textRotation="0" wrapText="true" indent="0" shrinkToFit="false"/>
      <protection locked="true" hidden="false"/>
    </xf>
    <xf numFmtId="164" fontId="31" fillId="40" borderId="35" xfId="20" applyFont="true" applyBorder="true" applyAlignment="true" applyProtection="false">
      <alignment horizontal="justify" vertical="center" textRotation="0" wrapText="true" indent="0" shrinkToFit="false"/>
      <protection locked="true" hidden="false"/>
    </xf>
    <xf numFmtId="164" fontId="29" fillId="40" borderId="17" xfId="20" applyFont="true" applyBorder="true" applyAlignment="true" applyProtection="false">
      <alignment horizontal="justify" vertical="center" textRotation="0" wrapText="true" indent="0" shrinkToFit="false"/>
      <protection locked="true" hidden="false"/>
    </xf>
    <xf numFmtId="164" fontId="28" fillId="39" borderId="17" xfId="20" applyFont="true" applyBorder="true" applyAlignment="true" applyProtection="false">
      <alignment horizontal="center" vertical="center" textRotation="0" wrapText="true" indent="0" shrinkToFit="false"/>
      <protection locked="true" hidden="false"/>
    </xf>
    <xf numFmtId="164" fontId="28" fillId="39" borderId="25" xfId="20" applyFont="true" applyBorder="true" applyAlignment="true" applyProtection="false">
      <alignment horizontal="center" vertical="center" textRotation="0" wrapText="true" indent="0" shrinkToFit="false"/>
      <protection locked="true" hidden="false"/>
    </xf>
    <xf numFmtId="164" fontId="29" fillId="40" borderId="25" xfId="20" applyFont="true" applyBorder="true" applyAlignment="true" applyProtection="false">
      <alignment horizontal="justify" vertical="center" textRotation="0" wrapText="true" indent="0" shrinkToFit="false"/>
      <protection locked="true" hidden="false"/>
    </xf>
    <xf numFmtId="164" fontId="15" fillId="6" borderId="17" xfId="0" applyFont="true" applyBorder="true" applyAlignment="true" applyProtection="false">
      <alignment horizontal="center" vertical="center" textRotation="0" wrapText="true" indent="0" shrinkToFit="false"/>
      <protection locked="true" hidden="false"/>
    </xf>
    <xf numFmtId="164" fontId="14" fillId="6" borderId="17" xfId="0" applyFont="true" applyBorder="true" applyAlignment="true" applyProtection="false">
      <alignment horizontal="center" vertical="center" textRotation="0" wrapText="tru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 name="Normal 2 2" xfId="21" builtinId="53" customBuiltin="true"/>
    <cellStyle name="Normal 3" xfId="22" builtinId="53" customBuiltin="true"/>
  </cellStyles>
  <dxfs count="1958">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00B050"/>
        </patternFill>
      </fill>
    </dxf>
    <dxf>
      <fill>
        <patternFill>
          <bgColor rgb="FF00B05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33CC33"/>
        </patternFill>
      </fill>
    </dxf>
    <dxf>
      <fill>
        <patternFill>
          <bgColor rgb="FFFF0000"/>
        </patternFill>
      </fill>
    </dxf>
    <dxf>
      <fill>
        <patternFill>
          <bgColor rgb="FFFF0000"/>
        </patternFill>
      </fill>
    </dxf>
    <dxf>
      <fill>
        <patternFill>
          <bgColor rgb="FF33CC33"/>
        </patternFill>
      </fill>
    </dxf>
    <dxf>
      <fill>
        <patternFill>
          <bgColor rgb="FFFF00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colors>
    <indexedColors>
      <rgbColor rgb="FF000000"/>
      <rgbColor rgb="FFFFFFFF"/>
      <rgbColor rgb="FFFF0000"/>
      <rgbColor rgb="FF33CC33"/>
      <rgbColor rgb="FF0000FF"/>
      <rgbColor rgb="FFFFFF00"/>
      <rgbColor rgb="FFFF00FF"/>
      <rgbColor rgb="FF95B3D7"/>
      <rgbColor rgb="FF800000"/>
      <rgbColor rgb="FFD9D9D9"/>
      <rgbColor rgb="FF000080"/>
      <rgbColor rgb="FFE46C0A"/>
      <rgbColor rgb="FF800080"/>
      <rgbColor rgb="FF0082DA"/>
      <rgbColor rgb="FFBFBFBF"/>
      <rgbColor rgb="FF808080"/>
      <rgbColor rgb="FF8EB4E3"/>
      <rgbColor rgb="FFC0504D"/>
      <rgbColor rgb="FFEBF1DE"/>
      <rgbColor rgb="FFB9EDFF"/>
      <rgbColor rgb="FF660066"/>
      <rgbColor rgb="FFF79646"/>
      <rgbColor rgb="FF0051A2"/>
      <rgbColor rgb="FFC6D9F1"/>
      <rgbColor rgb="FF000080"/>
      <rgbColor rgb="FFFF00FF"/>
      <rgbColor rgb="FFCCFF33"/>
      <rgbColor rgb="FFA2D668"/>
      <rgbColor rgb="FF800080"/>
      <rgbColor rgb="FF800000"/>
      <rgbColor rgb="FF0089E6"/>
      <rgbColor rgb="FF0000FF"/>
      <rgbColor rgb="FF0099FF"/>
      <rgbColor rgb="FFDCE6F2"/>
      <rgbColor rgb="FFF2F2F2"/>
      <rgbColor rgb="FFFDEADA"/>
      <rgbColor rgb="FFB9CDE5"/>
      <rgbColor rgb="FFFF99FF"/>
      <rgbColor rgb="FFCCC1DA"/>
      <rgbColor rgb="FFDDE686"/>
      <rgbColor rgb="FF558ED5"/>
      <rgbColor rgb="FF5BBDFF"/>
      <rgbColor rgb="FF92D050"/>
      <rgbColor rgb="FFFFC000"/>
      <rgbColor rgb="FFFF9933"/>
      <rgbColor rgb="FFFF6600"/>
      <rgbColor rgb="FF604A7B"/>
      <rgbColor rgb="FFA6A6A6"/>
      <rgbColor rgb="FF003366"/>
      <rgbColor rgb="FF00B050"/>
      <rgbColor rgb="FF003300"/>
      <rgbColor rgb="FF333300"/>
      <rgbColor rgb="FFFF3300"/>
      <rgbColor rgb="FFC3D69B"/>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externalLink" Target="externalLinks/externalLink3.xml"/><Relationship Id="rId8" Type="http://schemas.openxmlformats.org/officeDocument/2006/relationships/externalLink" Target="externalLinks/externalLink4.xml"/><Relationship Id="rId9" Type="http://schemas.openxmlformats.org/officeDocument/2006/relationships/externalLink" Target="externalLinks/externalLink5.xml"/><Relationship Id="rId10" Type="http://schemas.openxmlformats.org/officeDocument/2006/relationships/externalLink" Target="externalLinks/externalLink6.xml"/><Relationship Id="rId11" Type="http://schemas.openxmlformats.org/officeDocument/2006/relationships/externalLink" Target="externalLinks/externalLink7.xml"/><Relationship Id="rId12" Type="http://schemas.openxmlformats.org/officeDocument/2006/relationships/externalLink" Target="externalLinks/externalLink8.xml"/><Relationship Id="rId13" Type="http://schemas.openxmlformats.org/officeDocument/2006/relationships/externalLink" Target="externalLinks/externalLink9.xml"/><Relationship Id="rId14" Type="http://schemas.openxmlformats.org/officeDocument/2006/relationships/externalLink" Target="externalLinks/externalLink10.xml"/><Relationship Id="rId15" Type="http://schemas.openxmlformats.org/officeDocument/2006/relationships/externalLink" Target="externalLinks/externalLink11.xml"/><Relationship Id="rId16" Type="http://schemas.openxmlformats.org/officeDocument/2006/relationships/externalLink" Target="externalLinks/externalLink12.xml"/><Relationship Id="rId17" Type="http://schemas.openxmlformats.org/officeDocument/2006/relationships/externalLink" Target="externalLinks/externalLink13.xml"/><Relationship Id="rId18" Type="http://schemas.openxmlformats.org/officeDocument/2006/relationships/externalLink" Target="externalLinks/externalLink14.xml"/><Relationship Id="rId19" Type="http://schemas.openxmlformats.org/officeDocument/2006/relationships/externalLink" Target="externalLinks/externalLink15.xml"/><Relationship Id="rId20" Type="http://schemas.openxmlformats.org/officeDocument/2006/relationships/externalLink" Target="externalLinks/externalLink16.xml"/><Relationship Id="rId21" Type="http://schemas.openxmlformats.org/officeDocument/2006/relationships/externalLink" Target="externalLinks/externalLink17.xml"/><Relationship Id="rId22" Type="http://schemas.openxmlformats.org/officeDocument/2006/relationships/externalLink" Target="externalLinks/externalLink18.xml"/><Relationship Id="rId23" Type="http://schemas.openxmlformats.org/officeDocument/2006/relationships/externalLink" Target="externalLinks/externalLink19.xml"/><Relationship Id="rId24" Type="http://schemas.openxmlformats.org/officeDocument/2006/relationships/externalLink" Target="externalLinks/externalLink20.xml"/><Relationship Id="rId25" Type="http://schemas.openxmlformats.org/officeDocument/2006/relationships/externalLink" Target="externalLinks/externalLink21.xml"/><Relationship Id="rId26" Type="http://schemas.openxmlformats.org/officeDocument/2006/relationships/externalLink" Target="externalLinks/externalLink22.xml"/><Relationship Id="rId27" Type="http://schemas.openxmlformats.org/officeDocument/2006/relationships/externalLink" Target="externalLinks/externalLink23.xml"/><Relationship Id="rId2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759240</xdr:colOff>
      <xdr:row>0</xdr:row>
      <xdr:rowOff>10800</xdr:rowOff>
    </xdr:from>
    <xdr:to>
      <xdr:col>4</xdr:col>
      <xdr:colOff>1587600</xdr:colOff>
      <xdr:row>4</xdr:row>
      <xdr:rowOff>60480</xdr:rowOff>
    </xdr:to>
    <xdr:pic>
      <xdr:nvPicPr>
        <xdr:cNvPr id="0" name="Imagen 1" descr=""/>
        <xdr:cNvPicPr/>
      </xdr:nvPicPr>
      <xdr:blipFill>
        <a:blip r:embed="rId1"/>
        <a:stretch/>
      </xdr:blipFill>
      <xdr:spPr>
        <a:xfrm>
          <a:off x="4087800" y="10800"/>
          <a:ext cx="828360" cy="727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54360</xdr:colOff>
      <xdr:row>0</xdr:row>
      <xdr:rowOff>108720</xdr:rowOff>
    </xdr:from>
    <xdr:to>
      <xdr:col>1</xdr:col>
      <xdr:colOff>884160</xdr:colOff>
      <xdr:row>1</xdr:row>
      <xdr:rowOff>312480</xdr:rowOff>
    </xdr:to>
    <xdr:pic>
      <xdr:nvPicPr>
        <xdr:cNvPr id="1" name="Imagen 1" descr=""/>
        <xdr:cNvPicPr/>
      </xdr:nvPicPr>
      <xdr:blipFill>
        <a:blip r:embed="rId1"/>
        <a:stretch/>
      </xdr:blipFill>
      <xdr:spPr>
        <a:xfrm>
          <a:off x="488520" y="108720"/>
          <a:ext cx="829800" cy="4892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smb://Srv-fileserver/sig/MAPA%20INTERACTIVO/Estrategicos/Direccionamiento%20Estrat&#233;gico/Riesgos/Mapa%20riesgos%20Dir%20est%20V10.xlsx" TargetMode="External"/>
</Relationships>
</file>

<file path=xl/externalLinks/_rels/externalLink10.xml.rels><?xml version="1.0" encoding="UTF-8"?>
<Relationships xmlns="http://schemas.openxmlformats.org/package/2006/relationships"><Relationship Id="rId1" Type="http://schemas.openxmlformats.org/officeDocument/2006/relationships/externalLinkPath" Target="Users/ggomezd/Downloads/PG03-FO401%20Mapa%20de%20riesgos%20V3%20(2).xlsx" TargetMode="External"/>
</Relationships>
</file>

<file path=xl/externalLinks/_rels/externalLink11.xml.rels><?xml version="1.0" encoding="UTF-8"?>
<Relationships xmlns="http://schemas.openxmlformats.org/package/2006/relationships"><Relationship Id="rId1" Type="http://schemas.openxmlformats.org/officeDocument/2006/relationships/externalLinkPath" Target="Users/bparram.HABITATBOGOTA/Downloads/Mapa%20de%20Riesgos%20Octubre%2024%20de%202018%20(1).xlsx" TargetMode="External"/>
</Relationships>
</file>

<file path=xl/externalLinks/_rels/externalLink12.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20terr%20V13.xlsx" TargetMode="External"/>
</Relationships>
</file>

<file path=xl/externalLinks/_rels/externalLink13.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Mapa%20riesgos%20Form%20lin%20V6.xlsx" TargetMode="External"/>
</Relationships>
</file>

<file path=xl/externalLinks/_rels/externalLink14.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20docum%20V13.xlsx" TargetMode="External"/>
</Relationships>
</file>

<file path=xl/externalLinks/_rels/externalLink15.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20THumano%20V13.xlsx" TargetMode="External"/>
</Relationships>
</file>

<file path=xl/externalLinks/_rels/externalLink16.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i&#243;n%20Bienes%20-%20V13.xlsx" TargetMode="External"/>
</Relationships>
</file>

<file path=xl/externalLinks/_rels/externalLink17.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de%20riesgos%20V4%20Contrataci&#243;n.xlsx" TargetMode="External"/>
</Relationships>
</file>

<file path=xl/externalLinks/_rels/externalLink18.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20tecn%20V12.xlsx" TargetMode="External"/>
</Relationships>
</file>

<file path=xl/externalLinks/_rels/externalLink19.xml.rels><?xml version="1.0" encoding="UTF-8"?>
<Relationships xmlns="http://schemas.openxmlformats.org/package/2006/relationships"><Relationship Id="rId1" Type="http://schemas.openxmlformats.org/officeDocument/2006/relationships/externalLinkPath" Target="Users/harvey.gordillo/Documents/Copia%20de%20PG03-FO401%20Mapa%20riesgos%20Gest%20tecn%20V9%2015052018.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smb://Srv-fileserver/sig/Users/Aleja/Downloads/PG03-FO401%20Mapa%20riesgos%20Dir%20est%20V10.xlsx" TargetMode="External"/>
</Relationships>
</file>

<file path=xl/externalLinks/_rels/externalLink20.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i&#243;n%20Jur%20V13_.xlsx" TargetMode="External"/>
</Relationships>
</file>

<file path=xl/externalLinks/_rels/externalLink21.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Gest%20Financiera%20V12.xlsx" TargetMode="External"/>
</Relationships>
</file>

<file path=xl/externalLinks/_rels/externalLink22.xml.rels><?xml version="1.0" encoding="UTF-8"?>
<Relationships xmlns="http://schemas.openxmlformats.org/package/2006/relationships"><Relationship Id="rId1" Type="http://schemas.openxmlformats.org/officeDocument/2006/relationships/externalLinkPath" Target="smb://192.168.6.11/sig/MAPA%20INTERACTIVO/Eval%20y%20seguimiento/Evaluaci&#243;n%20asesor%20y%20mejora/Riesgos/Mapa%20de%20riesgos%20EAM%20V13.xlsx" TargetMode="External"/>
</Relationships>
</file>

<file path=xl/externalLinks/_rels/externalLink23.xml.rels><?xml version="1.0" encoding="UTF-8"?>
<Relationships xmlns="http://schemas.openxmlformats.org/package/2006/relationships"><Relationship Id="rId1" Type="http://schemas.openxmlformats.org/officeDocument/2006/relationships/externalLinkPath" Target="smb://192.168.6.34/sdpp/Users/acifuentesc/Desktop/Definitivos%20con%20seguimiento/PG03-FO401%20Mapa%20de%20riesgos%20CID%20-%20Seg.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smb://Srv-fileserver/sig/Users/Aleja/Downloads/PG03-FO401%20Mapa%20riesgos%20Dir%20est%20V9.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Comunic%20V12.xlsx"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PG03-FO401%20Mapa%20riesgos%20Admon%20SIG%20V5.xlsx" TargetMode="External"/>
</Relationships>
</file>

<file path=xl/externalLinks/_rels/externalLink6.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Mapa%20riesgos%20Prod%20Info%20Sec%20V13.xlsx" TargetMode="External"/>
</Relationships>
</file>

<file path=xl/externalLinks/_rels/externalLink7.xml.rels><?xml version="1.0" encoding="UTF-8"?>
<Relationships xmlns="http://schemas.openxmlformats.org/package/2006/relationships"><Relationship Id="rId1" Type="http://schemas.openxmlformats.org/officeDocument/2006/relationships/externalLinkPath" Target="Users/acifuentesc/Documents/Angela%20C/2018/RIESGOS%202018/Riegos%20octubre%202018/Para%20publicar%20en%20MI/Mapa%20de%20riesgos%20control%20de%20vivienda%20V12.xlsx" TargetMode="External"/>
</Relationships>
</file>

<file path=xl/externalLinks/_rels/externalLink8.xml.rels><?xml version="1.0" encoding="UTF-8"?>
<Relationships xmlns="http://schemas.openxmlformats.org/package/2006/relationships"><Relationship Id="rId1" Type="http://schemas.openxmlformats.org/officeDocument/2006/relationships/externalLinkPath" Target="smb://192.168.6.11/sig/MAPA%20INTERACTIVO/Misionales/Instrum%20financiacion/Riesgos/PG03-FO401%20Mapa%20riesgos%20Ins%20fin%20V7.xlsx" TargetMode="External"/>
</Relationships>
</file>

<file path=xl/externalLinks/_rels/externalLink9.xml.rels><?xml version="1.0" encoding="UTF-8"?>
<Relationships xmlns="http://schemas.openxmlformats.org/package/2006/relationships"><Relationship Id="rId1" Type="http://schemas.openxmlformats.org/officeDocument/2006/relationships/externalLinkPath" Target="Users/bparram.HABITATBOGOTA/Downloads/Mayo%204%20-%20%20PC%202018%20Sub%20G%20Suelos%2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purados"/>
      <sheetName val="Hoja1"/>
      <sheetName val="corrupcción"/>
      <sheetName val="LISTAS"/>
    </sheetNames>
    <sheetDataSet>
      <sheetData sheetId="0"/>
      <sheetData sheetId="1"/>
      <sheetData sheetId="2"/>
      <sheetData sheetId="3">
        <row r="3">
          <cell r="Z3" t="str">
            <v>ZONA DE RIESGO ALTA</v>
          </cell>
          <cell r="AA3" t="str">
            <v>Reducir el riesgo y/o
Evitar el riesgo y/o
Transferir el riesgo y/o
Compartir el riesgo </v>
          </cell>
        </row>
        <row r="4">
          <cell r="Z4" t="str">
            <v>ZONA DE RIESGO BAJA</v>
          </cell>
          <cell r="AA4" t="str">
            <v>Asumir el riesgo</v>
          </cell>
        </row>
        <row r="5">
          <cell r="Z5" t="str">
            <v>ZONA DE RIESGO EXTREMA</v>
          </cell>
          <cell r="AA5" t="str">
            <v>Reducir el riesgo y/o
Evitar el riesgo Y/o
Transferir el riesgo y/o
Compartir el riesgo</v>
          </cell>
        </row>
        <row r="6">
          <cell r="Z6" t="str">
            <v>ZONA DE RIESGO MODERADA</v>
          </cell>
          <cell r="AA6" t="str">
            <v>Reducir el riesgo y/o
Asume el riesgo Y/o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rocesos"/>
      <sheetName val="2018"/>
      <sheetName val="Hoja1"/>
      <sheetName val="Corrup"/>
      <sheetName val="LISTAS"/>
    </sheetNames>
    <sheetDataSet>
      <sheetData sheetId="0"/>
      <sheetData sheetId="1"/>
      <sheetData sheetId="2"/>
      <sheetData sheetId="3"/>
      <sheetData sheetId="4">
        <row r="3">
          <cell r="Z3" t="str">
            <v>ZONA DE RIESGO ALTA</v>
          </cell>
          <cell r="AA3" t="str">
            <v>Reducir el riesgo y/o
Evitar el riesgo y/o
Transferir el riesgo y/o
Compartir el riesgo </v>
          </cell>
        </row>
        <row r="4">
          <cell r="Z4" t="str">
            <v>ZONA DE RIESGO BAJA</v>
          </cell>
          <cell r="AA4" t="str">
            <v>Asumir el riesgo</v>
          </cell>
        </row>
        <row r="5">
          <cell r="Z5" t="str">
            <v>ZONA DE RIESGO EXTREMA</v>
          </cell>
          <cell r="AA5" t="str">
            <v>Reducir el riesgo y/o
Evitar el riesgo Y/o
Transferir el riesgo y/o
Compartir el riesgo</v>
          </cell>
        </row>
        <row r="6">
          <cell r="Z6" t="str">
            <v>ZONA DE RIESGO MODERADA</v>
          </cell>
          <cell r="AA6" t="str">
            <v>Reducir el riesgo y/o
Asume el riesgo Y/o</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Procesos"/>
      <sheetName val="Corrupción "/>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cesos"/>
      <sheetName val="Hoja2"/>
      <sheetName val="Hoja1"/>
      <sheetName val="Corrup"/>
      <sheetName val="LISTAS"/>
    </sheetNames>
    <sheetDataSet>
      <sheetData sheetId="0"/>
      <sheetData sheetId="1"/>
      <sheetData sheetId="2"/>
      <sheetData sheetId="3"/>
      <sheetData sheetId="4">
        <row r="3">
          <cell r="Z3" t="str">
            <v>ZONA DE RIESGO ALTA</v>
          </cell>
          <cell r="AA3" t="str">
            <v>Reducir el riesgo y/o
Evitar el riesgo y/o
Transferir el riesgo y/o
Compartir el riesgo </v>
          </cell>
        </row>
        <row r="4">
          <cell r="Z4" t="str">
            <v>ZONA DE RIESGO BAJA</v>
          </cell>
          <cell r="AA4" t="str">
            <v>Asumir el riesgo</v>
          </cell>
        </row>
        <row r="5">
          <cell r="Z5" t="str">
            <v>ZONA DE RIESGO EXTREMA</v>
          </cell>
          <cell r="AA5" t="str">
            <v>Reducir el riesgo y/o
Evitar el riesgo Y/o
Transferir el riesgo y/o
Compartir el riesgo</v>
          </cell>
        </row>
        <row r="6">
          <cell r="Z6" t="str">
            <v>ZONA DE RIESGO MODERADA</v>
          </cell>
          <cell r="AA6" t="str">
            <v>Reducir el riesgo y/o
Asume el riesgo Y/o</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rocesos 2018"/>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rocesos"/>
      <sheetName val="Corrup"/>
      <sheetName val="LISTAS"/>
    </sheetNames>
    <sheetDataSet>
      <sheetData sheetId="0"/>
      <sheetData sheetId="1"/>
      <sheetData sheetId="2">
        <row r="3">
          <cell r="I3" t="str">
            <v>a) Insignificante</v>
          </cell>
          <cell r="J3">
            <v>1</v>
          </cell>
        </row>
        <row r="4">
          <cell r="I4" t="str">
            <v>b) Menor</v>
          </cell>
          <cell r="J4">
            <v>2</v>
          </cell>
        </row>
        <row r="5">
          <cell r="I5" t="str">
            <v>c) Moderado</v>
          </cell>
          <cell r="J5">
            <v>3</v>
          </cell>
        </row>
        <row r="6">
          <cell r="I6" t="str">
            <v>d) Mayor</v>
          </cell>
          <cell r="J6">
            <v>4</v>
          </cell>
        </row>
        <row r="7">
          <cell r="I7" t="str">
            <v>e) Catastrófico</v>
          </cell>
          <cell r="J7">
            <v>5</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R SUBD SUELO"/>
      <sheetName val="MR CORRUP SUBD SUELO"/>
      <sheetName val="Hoja1"/>
      <sheetName val="LISTAS"/>
    </sheetNames>
    <sheetDataSet>
      <sheetData sheetId="0"/>
      <sheetData sheetId="1"/>
      <sheetData sheetId="2"/>
      <sheetData sheetId="3">
        <row r="3">
          <cell r="I3" t="str">
            <v>a) Insignificante</v>
          </cell>
          <cell r="J3">
            <v>1</v>
          </cell>
        </row>
        <row r="3">
          <cell r="Z3" t="str">
            <v>ZONA DE RIESGO ALTA</v>
          </cell>
          <cell r="AA3" t="str">
            <v>Reducir el riesgo y/o
Evitar el riesgo y/o
Transferir el riesgo y/o
Compartir el riesgo </v>
          </cell>
        </row>
        <row r="4">
          <cell r="I4" t="str">
            <v>b) Menor</v>
          </cell>
          <cell r="J4">
            <v>2</v>
          </cell>
        </row>
        <row r="4">
          <cell r="Z4" t="str">
            <v>ZONA DE RIESGO BAJA</v>
          </cell>
          <cell r="AA4" t="str">
            <v>Asumir el riesgo</v>
          </cell>
        </row>
        <row r="5">
          <cell r="I5" t="str">
            <v>c) Moderado</v>
          </cell>
          <cell r="J5">
            <v>3</v>
          </cell>
        </row>
        <row r="5">
          <cell r="Z5" t="str">
            <v>ZONA DE RIESGO EXTREMA</v>
          </cell>
          <cell r="AA5" t="str">
            <v>Reducir el riesgo y/o
Evitar el riesgo Y/o
Transferir el riesgo y/o
Compartir el riesgo</v>
          </cell>
        </row>
        <row r="6">
          <cell r="I6" t="str">
            <v>d) Mayor</v>
          </cell>
          <cell r="J6">
            <v>4</v>
          </cell>
        </row>
        <row r="6">
          <cell r="Z6" t="str">
            <v>ZONA DE RIESGO MODERADA</v>
          </cell>
          <cell r="AA6" t="str">
            <v>Reducir el riesgo y/o
Asume el riesgo Y/o</v>
          </cell>
        </row>
        <row r="7">
          <cell r="I7" t="str">
            <v>e) Catastrófico</v>
          </cell>
          <cell r="J7">
            <v>5</v>
          </cell>
        </row>
      </sheetData>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H338"/>
  <sheetViews>
    <sheetView showFormulas="false" showGridLines="false" showRowColHeaders="true" showZeros="true" rightToLeft="false" tabSelected="true" showOutlineSymbols="true" defaultGridColor="true" view="normal" topLeftCell="A1" colorId="64" zoomScale="70" zoomScaleNormal="70" zoomScalePageLayoutView="80" workbookViewId="0">
      <selection pane="topLeft" activeCell="A1" activeCellId="0" sqref="A1"/>
    </sheetView>
  </sheetViews>
  <sheetFormatPr defaultRowHeight="13.2" zeroHeight="false" outlineLevelRow="0" outlineLevelCol="0"/>
  <cols>
    <col collapsed="false" customWidth="true" hidden="false" outlineLevel="0" max="1" min="1" style="1" width="13.33"/>
    <col collapsed="false" customWidth="true" hidden="false" outlineLevel="0" max="2" min="2" style="2" width="6.88"/>
    <col collapsed="false" customWidth="true" hidden="false" outlineLevel="0" max="3" min="3" style="2" width="7.88"/>
    <col collapsed="false" customWidth="true" hidden="false" outlineLevel="0" max="4" min="4" style="2" width="9.33"/>
    <col collapsed="false" customWidth="true" hidden="false" outlineLevel="0" max="5" min="5" style="2" width="24"/>
    <col collapsed="false" customWidth="true" hidden="false" outlineLevel="0" max="6" min="6" style="3" width="40.66"/>
    <col collapsed="false" customWidth="true" hidden="false" outlineLevel="0" max="7" min="7" style="1" width="23.67"/>
    <col collapsed="false" customWidth="true" hidden="false" outlineLevel="0" max="8" min="8" style="1" width="48.66"/>
    <col collapsed="false" customWidth="true" hidden="false" outlineLevel="0" max="9" min="9" style="1" width="14.11"/>
    <col collapsed="false" customWidth="true" hidden="false" outlineLevel="0" max="10" min="10" style="1" width="14.33"/>
    <col collapsed="false" customWidth="true" hidden="true" outlineLevel="0" max="11" min="11" style="1" width="7.11"/>
    <col collapsed="false" customWidth="true" hidden="false" outlineLevel="0" max="12" min="12" style="1" width="14.44"/>
    <col collapsed="false" customWidth="true" hidden="true" outlineLevel="0" max="13" min="13" style="1" width="9.11"/>
    <col collapsed="false" customWidth="true" hidden="true" outlineLevel="0" max="14" min="14" style="1" width="6.88"/>
    <col collapsed="false" customWidth="true" hidden="false" outlineLevel="0" max="15" min="15" style="1" width="18.67"/>
    <col collapsed="false" customWidth="true" hidden="false" outlineLevel="0" max="16" min="16" style="4" width="38.66"/>
    <col collapsed="false" customWidth="true" hidden="false" outlineLevel="0" max="17" min="17" style="4" width="15.66"/>
    <col collapsed="false" customWidth="true" hidden="false" outlineLevel="0" max="18" min="18" style="4" width="13.44"/>
    <col collapsed="false" customWidth="true" hidden="false" outlineLevel="0" max="19" min="19" style="4" width="21.33"/>
    <col collapsed="false" customWidth="true" hidden="false" outlineLevel="0" max="20" min="20" style="4" width="19.44"/>
    <col collapsed="false" customWidth="true" hidden="false" outlineLevel="0" max="21" min="21" style="4" width="12.89"/>
    <col collapsed="false" customWidth="true" hidden="false" outlineLevel="0" max="22" min="22" style="4" width="13.11"/>
    <col collapsed="false" customWidth="true" hidden="false" outlineLevel="0" max="25" min="23" style="4" width="21.33"/>
    <col collapsed="false" customWidth="true" hidden="false" outlineLevel="0" max="26" min="26" style="4" width="13"/>
    <col collapsed="false" customWidth="true" hidden="false" outlineLevel="0" max="27" min="27" style="1" width="12.89"/>
    <col collapsed="false" customWidth="true" hidden="false" outlineLevel="0" max="28" min="28" style="1" width="10.55"/>
    <col collapsed="false" customWidth="true" hidden="false" outlineLevel="0" max="29" min="29" style="1" width="10.44"/>
    <col collapsed="false" customWidth="true" hidden="false" outlineLevel="0" max="30" min="30" style="1" width="18.33"/>
    <col collapsed="false" customWidth="true" hidden="false" outlineLevel="0" max="31" min="31" style="1" width="16"/>
    <col collapsed="false" customWidth="true" hidden="true" outlineLevel="0" max="32" min="32" style="1" width="14.44"/>
    <col collapsed="false" customWidth="true" hidden="false" outlineLevel="0" max="33" min="33" style="1" width="14.55"/>
    <col collapsed="false" customWidth="true" hidden="true" outlineLevel="0" max="34" min="34" style="1" width="14.55"/>
    <col collapsed="false" customWidth="true" hidden="false" outlineLevel="0" max="35" min="35" style="5" width="0.11"/>
    <col collapsed="false" customWidth="true" hidden="false" outlineLevel="0" max="36" min="36" style="5" width="15.33"/>
    <col collapsed="false" customWidth="true" hidden="false" outlineLevel="0" max="37" min="37" style="5" width="18.44"/>
    <col collapsed="false" customWidth="true" hidden="false" outlineLevel="0" max="39" min="38" style="4" width="38"/>
    <col collapsed="false" customWidth="true" hidden="false" outlineLevel="0" max="40" min="40" style="4" width="34.55"/>
    <col collapsed="false" customWidth="true" hidden="false" outlineLevel="0" max="41" min="41" style="4" width="40.33"/>
    <col collapsed="false" customWidth="true" hidden="false" outlineLevel="0" max="42" min="42" style="4" width="22.44"/>
    <col collapsed="false" customWidth="true" hidden="false" outlineLevel="0" max="44" min="43" style="4" width="15.55"/>
    <col collapsed="false" customWidth="true" hidden="false" outlineLevel="0" max="59" min="45" style="6" width="6.88"/>
    <col collapsed="false" customWidth="true" hidden="false" outlineLevel="0" max="1025" min="60" style="7" width="6.88"/>
  </cols>
  <sheetData>
    <row r="1" customFormat="false" ht="13.8" hidden="false" customHeight="true" outlineLevel="0" collapsed="false">
      <c r="A1" s="8" t="s">
        <v>0</v>
      </c>
      <c r="B1" s="8"/>
      <c r="C1" s="8"/>
      <c r="D1" s="8"/>
      <c r="E1" s="8"/>
      <c r="F1" s="8"/>
      <c r="G1" s="8"/>
      <c r="H1" s="8"/>
      <c r="I1" s="8"/>
    </row>
    <row r="2" customFormat="false" ht="13.2" hidden="false" customHeight="false" outlineLevel="0" collapsed="false">
      <c r="A2" s="8"/>
      <c r="B2" s="8"/>
      <c r="C2" s="8"/>
      <c r="D2" s="8"/>
      <c r="E2" s="8"/>
      <c r="F2" s="8"/>
      <c r="G2" s="8"/>
      <c r="H2" s="8"/>
      <c r="I2" s="8"/>
    </row>
    <row r="3" customFormat="false" ht="13.2" hidden="false" customHeight="false" outlineLevel="0" collapsed="false">
      <c r="A3" s="8"/>
      <c r="B3" s="8"/>
      <c r="C3" s="8"/>
      <c r="D3" s="8"/>
      <c r="E3" s="8"/>
      <c r="F3" s="8"/>
      <c r="G3" s="8"/>
      <c r="H3" s="8"/>
      <c r="I3" s="8"/>
    </row>
    <row r="4" customFormat="false" ht="13.2" hidden="false" customHeight="false" outlineLevel="0" collapsed="false">
      <c r="A4" s="8"/>
      <c r="B4" s="8"/>
      <c r="C4" s="8"/>
      <c r="D4" s="8"/>
      <c r="E4" s="8"/>
      <c r="F4" s="8"/>
      <c r="G4" s="8"/>
      <c r="H4" s="8"/>
      <c r="I4" s="8"/>
    </row>
    <row r="5" customFormat="false" ht="13.2" hidden="false" customHeight="false" outlineLevel="0" collapsed="false">
      <c r="A5" s="9"/>
      <c r="B5" s="9"/>
      <c r="C5" s="9"/>
      <c r="D5" s="9"/>
      <c r="E5" s="10"/>
      <c r="L5" s="4"/>
      <c r="O5" s="4"/>
      <c r="AD5" s="11"/>
    </row>
    <row r="6" customFormat="false" ht="13.2" hidden="false" customHeight="false" outlineLevel="0" collapsed="false">
      <c r="A6" s="12"/>
      <c r="B6" s="13"/>
      <c r="C6" s="13"/>
      <c r="D6" s="13"/>
      <c r="E6" s="13"/>
      <c r="F6" s="14"/>
      <c r="G6" s="12"/>
      <c r="H6" s="12"/>
      <c r="I6" s="12"/>
      <c r="J6" s="12"/>
      <c r="K6" s="12"/>
      <c r="L6" s="12"/>
      <c r="M6" s="12"/>
      <c r="N6" s="12"/>
      <c r="O6" s="12"/>
      <c r="P6" s="15"/>
      <c r="Q6" s="15"/>
      <c r="R6" s="15"/>
      <c r="S6" s="15"/>
      <c r="T6" s="15"/>
      <c r="U6" s="15"/>
      <c r="V6" s="15"/>
      <c r="W6" s="15"/>
      <c r="X6" s="15"/>
      <c r="Y6" s="15"/>
      <c r="Z6" s="15"/>
      <c r="AA6" s="12"/>
      <c r="AB6" s="12"/>
      <c r="AC6" s="12"/>
      <c r="AD6" s="12"/>
      <c r="AE6" s="12"/>
      <c r="AF6" s="12"/>
      <c r="AG6" s="12"/>
      <c r="AH6" s="12"/>
      <c r="AI6" s="16"/>
      <c r="AJ6" s="16"/>
      <c r="AK6" s="16"/>
      <c r="AL6" s="15"/>
      <c r="AM6" s="15"/>
      <c r="AN6" s="15"/>
      <c r="AO6" s="15"/>
      <c r="AP6" s="15"/>
      <c r="AQ6" s="15"/>
      <c r="AR6" s="15"/>
    </row>
    <row r="7" s="24" customFormat="true" ht="13.2" hidden="false" customHeight="true" outlineLevel="0" collapsed="false">
      <c r="A7" s="17" t="s">
        <v>1</v>
      </c>
      <c r="B7" s="17"/>
      <c r="C7" s="17"/>
      <c r="D7" s="17"/>
      <c r="E7" s="18" t="s">
        <v>2</v>
      </c>
      <c r="F7" s="18"/>
      <c r="G7" s="19" t="s">
        <v>3</v>
      </c>
      <c r="H7" s="19"/>
      <c r="I7" s="19"/>
      <c r="J7" s="20" t="s">
        <v>4</v>
      </c>
      <c r="K7" s="20"/>
      <c r="L7" s="20"/>
      <c r="M7" s="20"/>
      <c r="N7" s="20"/>
      <c r="O7" s="20"/>
      <c r="P7" s="21" t="s">
        <v>5</v>
      </c>
      <c r="Q7" s="21"/>
      <c r="R7" s="21"/>
      <c r="S7" s="21"/>
      <c r="T7" s="21"/>
      <c r="U7" s="21"/>
      <c r="V7" s="21"/>
      <c r="W7" s="21"/>
      <c r="X7" s="21"/>
      <c r="Y7" s="21"/>
      <c r="Z7" s="21"/>
      <c r="AA7" s="21"/>
      <c r="AB7" s="21"/>
      <c r="AC7" s="21"/>
      <c r="AD7" s="21"/>
      <c r="AE7" s="21"/>
      <c r="AF7" s="21"/>
      <c r="AG7" s="21"/>
      <c r="AH7" s="21"/>
      <c r="AI7" s="21"/>
      <c r="AJ7" s="21"/>
      <c r="AK7" s="21"/>
      <c r="AL7" s="22" t="s">
        <v>6</v>
      </c>
      <c r="AM7" s="22"/>
      <c r="AN7" s="22"/>
      <c r="AO7" s="22"/>
      <c r="AP7" s="22"/>
      <c r="AQ7" s="22"/>
      <c r="AR7" s="22"/>
      <c r="AS7" s="23"/>
      <c r="AT7" s="23"/>
      <c r="AU7" s="23"/>
      <c r="AV7" s="23"/>
      <c r="AW7" s="23"/>
      <c r="AX7" s="23"/>
      <c r="AY7" s="23"/>
      <c r="AZ7" s="23"/>
      <c r="BA7" s="23"/>
      <c r="BB7" s="23"/>
      <c r="BC7" s="23"/>
      <c r="BD7" s="23"/>
      <c r="BE7" s="23"/>
      <c r="BF7" s="23"/>
      <c r="BG7" s="23"/>
    </row>
    <row r="8" customFormat="false" ht="13.2" hidden="false" customHeight="false" outlineLevel="0" collapsed="false">
      <c r="A8" s="25"/>
      <c r="B8" s="26"/>
      <c r="C8" s="27"/>
      <c r="D8" s="27"/>
      <c r="E8" s="28"/>
      <c r="F8" s="28"/>
      <c r="G8" s="29"/>
      <c r="H8" s="29"/>
      <c r="I8" s="29"/>
      <c r="J8" s="29"/>
      <c r="K8" s="12"/>
      <c r="L8" s="12"/>
      <c r="M8" s="12"/>
      <c r="N8" s="12"/>
      <c r="O8" s="29"/>
      <c r="P8" s="30"/>
      <c r="Q8" s="31"/>
      <c r="R8" s="32"/>
      <c r="S8" s="30"/>
      <c r="T8" s="31"/>
      <c r="U8" s="31"/>
      <c r="V8" s="31"/>
      <c r="W8" s="31"/>
      <c r="X8" s="31"/>
      <c r="Y8" s="31"/>
      <c r="Z8" s="31"/>
      <c r="AA8" s="33"/>
      <c r="AB8" s="33"/>
      <c r="AC8" s="33"/>
      <c r="AD8" s="34"/>
      <c r="AE8" s="35"/>
      <c r="AF8" s="35"/>
      <c r="AG8" s="35"/>
      <c r="AH8" s="35"/>
      <c r="AI8" s="36"/>
      <c r="AJ8" s="36"/>
      <c r="AK8" s="36"/>
      <c r="AL8" s="37"/>
      <c r="AM8" s="37"/>
      <c r="AN8" s="37"/>
      <c r="AO8" s="37"/>
      <c r="AP8" s="37"/>
      <c r="AQ8" s="37"/>
      <c r="AR8" s="37"/>
    </row>
    <row r="9" customFormat="false" ht="13.2" hidden="false" customHeight="true" outlineLevel="0" collapsed="false">
      <c r="A9" s="25"/>
      <c r="B9" s="26"/>
      <c r="C9" s="38" t="s">
        <v>7</v>
      </c>
      <c r="D9" s="38"/>
      <c r="E9" s="28"/>
      <c r="F9" s="28"/>
      <c r="G9" s="29"/>
      <c r="H9" s="29"/>
      <c r="I9" s="29"/>
      <c r="J9" s="29"/>
      <c r="K9" s="12"/>
      <c r="L9" s="12"/>
      <c r="M9" s="12"/>
      <c r="N9" s="12"/>
      <c r="O9" s="12"/>
      <c r="P9" s="39" t="s">
        <v>8</v>
      </c>
      <c r="Q9" s="39"/>
      <c r="R9" s="39"/>
      <c r="S9" s="40" t="s">
        <v>9</v>
      </c>
      <c r="T9" s="40"/>
      <c r="U9" s="40"/>
      <c r="V9" s="40"/>
      <c r="W9" s="40"/>
      <c r="X9" s="40"/>
      <c r="Y9" s="40"/>
      <c r="Z9" s="40"/>
      <c r="AA9" s="40"/>
      <c r="AB9" s="40"/>
      <c r="AC9" s="40"/>
      <c r="AD9" s="40"/>
      <c r="AE9" s="41" t="s">
        <v>10</v>
      </c>
      <c r="AF9" s="41"/>
      <c r="AG9" s="41"/>
      <c r="AH9" s="41"/>
      <c r="AI9" s="41"/>
      <c r="AJ9" s="41"/>
      <c r="AK9" s="41"/>
      <c r="AL9" s="42"/>
      <c r="AM9" s="42"/>
      <c r="AN9" s="42"/>
      <c r="AO9" s="42"/>
      <c r="AP9" s="42"/>
      <c r="AQ9" s="42"/>
      <c r="AR9" s="42"/>
    </row>
    <row r="10" s="53" customFormat="true" ht="110.25" hidden="false" customHeight="true" outlineLevel="0" collapsed="false">
      <c r="A10" s="43" t="s">
        <v>11</v>
      </c>
      <c r="B10" s="38" t="s">
        <v>12</v>
      </c>
      <c r="C10" s="44" t="s">
        <v>13</v>
      </c>
      <c r="D10" s="45" t="s">
        <v>14</v>
      </c>
      <c r="E10" s="46" t="s">
        <v>15</v>
      </c>
      <c r="F10" s="46" t="s">
        <v>16</v>
      </c>
      <c r="G10" s="19" t="s">
        <v>17</v>
      </c>
      <c r="H10" s="19" t="s">
        <v>18</v>
      </c>
      <c r="I10" s="19" t="s">
        <v>19</v>
      </c>
      <c r="J10" s="20" t="s">
        <v>20</v>
      </c>
      <c r="K10" s="47"/>
      <c r="L10" s="48" t="s">
        <v>21</v>
      </c>
      <c r="M10" s="47"/>
      <c r="N10" s="47" t="s">
        <v>22</v>
      </c>
      <c r="O10" s="20" t="s">
        <v>23</v>
      </c>
      <c r="P10" s="21" t="s">
        <v>24</v>
      </c>
      <c r="Q10" s="21" t="s">
        <v>25</v>
      </c>
      <c r="R10" s="21"/>
      <c r="S10" s="21" t="s">
        <v>26</v>
      </c>
      <c r="T10" s="21" t="s">
        <v>27</v>
      </c>
      <c r="U10" s="21" t="s">
        <v>28</v>
      </c>
      <c r="V10" s="21" t="s">
        <v>29</v>
      </c>
      <c r="W10" s="21" t="s">
        <v>30</v>
      </c>
      <c r="X10" s="21" t="s">
        <v>31</v>
      </c>
      <c r="Y10" s="21" t="s">
        <v>32</v>
      </c>
      <c r="Z10" s="21" t="s">
        <v>33</v>
      </c>
      <c r="AA10" s="49" t="s">
        <v>34</v>
      </c>
      <c r="AB10" s="49" t="s">
        <v>35</v>
      </c>
      <c r="AC10" s="49" t="s">
        <v>36</v>
      </c>
      <c r="AD10" s="49" t="s">
        <v>37</v>
      </c>
      <c r="AE10" s="50" t="s">
        <v>20</v>
      </c>
      <c r="AF10" s="49"/>
      <c r="AG10" s="49" t="s">
        <v>21</v>
      </c>
      <c r="AH10" s="49"/>
      <c r="AI10" s="51" t="s">
        <v>38</v>
      </c>
      <c r="AJ10" s="51" t="s">
        <v>38</v>
      </c>
      <c r="AK10" s="51" t="s">
        <v>39</v>
      </c>
      <c r="AL10" s="52" t="s">
        <v>40</v>
      </c>
      <c r="AM10" s="52" t="s">
        <v>41</v>
      </c>
      <c r="AN10" s="52" t="s">
        <v>42</v>
      </c>
      <c r="AO10" s="52"/>
      <c r="AP10" s="52" t="s">
        <v>43</v>
      </c>
      <c r="AQ10" s="52" t="s">
        <v>44</v>
      </c>
      <c r="AR10" s="52" t="s">
        <v>45</v>
      </c>
      <c r="AS10" s="6"/>
      <c r="AT10" s="6"/>
      <c r="AU10" s="6"/>
      <c r="AV10" s="6"/>
      <c r="AW10" s="6"/>
      <c r="AX10" s="6"/>
      <c r="AY10" s="6"/>
      <c r="AZ10" s="6"/>
      <c r="BA10" s="6"/>
      <c r="BB10" s="6"/>
      <c r="BC10" s="6"/>
      <c r="BD10" s="6"/>
      <c r="BE10" s="6"/>
      <c r="BF10" s="6"/>
      <c r="BG10" s="6"/>
    </row>
    <row r="11" s="53" customFormat="true" ht="13.2" hidden="false" customHeight="false" outlineLevel="0" collapsed="false">
      <c r="A11" s="43"/>
      <c r="B11" s="38"/>
      <c r="C11" s="44"/>
      <c r="D11" s="45"/>
      <c r="E11" s="46"/>
      <c r="F11" s="46"/>
      <c r="G11" s="19"/>
      <c r="H11" s="19"/>
      <c r="I11" s="19"/>
      <c r="J11" s="20"/>
      <c r="K11" s="47"/>
      <c r="L11" s="48"/>
      <c r="M11" s="47"/>
      <c r="N11" s="47"/>
      <c r="O11" s="20"/>
      <c r="P11" s="21"/>
      <c r="Q11" s="21" t="s">
        <v>46</v>
      </c>
      <c r="R11" s="21" t="s">
        <v>47</v>
      </c>
      <c r="S11" s="21"/>
      <c r="T11" s="21"/>
      <c r="U11" s="21"/>
      <c r="V11" s="21"/>
      <c r="W11" s="21"/>
      <c r="X11" s="21"/>
      <c r="Y11" s="21"/>
      <c r="Z11" s="21"/>
      <c r="AA11" s="49"/>
      <c r="AB11" s="49"/>
      <c r="AC11" s="49"/>
      <c r="AD11" s="49"/>
      <c r="AE11" s="50"/>
      <c r="AF11" s="49"/>
      <c r="AG11" s="49"/>
      <c r="AH11" s="49"/>
      <c r="AI11" s="51"/>
      <c r="AJ11" s="51"/>
      <c r="AK11" s="51"/>
      <c r="AL11" s="52"/>
      <c r="AM11" s="52"/>
      <c r="AN11" s="52" t="s">
        <v>48</v>
      </c>
      <c r="AO11" s="52" t="s">
        <v>49</v>
      </c>
      <c r="AP11" s="52"/>
      <c r="AQ11" s="52"/>
      <c r="AR11" s="52"/>
      <c r="AS11" s="6"/>
      <c r="AT11" s="6"/>
      <c r="AU11" s="6"/>
      <c r="AV11" s="6"/>
      <c r="AW11" s="6"/>
      <c r="AX11" s="6"/>
      <c r="AY11" s="6"/>
      <c r="AZ11" s="6"/>
      <c r="BA11" s="6"/>
      <c r="BB11" s="6"/>
      <c r="BC11" s="6"/>
      <c r="BD11" s="6"/>
      <c r="BE11" s="6"/>
      <c r="BF11" s="6"/>
      <c r="BG11" s="6"/>
    </row>
    <row r="12" s="69" customFormat="true" ht="13.2" hidden="false" customHeight="false" outlineLevel="0" collapsed="false">
      <c r="A12" s="54"/>
      <c r="B12" s="55"/>
      <c r="C12" s="56"/>
      <c r="D12" s="57"/>
      <c r="E12" s="58"/>
      <c r="F12" s="58"/>
      <c r="G12" s="59"/>
      <c r="H12" s="60"/>
      <c r="I12" s="59"/>
      <c r="J12" s="61"/>
      <c r="K12" s="61"/>
      <c r="L12" s="62"/>
      <c r="M12" s="61"/>
      <c r="N12" s="61"/>
      <c r="O12" s="59"/>
      <c r="P12" s="62"/>
      <c r="Q12" s="62"/>
      <c r="R12" s="62"/>
      <c r="S12" s="62"/>
      <c r="T12" s="62"/>
      <c r="U12" s="62"/>
      <c r="V12" s="62"/>
      <c r="W12" s="62"/>
      <c r="X12" s="62"/>
      <c r="Y12" s="62"/>
      <c r="Z12" s="62"/>
      <c r="AA12" s="61"/>
      <c r="AB12" s="59"/>
      <c r="AC12" s="63"/>
      <c r="AD12" s="61"/>
      <c r="AE12" s="64"/>
      <c r="AF12" s="59"/>
      <c r="AG12" s="61"/>
      <c r="AH12" s="61"/>
      <c r="AI12" s="65"/>
      <c r="AJ12" s="66"/>
      <c r="AK12" s="66"/>
      <c r="AL12" s="67"/>
      <c r="AM12" s="67"/>
      <c r="AN12" s="67"/>
      <c r="AO12" s="67"/>
      <c r="AP12" s="67"/>
      <c r="AQ12" s="67"/>
      <c r="AR12" s="67"/>
      <c r="AS12" s="68"/>
      <c r="AT12" s="68"/>
      <c r="AU12" s="68"/>
      <c r="AV12" s="68"/>
      <c r="AW12" s="68"/>
      <c r="AX12" s="68"/>
      <c r="AY12" s="68"/>
      <c r="AZ12" s="68"/>
      <c r="BA12" s="68"/>
      <c r="BB12" s="68"/>
      <c r="BC12" s="68"/>
      <c r="BD12" s="68"/>
      <c r="BE12" s="68"/>
      <c r="BF12" s="68"/>
      <c r="BG12" s="68"/>
    </row>
    <row r="13" customFormat="false" ht="111" hidden="false" customHeight="true" outlineLevel="0" collapsed="false">
      <c r="A13" s="70" t="s">
        <v>50</v>
      </c>
      <c r="B13" s="71" t="n">
        <v>1</v>
      </c>
      <c r="C13" s="71" t="s">
        <v>51</v>
      </c>
      <c r="D13" s="71"/>
      <c r="E13" s="72" t="s">
        <v>52</v>
      </c>
      <c r="F13" s="73" t="s">
        <v>53</v>
      </c>
      <c r="G13" s="74" t="s">
        <v>54</v>
      </c>
      <c r="H13" s="75" t="s">
        <v>55</v>
      </c>
      <c r="I13" s="72" t="s">
        <v>56</v>
      </c>
      <c r="J13" s="76" t="s">
        <v>57</v>
      </c>
      <c r="K13" s="77"/>
      <c r="L13" s="78" t="s">
        <v>58</v>
      </c>
      <c r="M13" s="79"/>
      <c r="N13" s="79"/>
      <c r="O13" s="80" t="s">
        <v>59</v>
      </c>
      <c r="P13" s="81" t="s">
        <v>60</v>
      </c>
      <c r="Q13" s="72" t="s">
        <v>61</v>
      </c>
      <c r="R13" s="72"/>
      <c r="S13" s="72" t="n">
        <v>15</v>
      </c>
      <c r="T13" s="82" t="n">
        <v>5</v>
      </c>
      <c r="U13" s="83" t="n">
        <v>0</v>
      </c>
      <c r="V13" s="83" t="n">
        <v>10</v>
      </c>
      <c r="W13" s="83" t="n">
        <v>15</v>
      </c>
      <c r="X13" s="83" t="n">
        <v>10</v>
      </c>
      <c r="Y13" s="83" t="n">
        <v>30</v>
      </c>
      <c r="Z13" s="83" t="s">
        <v>62</v>
      </c>
      <c r="AA13" s="84" t="n">
        <f aca="false">ISBLANK(P13)</f>
        <v>0</v>
      </c>
      <c r="AB13" s="85" t="n">
        <v>5</v>
      </c>
      <c r="AC13" s="86" t="n">
        <f aca="false">+S13+T13+U13+V13+W13+X13+Y13</f>
        <v>85</v>
      </c>
      <c r="AD13" s="87" t="n">
        <f aca="false">IF(AC13=100,2,IF(AND(AC13&gt;=51,AC13&lt;=76),1,IF(AC13&gt;=1,AC13&lt;=50,0)))</f>
        <v>0</v>
      </c>
      <c r="AE13" s="88" t="s">
        <v>63</v>
      </c>
      <c r="AF13" s="89"/>
      <c r="AG13" s="90" t="s">
        <v>58</v>
      </c>
      <c r="AH13" s="89" t="n">
        <f aca="false">VLOOKUP(AG13,[1]LISTAS!$I$3:$J$7,2)</f>
        <v>3</v>
      </c>
      <c r="AI13" s="91" t="n">
        <f aca="false">AF13*AH13</f>
        <v>0</v>
      </c>
      <c r="AJ13" s="92" t="s">
        <v>64</v>
      </c>
      <c r="AK13" s="93" t="str">
        <f aca="false">VLOOKUP(AJ13,[1]LISTAS!$Z$3:$AA$6,2)</f>
        <v>Reducir el riesgo y/o
Asume el riesgo Y/o</v>
      </c>
      <c r="AL13" s="72" t="s">
        <v>65</v>
      </c>
      <c r="AM13" s="94" t="s">
        <v>66</v>
      </c>
      <c r="AN13" s="95" t="s">
        <v>67</v>
      </c>
      <c r="AO13" s="95" t="s">
        <v>68</v>
      </c>
      <c r="AP13" s="82" t="s">
        <v>69</v>
      </c>
      <c r="AQ13" s="96" t="n">
        <v>43133</v>
      </c>
      <c r="AR13" s="96" t="n">
        <v>43159</v>
      </c>
    </row>
    <row r="14" customFormat="false" ht="50.1" hidden="false" customHeight="true" outlineLevel="0" collapsed="false">
      <c r="A14" s="70"/>
      <c r="B14" s="71"/>
      <c r="C14" s="71"/>
      <c r="D14" s="71"/>
      <c r="E14" s="72" t="s">
        <v>70</v>
      </c>
      <c r="F14" s="73" t="s">
        <v>71</v>
      </c>
      <c r="G14" s="74"/>
      <c r="H14" s="75" t="s">
        <v>72</v>
      </c>
      <c r="I14" s="72"/>
      <c r="J14" s="76"/>
      <c r="K14" s="77"/>
      <c r="L14" s="78"/>
      <c r="M14" s="79"/>
      <c r="N14" s="79"/>
      <c r="O14" s="80"/>
      <c r="P14" s="81" t="s">
        <v>73</v>
      </c>
      <c r="Q14" s="72" t="s">
        <v>61</v>
      </c>
      <c r="R14" s="72"/>
      <c r="S14" s="72" t="n">
        <v>15</v>
      </c>
      <c r="T14" s="82" t="n">
        <v>5</v>
      </c>
      <c r="U14" s="83" t="n">
        <v>0</v>
      </c>
      <c r="V14" s="83" t="n">
        <v>10</v>
      </c>
      <c r="W14" s="83" t="n">
        <v>15</v>
      </c>
      <c r="X14" s="83" t="n">
        <v>10</v>
      </c>
      <c r="Y14" s="83" t="n">
        <v>30</v>
      </c>
      <c r="Z14" s="83" t="s">
        <v>62</v>
      </c>
      <c r="AA14" s="84" t="n">
        <f aca="false">ISBLANK(P14)</f>
        <v>0</v>
      </c>
      <c r="AB14" s="85"/>
      <c r="AC14" s="86" t="n">
        <f aca="false">+S14+T14+U14+V14+W14+X14+Y14</f>
        <v>85</v>
      </c>
      <c r="AD14" s="87" t="n">
        <f aca="false">IF(AC14=100,2,IF(AND(AC14&gt;=51,AC14&lt;=76),1,IF(AC14&gt;=1,AC14&lt;=50,0)))</f>
        <v>0</v>
      </c>
      <c r="AE14" s="88"/>
      <c r="AF14" s="89"/>
      <c r="AG14" s="90"/>
      <c r="AH14" s="89"/>
      <c r="AI14" s="91"/>
      <c r="AJ14" s="92"/>
      <c r="AK14" s="93"/>
      <c r="AL14" s="72" t="s">
        <v>74</v>
      </c>
      <c r="AM14" s="94" t="s">
        <v>66</v>
      </c>
      <c r="AN14" s="95" t="s">
        <v>75</v>
      </c>
      <c r="AO14" s="95" t="s">
        <v>76</v>
      </c>
      <c r="AP14" s="97" t="s">
        <v>77</v>
      </c>
      <c r="AQ14" s="96" t="n">
        <v>43101</v>
      </c>
      <c r="AR14" s="96" t="n">
        <v>43465</v>
      </c>
    </row>
    <row r="15" customFormat="false" ht="50.1" hidden="false" customHeight="true" outlineLevel="0" collapsed="false">
      <c r="A15" s="70"/>
      <c r="B15" s="71"/>
      <c r="C15" s="71"/>
      <c r="D15" s="71"/>
      <c r="E15" s="72" t="s">
        <v>70</v>
      </c>
      <c r="F15" s="73" t="s">
        <v>78</v>
      </c>
      <c r="G15" s="74"/>
      <c r="H15" s="98" t="s">
        <v>79</v>
      </c>
      <c r="I15" s="72"/>
      <c r="J15" s="76"/>
      <c r="K15" s="77"/>
      <c r="L15" s="78"/>
      <c r="M15" s="79"/>
      <c r="N15" s="79"/>
      <c r="O15" s="80"/>
      <c r="P15" s="81" t="s">
        <v>80</v>
      </c>
      <c r="Q15" s="72" t="s">
        <v>61</v>
      </c>
      <c r="R15" s="72"/>
      <c r="S15" s="72" t="n">
        <v>15</v>
      </c>
      <c r="T15" s="82" t="n">
        <v>5</v>
      </c>
      <c r="U15" s="83" t="n">
        <v>0</v>
      </c>
      <c r="V15" s="83" t="n">
        <v>10</v>
      </c>
      <c r="W15" s="83" t="n">
        <v>15</v>
      </c>
      <c r="X15" s="83" t="n">
        <v>10</v>
      </c>
      <c r="Y15" s="83" t="n">
        <v>30</v>
      </c>
      <c r="Z15" s="83" t="s">
        <v>62</v>
      </c>
      <c r="AA15" s="84" t="n">
        <f aca="false">ISBLANK(P15)</f>
        <v>0</v>
      </c>
      <c r="AB15" s="85"/>
      <c r="AC15" s="86" t="n">
        <f aca="false">+S15+T15+U15+V15+W15+X15+Y15</f>
        <v>85</v>
      </c>
      <c r="AD15" s="87" t="n">
        <f aca="false">IF(AC15=100,2,IF(AND(AC15&gt;=51,AC15&lt;=76),1,IF(AC15&gt;=1,AC15&lt;=50,0)))</f>
        <v>0</v>
      </c>
      <c r="AE15" s="88"/>
      <c r="AF15" s="89"/>
      <c r="AG15" s="90"/>
      <c r="AH15" s="89"/>
      <c r="AI15" s="91"/>
      <c r="AJ15" s="92"/>
      <c r="AK15" s="93"/>
      <c r="AL15" s="72" t="s">
        <v>81</v>
      </c>
      <c r="AM15" s="94" t="s">
        <v>66</v>
      </c>
      <c r="AN15" s="95" t="s">
        <v>82</v>
      </c>
      <c r="AO15" s="95" t="s">
        <v>83</v>
      </c>
      <c r="AP15" s="82" t="s">
        <v>69</v>
      </c>
      <c r="AQ15" s="96" t="n">
        <v>43214</v>
      </c>
      <c r="AR15" s="96" t="n">
        <v>43434</v>
      </c>
    </row>
    <row r="16" customFormat="false" ht="50.1" hidden="false" customHeight="true" outlineLevel="0" collapsed="false">
      <c r="A16" s="70"/>
      <c r="B16" s="71"/>
      <c r="C16" s="71"/>
      <c r="D16" s="71"/>
      <c r="E16" s="72"/>
      <c r="F16" s="73"/>
      <c r="G16" s="74"/>
      <c r="H16" s="75" t="s">
        <v>84</v>
      </c>
      <c r="I16" s="72"/>
      <c r="J16" s="76"/>
      <c r="K16" s="77"/>
      <c r="L16" s="78"/>
      <c r="M16" s="79"/>
      <c r="N16" s="79"/>
      <c r="O16" s="80"/>
      <c r="P16" s="81" t="s">
        <v>85</v>
      </c>
      <c r="Q16" s="72" t="s">
        <v>61</v>
      </c>
      <c r="R16" s="72"/>
      <c r="S16" s="72" t="n">
        <v>15</v>
      </c>
      <c r="T16" s="82" t="n">
        <v>5</v>
      </c>
      <c r="U16" s="83" t="n">
        <v>0</v>
      </c>
      <c r="V16" s="83" t="n">
        <v>10</v>
      </c>
      <c r="W16" s="83" t="n">
        <v>15</v>
      </c>
      <c r="X16" s="83" t="n">
        <v>10</v>
      </c>
      <c r="Y16" s="83" t="n">
        <v>30</v>
      </c>
      <c r="Z16" s="83" t="s">
        <v>62</v>
      </c>
      <c r="AA16" s="84" t="n">
        <f aca="false">ISBLANK(P16)</f>
        <v>0</v>
      </c>
      <c r="AB16" s="85"/>
      <c r="AC16" s="86" t="n">
        <f aca="false">+S16+T16+U16+V16+W16+X16+Y16</f>
        <v>85</v>
      </c>
      <c r="AD16" s="87" t="n">
        <f aca="false">IF(AC16=100,2,IF(AND(AC16&gt;=51,AC16&lt;=76),1,IF(AC16&gt;=1,AC16&lt;=50,0)))</f>
        <v>0</v>
      </c>
      <c r="AE16" s="88"/>
      <c r="AF16" s="89"/>
      <c r="AG16" s="90"/>
      <c r="AH16" s="89"/>
      <c r="AI16" s="91"/>
      <c r="AJ16" s="92"/>
      <c r="AK16" s="93"/>
      <c r="AL16" s="95"/>
      <c r="AM16" s="94"/>
      <c r="AN16" s="95"/>
      <c r="AO16" s="95"/>
      <c r="AP16" s="95"/>
      <c r="AQ16" s="99"/>
      <c r="AR16" s="99"/>
    </row>
    <row r="17" customFormat="false" ht="50.1" hidden="false" customHeight="true" outlineLevel="0" collapsed="false">
      <c r="A17" s="70"/>
      <c r="B17" s="71"/>
      <c r="C17" s="71"/>
      <c r="D17" s="71"/>
      <c r="E17" s="72"/>
      <c r="F17" s="72"/>
      <c r="G17" s="74"/>
      <c r="H17" s="75" t="s">
        <v>86</v>
      </c>
      <c r="I17" s="72"/>
      <c r="J17" s="76"/>
      <c r="K17" s="77"/>
      <c r="L17" s="78"/>
      <c r="M17" s="79"/>
      <c r="N17" s="79"/>
      <c r="O17" s="80"/>
      <c r="P17" s="81" t="s">
        <v>87</v>
      </c>
      <c r="Q17" s="72" t="s">
        <v>61</v>
      </c>
      <c r="R17" s="72"/>
      <c r="S17" s="72" t="n">
        <v>15</v>
      </c>
      <c r="T17" s="82" t="n">
        <v>5</v>
      </c>
      <c r="U17" s="83" t="n">
        <v>0</v>
      </c>
      <c r="V17" s="83" t="n">
        <v>10</v>
      </c>
      <c r="W17" s="83" t="n">
        <v>15</v>
      </c>
      <c r="X17" s="83" t="n">
        <v>10</v>
      </c>
      <c r="Y17" s="83" t="n">
        <v>30</v>
      </c>
      <c r="Z17" s="83" t="s">
        <v>62</v>
      </c>
      <c r="AA17" s="84" t="n">
        <f aca="false">ISBLANK(P17)</f>
        <v>0</v>
      </c>
      <c r="AB17" s="85"/>
      <c r="AC17" s="86" t="n">
        <f aca="false">+S17+T17+U17+V17+W17+X17+Y17</f>
        <v>85</v>
      </c>
      <c r="AD17" s="87" t="n">
        <f aca="false">IF(AC17=100,2,IF(AND(AC17&gt;=51,AC17&lt;=76),1,IF(AC17&gt;=1,AC17&lt;=50,0)))</f>
        <v>0</v>
      </c>
      <c r="AE17" s="88"/>
      <c r="AF17" s="89"/>
      <c r="AG17" s="90"/>
      <c r="AH17" s="89"/>
      <c r="AI17" s="91"/>
      <c r="AJ17" s="92"/>
      <c r="AK17" s="93"/>
      <c r="AL17" s="95"/>
      <c r="AM17" s="94"/>
      <c r="AN17" s="95"/>
      <c r="AO17" s="95"/>
      <c r="AP17" s="95"/>
      <c r="AQ17" s="99"/>
      <c r="AR17" s="99"/>
    </row>
    <row r="18" s="53" customFormat="true" ht="15" hidden="false" customHeight="true" outlineLevel="0" collapsed="false">
      <c r="A18" s="70"/>
      <c r="B18" s="71"/>
      <c r="C18" s="71"/>
      <c r="D18" s="71"/>
      <c r="E18" s="72"/>
      <c r="F18" s="72"/>
      <c r="G18" s="74"/>
      <c r="H18" s="75" t="s">
        <v>88</v>
      </c>
      <c r="I18" s="72"/>
      <c r="J18" s="76"/>
      <c r="K18" s="77"/>
      <c r="L18" s="78"/>
      <c r="M18" s="79"/>
      <c r="N18" s="79"/>
      <c r="O18" s="80"/>
      <c r="P18" s="100"/>
      <c r="Q18" s="100"/>
      <c r="R18" s="100"/>
      <c r="S18" s="100"/>
      <c r="T18" s="100"/>
      <c r="U18" s="100"/>
      <c r="V18" s="100"/>
      <c r="W18" s="100"/>
      <c r="X18" s="100"/>
      <c r="Y18" s="100"/>
      <c r="Z18" s="100"/>
      <c r="AA18" s="84"/>
      <c r="AB18" s="85"/>
      <c r="AC18" s="101"/>
      <c r="AD18" s="87" t="n">
        <f aca="false">IF(AC18=100,2,IF(AND(AC18&gt;=51,AC18&lt;=76),1,IF(AC18&gt;=1,AC18&lt;=50,0)))</f>
        <v>0</v>
      </c>
      <c r="AE18" s="88"/>
      <c r="AF18" s="89"/>
      <c r="AG18" s="90"/>
      <c r="AH18" s="89"/>
      <c r="AI18" s="91"/>
      <c r="AJ18" s="92"/>
      <c r="AK18" s="93"/>
      <c r="AL18" s="95"/>
      <c r="AM18" s="94"/>
      <c r="AN18" s="95"/>
      <c r="AO18" s="95"/>
      <c r="AP18" s="95"/>
      <c r="AQ18" s="99"/>
      <c r="AR18" s="99"/>
      <c r="AS18" s="6"/>
      <c r="AT18" s="6"/>
      <c r="AU18" s="6"/>
      <c r="AV18" s="6"/>
      <c r="AW18" s="6"/>
      <c r="AX18" s="6"/>
      <c r="AY18" s="6"/>
      <c r="AZ18" s="6"/>
      <c r="BA18" s="6"/>
      <c r="BB18" s="6"/>
      <c r="BC18" s="6"/>
      <c r="BD18" s="6"/>
      <c r="BE18" s="6"/>
      <c r="BF18" s="6"/>
      <c r="BG18" s="6"/>
    </row>
    <row r="19" s="69" customFormat="true" ht="15" hidden="false" customHeight="true" outlineLevel="0" collapsed="false">
      <c r="A19" s="102"/>
      <c r="B19" s="103"/>
      <c r="C19" s="103"/>
      <c r="D19" s="103"/>
      <c r="E19" s="104"/>
      <c r="F19" s="105"/>
      <c r="G19" s="106"/>
      <c r="H19" s="107"/>
      <c r="I19" s="105"/>
      <c r="J19" s="108"/>
      <c r="K19" s="108"/>
      <c r="L19" s="108"/>
      <c r="M19" s="109"/>
      <c r="N19" s="109"/>
      <c r="O19" s="110"/>
      <c r="P19" s="111"/>
      <c r="Q19" s="111"/>
      <c r="R19" s="111"/>
      <c r="S19" s="111"/>
      <c r="T19" s="111"/>
      <c r="U19" s="111"/>
      <c r="V19" s="111"/>
      <c r="W19" s="111"/>
      <c r="X19" s="111"/>
      <c r="Y19" s="111"/>
      <c r="Z19" s="111"/>
      <c r="AA19" s="112"/>
      <c r="AB19" s="113"/>
      <c r="AC19" s="114"/>
      <c r="AD19" s="115"/>
      <c r="AE19" s="113"/>
      <c r="AF19" s="116"/>
      <c r="AG19" s="113"/>
      <c r="AH19" s="116"/>
      <c r="AI19" s="117"/>
      <c r="AJ19" s="118"/>
      <c r="AK19" s="119"/>
      <c r="AL19" s="120"/>
      <c r="AM19" s="120"/>
      <c r="AN19" s="120"/>
      <c r="AO19" s="120"/>
      <c r="AP19" s="120"/>
      <c r="AQ19" s="121"/>
      <c r="AR19" s="121"/>
      <c r="AS19" s="68"/>
      <c r="AT19" s="68"/>
      <c r="AU19" s="68"/>
      <c r="AV19" s="68"/>
      <c r="AW19" s="68"/>
      <c r="AX19" s="68"/>
      <c r="AY19" s="68"/>
      <c r="AZ19" s="68"/>
      <c r="BA19" s="68"/>
      <c r="BB19" s="68"/>
      <c r="BC19" s="68"/>
      <c r="BD19" s="68"/>
      <c r="BE19" s="68"/>
      <c r="BF19" s="68"/>
      <c r="BG19" s="68"/>
    </row>
    <row r="20" customFormat="false" ht="186" hidden="false" customHeight="true" outlineLevel="0" collapsed="false">
      <c r="A20" s="122" t="s">
        <v>50</v>
      </c>
      <c r="B20" s="71" t="n">
        <v>2</v>
      </c>
      <c r="C20" s="71" t="s">
        <v>51</v>
      </c>
      <c r="D20" s="71"/>
      <c r="E20" s="123" t="s">
        <v>52</v>
      </c>
      <c r="F20" s="72" t="s">
        <v>89</v>
      </c>
      <c r="G20" s="73" t="s">
        <v>90</v>
      </c>
      <c r="H20" s="72" t="s">
        <v>91</v>
      </c>
      <c r="I20" s="72" t="s">
        <v>92</v>
      </c>
      <c r="J20" s="124" t="s">
        <v>93</v>
      </c>
      <c r="K20" s="77"/>
      <c r="L20" s="78" t="s">
        <v>58</v>
      </c>
      <c r="M20" s="79"/>
      <c r="N20" s="79"/>
      <c r="O20" s="125" t="s">
        <v>94</v>
      </c>
      <c r="P20" s="72" t="s">
        <v>95</v>
      </c>
      <c r="Q20" s="72" t="s">
        <v>61</v>
      </c>
      <c r="R20" s="72"/>
      <c r="S20" s="72" t="n">
        <v>15</v>
      </c>
      <c r="T20" s="82" t="n">
        <v>5</v>
      </c>
      <c r="U20" s="83" t="n">
        <v>0</v>
      </c>
      <c r="V20" s="83" t="n">
        <v>10</v>
      </c>
      <c r="W20" s="83" t="n">
        <v>15</v>
      </c>
      <c r="X20" s="83" t="n">
        <v>10</v>
      </c>
      <c r="Y20" s="83" t="n">
        <v>30</v>
      </c>
      <c r="Z20" s="83" t="s">
        <v>62</v>
      </c>
      <c r="AA20" s="84" t="n">
        <f aca="false">ISBLANK(P20)</f>
        <v>0</v>
      </c>
      <c r="AB20" s="126"/>
      <c r="AC20" s="127" t="n">
        <f aca="false">+S20+T20+U20+V20+W20+X20+Y20</f>
        <v>85</v>
      </c>
      <c r="AD20" s="128" t="n">
        <f aca="false">IF(AC20=100,2,IF(AND(AC20&gt;=51,AC20&lt;=76),1,IF(AC20&gt;=1,AC20&lt;=50,0)))</f>
        <v>0</v>
      </c>
      <c r="AE20" s="129" t="s">
        <v>63</v>
      </c>
      <c r="AF20" s="89"/>
      <c r="AG20" s="129" t="s">
        <v>96</v>
      </c>
      <c r="AH20" s="89" t="n">
        <f aca="false">VLOOKUP(AG20,[1]LISTAS!$I$3:$J$7,2)</f>
        <v>2</v>
      </c>
      <c r="AI20" s="91" t="n">
        <f aca="false">AF20*AH20</f>
        <v>0</v>
      </c>
      <c r="AJ20" s="130" t="s">
        <v>97</v>
      </c>
      <c r="AK20" s="131" t="str">
        <f aca="false">VLOOKUP(AJ20,[2]LISTAS!$Z$3:$AA$6,2)</f>
        <v>Asumir el riesgo</v>
      </c>
      <c r="AL20" s="72" t="s">
        <v>81</v>
      </c>
      <c r="AM20" s="94" t="s">
        <v>66</v>
      </c>
      <c r="AN20" s="95" t="s">
        <v>82</v>
      </c>
      <c r="AO20" s="95" t="s">
        <v>83</v>
      </c>
      <c r="AP20" s="82" t="s">
        <v>69</v>
      </c>
      <c r="AQ20" s="96" t="n">
        <v>43214</v>
      </c>
      <c r="AR20" s="96" t="n">
        <v>43244</v>
      </c>
    </row>
    <row r="21" customFormat="false" ht="78.75" hidden="false" customHeight="true" outlineLevel="0" collapsed="false">
      <c r="A21" s="122"/>
      <c r="B21" s="71"/>
      <c r="C21" s="71"/>
      <c r="D21" s="71"/>
      <c r="E21" s="123" t="s">
        <v>70</v>
      </c>
      <c r="F21" s="73" t="s">
        <v>71</v>
      </c>
      <c r="G21" s="73"/>
      <c r="H21" s="72" t="s">
        <v>88</v>
      </c>
      <c r="I21" s="72"/>
      <c r="J21" s="124"/>
      <c r="K21" s="77"/>
      <c r="L21" s="78"/>
      <c r="M21" s="79"/>
      <c r="N21" s="79"/>
      <c r="O21" s="125"/>
      <c r="P21" s="72" t="s">
        <v>87</v>
      </c>
      <c r="Q21" s="72" t="s">
        <v>61</v>
      </c>
      <c r="R21" s="72"/>
      <c r="S21" s="72" t="n">
        <v>15</v>
      </c>
      <c r="T21" s="82" t="n">
        <v>5</v>
      </c>
      <c r="U21" s="83" t="n">
        <v>0</v>
      </c>
      <c r="V21" s="83" t="n">
        <v>10</v>
      </c>
      <c r="W21" s="83" t="n">
        <v>15</v>
      </c>
      <c r="X21" s="83" t="n">
        <v>10</v>
      </c>
      <c r="Y21" s="83" t="n">
        <v>30</v>
      </c>
      <c r="Z21" s="83" t="s">
        <v>62</v>
      </c>
      <c r="AA21" s="84" t="n">
        <f aca="false">ISBLANK(P21)</f>
        <v>0</v>
      </c>
      <c r="AB21" s="126"/>
      <c r="AC21" s="127" t="n">
        <f aca="false">+S21+T21+U21+V21+W21+X21+Y21</f>
        <v>85</v>
      </c>
      <c r="AD21" s="128" t="n">
        <f aca="false">IF(AC21=100,2,IF(AND(AC21&gt;=51,AC21&lt;=76),1,IF(AC21&gt;=1,AC21&lt;=50,0)))</f>
        <v>0</v>
      </c>
      <c r="AE21" s="129"/>
      <c r="AF21" s="89"/>
      <c r="AG21" s="129"/>
      <c r="AH21" s="89"/>
      <c r="AI21" s="91"/>
      <c r="AJ21" s="130"/>
      <c r="AK21" s="131"/>
      <c r="AL21" s="72" t="s">
        <v>98</v>
      </c>
      <c r="AM21" s="94" t="s">
        <v>66</v>
      </c>
      <c r="AN21" s="95" t="s">
        <v>67</v>
      </c>
      <c r="AO21" s="95" t="s">
        <v>68</v>
      </c>
      <c r="AP21" s="82" t="s">
        <v>69</v>
      </c>
      <c r="AQ21" s="96" t="n">
        <v>43133</v>
      </c>
      <c r="AR21" s="96" t="n">
        <v>43159</v>
      </c>
    </row>
    <row r="22" customFormat="false" ht="57.6" hidden="false" customHeight="true" outlineLevel="0" collapsed="false">
      <c r="A22" s="122"/>
      <c r="B22" s="71"/>
      <c r="C22" s="71"/>
      <c r="D22" s="71"/>
      <c r="E22" s="123" t="s">
        <v>70</v>
      </c>
      <c r="F22" s="73" t="s">
        <v>99</v>
      </c>
      <c r="G22" s="73"/>
      <c r="H22" s="72" t="s">
        <v>100</v>
      </c>
      <c r="I22" s="72"/>
      <c r="J22" s="124"/>
      <c r="K22" s="77"/>
      <c r="L22" s="78"/>
      <c r="M22" s="79"/>
      <c r="N22" s="79"/>
      <c r="O22" s="125"/>
      <c r="P22" s="132" t="s">
        <v>101</v>
      </c>
      <c r="Q22" s="72" t="s">
        <v>61</v>
      </c>
      <c r="R22" s="100"/>
      <c r="S22" s="72" t="n">
        <v>15</v>
      </c>
      <c r="T22" s="82" t="n">
        <v>5</v>
      </c>
      <c r="U22" s="83" t="n">
        <v>0</v>
      </c>
      <c r="V22" s="83" t="n">
        <v>10</v>
      </c>
      <c r="W22" s="83" t="n">
        <v>0</v>
      </c>
      <c r="X22" s="83" t="n">
        <v>0</v>
      </c>
      <c r="Y22" s="83" t="n">
        <v>0</v>
      </c>
      <c r="Z22" s="83" t="s">
        <v>62</v>
      </c>
      <c r="AA22" s="84" t="n">
        <f aca="false">ISBLANK(P22)</f>
        <v>0</v>
      </c>
      <c r="AB22" s="126"/>
      <c r="AC22" s="127" t="n">
        <f aca="false">+S22+T22+U22+V22+W22+X22+Y22</f>
        <v>30</v>
      </c>
      <c r="AD22" s="128" t="n">
        <f aca="false">IF(AC22=100,2,IF(AND(AC22&gt;=51,AC22&lt;=76),1,IF(AC22&gt;=1,AC22&lt;=50,0)))</f>
        <v>1</v>
      </c>
      <c r="AE22" s="129"/>
      <c r="AF22" s="89"/>
      <c r="AG22" s="129"/>
      <c r="AH22" s="89"/>
      <c r="AI22" s="91"/>
      <c r="AJ22" s="130"/>
      <c r="AK22" s="131"/>
      <c r="AL22" s="94" t="s">
        <v>102</v>
      </c>
      <c r="AM22" s="94" t="s">
        <v>66</v>
      </c>
      <c r="AN22" s="94" t="s">
        <v>103</v>
      </c>
      <c r="AO22" s="95" t="s">
        <v>104</v>
      </c>
      <c r="AP22" s="82" t="s">
        <v>105</v>
      </c>
      <c r="AQ22" s="96" t="n">
        <v>43133</v>
      </c>
      <c r="AR22" s="96" t="n">
        <v>43146</v>
      </c>
    </row>
    <row r="23" customFormat="false" ht="45.6" hidden="false" customHeight="true" outlineLevel="0" collapsed="false">
      <c r="A23" s="122"/>
      <c r="B23" s="71"/>
      <c r="C23" s="71"/>
      <c r="D23" s="71"/>
      <c r="E23" s="123" t="s">
        <v>70</v>
      </c>
      <c r="F23" s="73" t="s">
        <v>106</v>
      </c>
      <c r="G23" s="73"/>
      <c r="H23" s="72" t="s">
        <v>107</v>
      </c>
      <c r="I23" s="72"/>
      <c r="J23" s="124"/>
      <c r="K23" s="77"/>
      <c r="L23" s="78"/>
      <c r="M23" s="79"/>
      <c r="N23" s="79"/>
      <c r="O23" s="125"/>
      <c r="P23" s="132" t="s">
        <v>108</v>
      </c>
      <c r="Q23" s="72" t="s">
        <v>61</v>
      </c>
      <c r="R23" s="100"/>
      <c r="S23" s="72" t="n">
        <v>0</v>
      </c>
      <c r="T23" s="82" t="n">
        <v>0</v>
      </c>
      <c r="U23" s="83" t="n">
        <v>0</v>
      </c>
      <c r="V23" s="83" t="n">
        <v>10</v>
      </c>
      <c r="W23" s="83" t="n">
        <v>15</v>
      </c>
      <c r="X23" s="83" t="n">
        <v>10</v>
      </c>
      <c r="Y23" s="83" t="n">
        <v>30</v>
      </c>
      <c r="Z23" s="83" t="s">
        <v>62</v>
      </c>
      <c r="AA23" s="84" t="n">
        <f aca="false">ISBLANK(P23)</f>
        <v>0</v>
      </c>
      <c r="AB23" s="126"/>
      <c r="AC23" s="127" t="n">
        <f aca="false">+S23+T23+U23+V23+W23+X23+Y23</f>
        <v>65</v>
      </c>
      <c r="AD23" s="128" t="n">
        <f aca="false">IF(AC23=100,2,IF(AND(AC23&gt;=51,AC23&lt;=76),1,IF(AC23&gt;=1,AC23&lt;=50,0)))</f>
        <v>1</v>
      </c>
      <c r="AE23" s="129"/>
      <c r="AF23" s="89"/>
      <c r="AG23" s="129"/>
      <c r="AH23" s="89"/>
      <c r="AI23" s="91"/>
      <c r="AJ23" s="130"/>
      <c r="AK23" s="131"/>
      <c r="AL23" s="95"/>
      <c r="AM23" s="94"/>
      <c r="AN23" s="94"/>
      <c r="AO23" s="94"/>
      <c r="AP23" s="96"/>
      <c r="AQ23" s="96"/>
      <c r="AR23" s="96"/>
    </row>
    <row r="24" customFormat="false" ht="28.5" hidden="false" customHeight="true" outlineLevel="0" collapsed="false">
      <c r="A24" s="122"/>
      <c r="B24" s="71"/>
      <c r="C24" s="71"/>
      <c r="D24" s="71"/>
      <c r="E24" s="123"/>
      <c r="F24" s="123"/>
      <c r="G24" s="73"/>
      <c r="H24" s="73" t="s">
        <v>72</v>
      </c>
      <c r="I24" s="72"/>
      <c r="J24" s="124"/>
      <c r="K24" s="77"/>
      <c r="L24" s="78"/>
      <c r="M24" s="79"/>
      <c r="N24" s="79"/>
      <c r="O24" s="125"/>
      <c r="P24" s="72"/>
      <c r="Q24" s="72"/>
      <c r="R24" s="72"/>
      <c r="S24" s="72"/>
      <c r="T24" s="72"/>
      <c r="U24" s="72"/>
      <c r="V24" s="72"/>
      <c r="W24" s="72"/>
      <c r="X24" s="72"/>
      <c r="Y24" s="72"/>
      <c r="Z24" s="83"/>
      <c r="AA24" s="84" t="n">
        <f aca="false">ISBLANK(P24)</f>
        <v>1</v>
      </c>
      <c r="AB24" s="126"/>
      <c r="AC24" s="127"/>
      <c r="AD24" s="128" t="n">
        <f aca="false">IF(AC24=100,2,IF(AND(AC24&gt;=51,AC24&lt;=76),1,IF(AC24&gt;=1,AC24&lt;=50,0)))</f>
        <v>0</v>
      </c>
      <c r="AE24" s="129"/>
      <c r="AF24" s="89"/>
      <c r="AG24" s="129"/>
      <c r="AH24" s="89"/>
      <c r="AI24" s="91"/>
      <c r="AJ24" s="130"/>
      <c r="AK24" s="131"/>
      <c r="AL24" s="72"/>
      <c r="AM24" s="95"/>
      <c r="AN24" s="95"/>
      <c r="AO24" s="95"/>
      <c r="AP24" s="95"/>
      <c r="AQ24" s="132"/>
      <c r="AR24" s="132"/>
    </row>
    <row r="25" s="53" customFormat="true" ht="30.6" hidden="false" customHeight="true" outlineLevel="0" collapsed="false">
      <c r="A25" s="122"/>
      <c r="B25" s="71"/>
      <c r="C25" s="71"/>
      <c r="D25" s="71"/>
      <c r="E25" s="123"/>
      <c r="F25" s="73"/>
      <c r="G25" s="73"/>
      <c r="H25" s="73" t="s">
        <v>109</v>
      </c>
      <c r="I25" s="72"/>
      <c r="J25" s="124"/>
      <c r="K25" s="77"/>
      <c r="L25" s="78"/>
      <c r="M25" s="79"/>
      <c r="N25" s="79"/>
      <c r="O25" s="125"/>
      <c r="P25" s="72"/>
      <c r="Q25" s="72"/>
      <c r="R25" s="72"/>
      <c r="S25" s="72"/>
      <c r="T25" s="72"/>
      <c r="U25" s="72"/>
      <c r="V25" s="72"/>
      <c r="W25" s="72"/>
      <c r="X25" s="72"/>
      <c r="Y25" s="72"/>
      <c r="Z25" s="83"/>
      <c r="AA25" s="84" t="n">
        <f aca="false">ISBLANK(P25)</f>
        <v>1</v>
      </c>
      <c r="AB25" s="126"/>
      <c r="AC25" s="127"/>
      <c r="AD25" s="128" t="n">
        <f aca="false">IF(AC25=100,2,IF(AND(AC25&gt;=51,AC25&lt;=76),1,IF(AC25&gt;=1,AC25&lt;=50,0)))</f>
        <v>0</v>
      </c>
      <c r="AE25" s="129"/>
      <c r="AF25" s="89"/>
      <c r="AG25" s="129"/>
      <c r="AH25" s="89"/>
      <c r="AI25" s="91"/>
      <c r="AJ25" s="130"/>
      <c r="AK25" s="131"/>
      <c r="AL25" s="95"/>
      <c r="AM25" s="95"/>
      <c r="AN25" s="95"/>
      <c r="AO25" s="95"/>
      <c r="AP25" s="95"/>
      <c r="AQ25" s="132"/>
      <c r="AR25" s="132"/>
      <c r="AS25" s="6"/>
      <c r="AT25" s="6"/>
      <c r="AU25" s="6"/>
      <c r="AV25" s="6"/>
      <c r="AW25" s="6"/>
      <c r="AX25" s="6"/>
      <c r="AY25" s="6"/>
      <c r="AZ25" s="6"/>
      <c r="BA25" s="6"/>
      <c r="BB25" s="6"/>
      <c r="BC25" s="6"/>
      <c r="BD25" s="6"/>
      <c r="BE25" s="6"/>
      <c r="BF25" s="6"/>
      <c r="BG25" s="6"/>
    </row>
    <row r="26" s="69" customFormat="true" ht="15" hidden="false" customHeight="true" outlineLevel="0" collapsed="false">
      <c r="A26" s="133"/>
      <c r="B26" s="134"/>
      <c r="C26" s="134"/>
      <c r="D26" s="134"/>
      <c r="E26" s="104"/>
      <c r="F26" s="107"/>
      <c r="G26" s="135"/>
      <c r="H26" s="107"/>
      <c r="I26" s="105"/>
      <c r="J26" s="108"/>
      <c r="K26" s="108"/>
      <c r="L26" s="108"/>
      <c r="M26" s="109"/>
      <c r="N26" s="109"/>
      <c r="O26" s="110"/>
      <c r="P26" s="105"/>
      <c r="Q26" s="105"/>
      <c r="R26" s="105"/>
      <c r="S26" s="105"/>
      <c r="T26" s="105"/>
      <c r="U26" s="105"/>
      <c r="V26" s="105"/>
      <c r="W26" s="105"/>
      <c r="X26" s="105"/>
      <c r="Y26" s="105"/>
      <c r="Z26" s="136"/>
      <c r="AA26" s="112"/>
      <c r="AB26" s="113"/>
      <c r="AC26" s="137"/>
      <c r="AD26" s="138"/>
      <c r="AE26" s="113"/>
      <c r="AF26" s="116"/>
      <c r="AG26" s="113"/>
      <c r="AH26" s="116"/>
      <c r="AI26" s="117"/>
      <c r="AJ26" s="118"/>
      <c r="AK26" s="119"/>
      <c r="AL26" s="120"/>
      <c r="AM26" s="120"/>
      <c r="AN26" s="120"/>
      <c r="AO26" s="120"/>
      <c r="AP26" s="120"/>
      <c r="AQ26" s="121"/>
      <c r="AR26" s="121"/>
      <c r="AS26" s="68"/>
      <c r="AT26" s="68"/>
      <c r="AU26" s="68"/>
      <c r="AV26" s="68"/>
      <c r="AW26" s="68"/>
      <c r="AX26" s="68"/>
      <c r="AY26" s="68"/>
      <c r="AZ26" s="68"/>
      <c r="BA26" s="68"/>
      <c r="BB26" s="68"/>
      <c r="BC26" s="68"/>
      <c r="BD26" s="68"/>
      <c r="BE26" s="68"/>
      <c r="BF26" s="68"/>
      <c r="BG26" s="68"/>
    </row>
    <row r="27" customFormat="false" ht="75" hidden="false" customHeight="true" outlineLevel="0" collapsed="false">
      <c r="A27" s="97" t="s">
        <v>50</v>
      </c>
      <c r="B27" s="72" t="n">
        <v>3</v>
      </c>
      <c r="C27" s="72" t="s">
        <v>51</v>
      </c>
      <c r="D27" s="72"/>
      <c r="E27" s="72" t="s">
        <v>52</v>
      </c>
      <c r="F27" s="73" t="s">
        <v>110</v>
      </c>
      <c r="G27" s="139" t="s">
        <v>111</v>
      </c>
      <c r="H27" s="73" t="s">
        <v>112</v>
      </c>
      <c r="I27" s="72" t="s">
        <v>56</v>
      </c>
      <c r="J27" s="76" t="s">
        <v>57</v>
      </c>
      <c r="K27" s="140"/>
      <c r="L27" s="78" t="s">
        <v>58</v>
      </c>
      <c r="M27" s="141"/>
      <c r="N27" s="141"/>
      <c r="O27" s="80" t="s">
        <v>59</v>
      </c>
      <c r="P27" s="72" t="s">
        <v>113</v>
      </c>
      <c r="Q27" s="72" t="s">
        <v>61</v>
      </c>
      <c r="R27" s="72"/>
      <c r="S27" s="72" t="n">
        <v>15</v>
      </c>
      <c r="T27" s="82" t="n">
        <v>5</v>
      </c>
      <c r="U27" s="83" t="n">
        <v>0</v>
      </c>
      <c r="V27" s="83" t="n">
        <v>10</v>
      </c>
      <c r="W27" s="83" t="n">
        <v>15</v>
      </c>
      <c r="X27" s="83" t="n">
        <v>10</v>
      </c>
      <c r="Y27" s="83" t="n">
        <v>30</v>
      </c>
      <c r="Z27" s="83" t="s">
        <v>62</v>
      </c>
      <c r="AA27" s="84" t="n">
        <f aca="false">ISBLANK(P27)</f>
        <v>0</v>
      </c>
      <c r="AB27" s="85" t="n">
        <v>3</v>
      </c>
      <c r="AC27" s="127" t="n">
        <f aca="false">+S27+T27+U27+V27+W27+X27+Y27</f>
        <v>85</v>
      </c>
      <c r="AD27" s="142" t="n">
        <f aca="false">IF(AC27=100,2,IF(AND(AC27&gt;=51,AC27&lt;=76),1,IF(AC27&gt;=1,AC27&lt;=50,0)))</f>
        <v>0</v>
      </c>
      <c r="AE27" s="143" t="s">
        <v>114</v>
      </c>
      <c r="AF27" s="89"/>
      <c r="AG27" s="90" t="s">
        <v>58</v>
      </c>
      <c r="AH27" s="89" t="n">
        <f aca="false">VLOOKUP(AG27,[1]LISTAS!$I$3:$J$7,2)</f>
        <v>3</v>
      </c>
      <c r="AI27" s="91" t="n">
        <f aca="false">AF27*AH27</f>
        <v>0</v>
      </c>
      <c r="AJ27" s="92" t="s">
        <v>64</v>
      </c>
      <c r="AK27" s="93" t="str">
        <f aca="false">VLOOKUP(AJ27,[3]LISTAS!$Z$3:$AA$6,2)</f>
        <v>Reducir el riesgo y/o
Asume el riesgo Y/o</v>
      </c>
      <c r="AL27" s="95" t="s">
        <v>115</v>
      </c>
      <c r="AM27" s="94" t="s">
        <v>66</v>
      </c>
      <c r="AN27" s="94" t="s">
        <v>116</v>
      </c>
      <c r="AO27" s="94" t="s">
        <v>117</v>
      </c>
      <c r="AP27" s="95" t="s">
        <v>118</v>
      </c>
      <c r="AQ27" s="96" t="n">
        <v>43281</v>
      </c>
      <c r="AR27" s="96" t="n">
        <v>43465</v>
      </c>
    </row>
    <row r="28" customFormat="false" ht="46.2" hidden="false" customHeight="true" outlineLevel="0" collapsed="false">
      <c r="A28" s="97"/>
      <c r="B28" s="72"/>
      <c r="C28" s="72"/>
      <c r="D28" s="72"/>
      <c r="E28" s="72" t="s">
        <v>70</v>
      </c>
      <c r="F28" s="73" t="s">
        <v>119</v>
      </c>
      <c r="G28" s="139"/>
      <c r="H28" s="73" t="s">
        <v>120</v>
      </c>
      <c r="I28" s="72"/>
      <c r="J28" s="76"/>
      <c r="K28" s="140"/>
      <c r="L28" s="78"/>
      <c r="M28" s="141"/>
      <c r="N28" s="141"/>
      <c r="O28" s="80"/>
      <c r="P28" s="72" t="s">
        <v>121</v>
      </c>
      <c r="Q28" s="72" t="s">
        <v>61</v>
      </c>
      <c r="R28" s="72"/>
      <c r="S28" s="72" t="n">
        <v>15</v>
      </c>
      <c r="T28" s="82" t="n">
        <v>5</v>
      </c>
      <c r="U28" s="83" t="n">
        <v>0</v>
      </c>
      <c r="V28" s="83" t="n">
        <v>10</v>
      </c>
      <c r="W28" s="83" t="n">
        <v>15</v>
      </c>
      <c r="X28" s="83" t="n">
        <v>10</v>
      </c>
      <c r="Y28" s="83" t="n">
        <v>30</v>
      </c>
      <c r="Z28" s="83" t="s">
        <v>62</v>
      </c>
      <c r="AA28" s="84" t="n">
        <f aca="false">ISBLANK(#REF!)</f>
        <v>0</v>
      </c>
      <c r="AB28" s="85"/>
      <c r="AC28" s="127" t="n">
        <f aca="false">+S28+T28+U28+V28+W28+X28+Y28</f>
        <v>85</v>
      </c>
      <c r="AD28" s="142" t="n">
        <f aca="false">IF(AC28=100,2,IF(AND(AC28&gt;=51,AC28&lt;=76),1,IF(AC28&gt;=1,AC28&lt;=50,0)))</f>
        <v>0</v>
      </c>
      <c r="AE28" s="143"/>
      <c r="AF28" s="89"/>
      <c r="AG28" s="90"/>
      <c r="AH28" s="89"/>
      <c r="AI28" s="91"/>
      <c r="AJ28" s="92"/>
      <c r="AK28" s="93"/>
      <c r="AL28" s="72" t="s">
        <v>122</v>
      </c>
      <c r="AM28" s="94" t="s">
        <v>66</v>
      </c>
      <c r="AN28" s="94" t="s">
        <v>123</v>
      </c>
      <c r="AO28" s="94" t="s">
        <v>124</v>
      </c>
      <c r="AP28" s="72" t="s">
        <v>125</v>
      </c>
      <c r="AQ28" s="96" t="n">
        <v>43146</v>
      </c>
      <c r="AR28" s="96" t="n">
        <v>43434</v>
      </c>
    </row>
    <row r="29" customFormat="false" ht="48.6" hidden="false" customHeight="true" outlineLevel="0" collapsed="false">
      <c r="A29" s="97"/>
      <c r="B29" s="72"/>
      <c r="C29" s="72"/>
      <c r="D29" s="72"/>
      <c r="E29" s="72" t="s">
        <v>70</v>
      </c>
      <c r="F29" s="73" t="s">
        <v>126</v>
      </c>
      <c r="G29" s="139"/>
      <c r="H29" s="73" t="s">
        <v>127</v>
      </c>
      <c r="I29" s="72"/>
      <c r="J29" s="76"/>
      <c r="K29" s="140"/>
      <c r="L29" s="78"/>
      <c r="M29" s="141"/>
      <c r="N29" s="141"/>
      <c r="O29" s="80"/>
      <c r="P29" s="72" t="s">
        <v>128</v>
      </c>
      <c r="Q29" s="72" t="s">
        <v>61</v>
      </c>
      <c r="R29" s="72"/>
      <c r="S29" s="72" t="n">
        <v>15</v>
      </c>
      <c r="T29" s="82" t="n">
        <v>5</v>
      </c>
      <c r="U29" s="83" t="n">
        <v>0</v>
      </c>
      <c r="V29" s="83" t="n">
        <v>10</v>
      </c>
      <c r="W29" s="83" t="n">
        <v>15</v>
      </c>
      <c r="X29" s="83" t="n">
        <v>10</v>
      </c>
      <c r="Y29" s="83" t="n">
        <v>30</v>
      </c>
      <c r="Z29" s="83" t="s">
        <v>62</v>
      </c>
      <c r="AA29" s="84" t="n">
        <f aca="false">ISBLANK(#REF!)</f>
        <v>0</v>
      </c>
      <c r="AB29" s="85"/>
      <c r="AC29" s="127" t="n">
        <f aca="false">+S29+T29+U29+V29+W29+X29+Y29</f>
        <v>85</v>
      </c>
      <c r="AD29" s="142" t="n">
        <f aca="false">IF(AC29=100,2,IF(AND(AC29&gt;=51,AC29&lt;=76),1,IF(AC29&gt;=1,AC29&lt;=50,0)))</f>
        <v>0</v>
      </c>
      <c r="AE29" s="143"/>
      <c r="AF29" s="89"/>
      <c r="AG29" s="90"/>
      <c r="AH29" s="89"/>
      <c r="AI29" s="91"/>
      <c r="AJ29" s="92"/>
      <c r="AK29" s="93"/>
      <c r="AL29" s="72" t="s">
        <v>129</v>
      </c>
      <c r="AM29" s="94" t="s">
        <v>66</v>
      </c>
      <c r="AN29" s="94" t="s">
        <v>130</v>
      </c>
      <c r="AO29" s="94" t="s">
        <v>131</v>
      </c>
      <c r="AP29" s="95" t="s">
        <v>132</v>
      </c>
      <c r="AQ29" s="96" t="n">
        <v>43160</v>
      </c>
      <c r="AR29" s="96" t="n">
        <v>43189</v>
      </c>
    </row>
    <row r="30" customFormat="false" ht="52.2" hidden="false" customHeight="true" outlineLevel="0" collapsed="false">
      <c r="A30" s="97"/>
      <c r="B30" s="72"/>
      <c r="C30" s="72"/>
      <c r="D30" s="72"/>
      <c r="E30" s="72" t="s">
        <v>133</v>
      </c>
      <c r="F30" s="73" t="s">
        <v>134</v>
      </c>
      <c r="G30" s="139"/>
      <c r="H30" s="73" t="s">
        <v>135</v>
      </c>
      <c r="I30" s="72"/>
      <c r="J30" s="76"/>
      <c r="K30" s="140"/>
      <c r="L30" s="78"/>
      <c r="M30" s="141"/>
      <c r="N30" s="141"/>
      <c r="O30" s="80"/>
      <c r="P30" s="144"/>
      <c r="Q30" s="72"/>
      <c r="R30" s="72"/>
      <c r="S30" s="72"/>
      <c r="T30" s="82"/>
      <c r="U30" s="83"/>
      <c r="V30" s="83"/>
      <c r="W30" s="83"/>
      <c r="X30" s="83"/>
      <c r="Y30" s="83"/>
      <c r="Z30" s="83"/>
      <c r="AA30" s="84"/>
      <c r="AB30" s="85"/>
      <c r="AC30" s="127" t="n">
        <f aca="false">+S30+T30+U30+V30+W30+X30+Y30</f>
        <v>0</v>
      </c>
      <c r="AD30" s="142" t="n">
        <f aca="false">IF(AC30=100,2,IF(AND(AC30&gt;=51,AC30&lt;=76),1,IF(AC30&gt;=1,AC30&lt;=50,0)))</f>
        <v>0</v>
      </c>
      <c r="AE30" s="143"/>
      <c r="AF30" s="89"/>
      <c r="AG30" s="90"/>
      <c r="AH30" s="89"/>
      <c r="AI30" s="91"/>
      <c r="AJ30" s="92"/>
      <c r="AK30" s="93"/>
      <c r="AL30" s="145"/>
      <c r="AM30" s="146"/>
      <c r="AN30" s="147"/>
      <c r="AO30" s="147"/>
      <c r="AP30" s="147"/>
      <c r="AQ30" s="148"/>
      <c r="AR30" s="148"/>
    </row>
    <row r="31" customFormat="false" ht="64.2" hidden="false" customHeight="true" outlineLevel="0" collapsed="false">
      <c r="A31" s="97"/>
      <c r="B31" s="72"/>
      <c r="C31" s="72"/>
      <c r="D31" s="72"/>
      <c r="E31" s="72" t="s">
        <v>70</v>
      </c>
      <c r="F31" s="72" t="s">
        <v>136</v>
      </c>
      <c r="G31" s="139"/>
      <c r="H31" s="73" t="s">
        <v>137</v>
      </c>
      <c r="I31" s="72"/>
      <c r="J31" s="76"/>
      <c r="K31" s="140"/>
      <c r="L31" s="78"/>
      <c r="M31" s="141"/>
      <c r="N31" s="141"/>
      <c r="O31" s="80"/>
      <c r="P31" s="100"/>
      <c r="Q31" s="72"/>
      <c r="R31" s="72"/>
      <c r="S31" s="72"/>
      <c r="T31" s="82"/>
      <c r="U31" s="83"/>
      <c r="V31" s="83"/>
      <c r="W31" s="83"/>
      <c r="X31" s="83"/>
      <c r="Y31" s="83"/>
      <c r="Z31" s="83"/>
      <c r="AA31" s="84"/>
      <c r="AB31" s="85"/>
      <c r="AC31" s="127" t="n">
        <f aca="false">+S31+T31+U31+V31+W31+X31+Y31</f>
        <v>0</v>
      </c>
      <c r="AD31" s="142" t="n">
        <f aca="false">IF(AC31=100,2,IF(AND(AC31&gt;=51,AC31&lt;=76),1,IF(AC31&gt;=1,AC31&lt;=50,0)))</f>
        <v>0</v>
      </c>
      <c r="AE31" s="143"/>
      <c r="AF31" s="89"/>
      <c r="AG31" s="90"/>
      <c r="AH31" s="89"/>
      <c r="AI31" s="91"/>
      <c r="AJ31" s="92"/>
      <c r="AK31" s="93"/>
      <c r="AL31" s="95"/>
      <c r="AM31" s="149"/>
      <c r="AN31" s="95"/>
      <c r="AO31" s="95"/>
      <c r="AP31" s="150"/>
      <c r="AQ31" s="96"/>
      <c r="AR31" s="96"/>
    </row>
    <row r="32" s="53" customFormat="true" ht="49.8" hidden="false" customHeight="true" outlineLevel="0" collapsed="false">
      <c r="A32" s="97"/>
      <c r="B32" s="72"/>
      <c r="C32" s="72"/>
      <c r="D32" s="72"/>
      <c r="E32" s="72" t="s">
        <v>70</v>
      </c>
      <c r="F32" s="73" t="s">
        <v>138</v>
      </c>
      <c r="G32" s="139"/>
      <c r="H32" s="72"/>
      <c r="I32" s="72"/>
      <c r="J32" s="76"/>
      <c r="K32" s="151"/>
      <c r="L32" s="78"/>
      <c r="M32" s="152"/>
      <c r="N32" s="152"/>
      <c r="O32" s="80"/>
      <c r="P32" s="100"/>
      <c r="Q32" s="72"/>
      <c r="R32" s="72"/>
      <c r="S32" s="72"/>
      <c r="T32" s="82"/>
      <c r="U32" s="83"/>
      <c r="V32" s="83"/>
      <c r="W32" s="83"/>
      <c r="X32" s="83"/>
      <c r="Y32" s="83"/>
      <c r="Z32" s="83"/>
      <c r="AA32" s="84"/>
      <c r="AB32" s="85"/>
      <c r="AC32" s="127" t="n">
        <f aca="false">+S32+T32+U32+V32+W32+X32+Y32</f>
        <v>0</v>
      </c>
      <c r="AD32" s="142" t="n">
        <f aca="false">IF(AC32=100,2,IF(AND(AC32&gt;=51,AC32&lt;=76),1,IF(AC32&gt;=1,AC32&lt;=50,0)))</f>
        <v>0</v>
      </c>
      <c r="AE32" s="143"/>
      <c r="AF32" s="89"/>
      <c r="AG32" s="90"/>
      <c r="AH32" s="89"/>
      <c r="AI32" s="91"/>
      <c r="AJ32" s="92"/>
      <c r="AK32" s="93"/>
      <c r="AL32" s="95"/>
      <c r="AM32" s="95"/>
      <c r="AN32" s="94"/>
      <c r="AO32" s="94"/>
      <c r="AP32" s="95"/>
      <c r="AQ32" s="132"/>
      <c r="AR32" s="132"/>
      <c r="AS32" s="6"/>
      <c r="AT32" s="6"/>
      <c r="AU32" s="6"/>
      <c r="AV32" s="6"/>
      <c r="AW32" s="6"/>
      <c r="AX32" s="6"/>
      <c r="AY32" s="6"/>
      <c r="AZ32" s="6"/>
      <c r="BA32" s="6"/>
      <c r="BB32" s="6"/>
      <c r="BC32" s="6"/>
      <c r="BD32" s="6"/>
      <c r="BE32" s="6"/>
      <c r="BF32" s="6"/>
      <c r="BG32" s="6"/>
    </row>
    <row r="33" customFormat="false" ht="182.25" hidden="false" customHeight="true" outlineLevel="0" collapsed="false">
      <c r="A33" s="97"/>
      <c r="B33" s="72"/>
      <c r="C33" s="72"/>
      <c r="D33" s="72"/>
      <c r="E33" s="72" t="s">
        <v>70</v>
      </c>
      <c r="F33" s="72" t="s">
        <v>139</v>
      </c>
      <c r="G33" s="139"/>
      <c r="H33" s="72"/>
      <c r="I33" s="72"/>
      <c r="J33" s="76"/>
      <c r="K33" s="153"/>
      <c r="L33" s="78"/>
      <c r="M33" s="153"/>
      <c r="N33" s="153"/>
      <c r="O33" s="80"/>
      <c r="P33" s="144"/>
      <c r="Q33" s="72"/>
      <c r="R33" s="72"/>
      <c r="S33" s="72"/>
      <c r="T33" s="82"/>
      <c r="U33" s="83"/>
      <c r="V33" s="83"/>
      <c r="W33" s="83"/>
      <c r="X33" s="83"/>
      <c r="Y33" s="83"/>
      <c r="Z33" s="83"/>
      <c r="AA33" s="84"/>
      <c r="AB33" s="85"/>
      <c r="AC33" s="127" t="n">
        <f aca="false">+S33+T33+U33+V33+W33+X33+Y33</f>
        <v>0</v>
      </c>
      <c r="AD33" s="142" t="n">
        <f aca="false">IF(AC33=100,2,IF(AND(AC33&gt;=51,AC33&lt;=76),1,IF(AC33&gt;=1,AC33&lt;=50,0)))</f>
        <v>0</v>
      </c>
      <c r="AE33" s="143"/>
      <c r="AF33" s="89"/>
      <c r="AG33" s="90"/>
      <c r="AH33" s="89"/>
      <c r="AI33" s="91"/>
      <c r="AJ33" s="92"/>
      <c r="AK33" s="93"/>
      <c r="AL33" s="95"/>
      <c r="AM33" s="95"/>
      <c r="AN33" s="94"/>
      <c r="AO33" s="94"/>
      <c r="AP33" s="95"/>
      <c r="AQ33" s="132"/>
      <c r="AR33" s="132"/>
    </row>
    <row r="34" s="160" customFormat="true" ht="14.25" hidden="false" customHeight="true" outlineLevel="0" collapsed="false">
      <c r="A34" s="154"/>
      <c r="B34" s="155"/>
      <c r="C34" s="155"/>
      <c r="D34" s="155"/>
      <c r="E34" s="105"/>
      <c r="F34" s="105"/>
      <c r="G34" s="135"/>
      <c r="H34" s="104"/>
      <c r="I34" s="107"/>
      <c r="J34" s="156"/>
      <c r="K34" s="157"/>
      <c r="L34" s="108"/>
      <c r="M34" s="157"/>
      <c r="N34" s="157"/>
      <c r="O34" s="158"/>
      <c r="P34" s="159"/>
      <c r="Q34" s="105"/>
      <c r="R34" s="105"/>
      <c r="S34" s="105"/>
      <c r="T34" s="105"/>
      <c r="U34" s="136"/>
      <c r="V34" s="136"/>
      <c r="W34" s="136"/>
      <c r="X34" s="136"/>
      <c r="Y34" s="136"/>
      <c r="Z34" s="136"/>
      <c r="AA34" s="112"/>
      <c r="AB34" s="113"/>
      <c r="AC34" s="137"/>
      <c r="AD34" s="138"/>
      <c r="AE34" s="113"/>
      <c r="AF34" s="116"/>
      <c r="AG34" s="113"/>
      <c r="AH34" s="116"/>
      <c r="AI34" s="117"/>
      <c r="AJ34" s="118"/>
      <c r="AK34" s="119"/>
      <c r="AL34" s="120"/>
      <c r="AM34" s="120"/>
      <c r="AN34" s="120"/>
      <c r="AO34" s="120"/>
      <c r="AP34" s="120"/>
      <c r="AQ34" s="121"/>
      <c r="AR34" s="121"/>
      <c r="AS34" s="68"/>
      <c r="AT34" s="68"/>
      <c r="AU34" s="68"/>
      <c r="AV34" s="68"/>
      <c r="AW34" s="68"/>
      <c r="AX34" s="68"/>
      <c r="AY34" s="68"/>
      <c r="AZ34" s="68"/>
      <c r="BA34" s="68"/>
      <c r="BB34" s="68"/>
      <c r="BC34" s="68"/>
      <c r="BD34" s="68"/>
      <c r="BE34" s="68"/>
      <c r="BF34" s="68"/>
      <c r="BG34" s="68"/>
    </row>
    <row r="35" customFormat="false" ht="28.5" hidden="false" customHeight="true" outlineLevel="0" collapsed="false">
      <c r="A35" s="161" t="s">
        <v>140</v>
      </c>
      <c r="B35" s="162" t="n">
        <v>1</v>
      </c>
      <c r="C35" s="162" t="s">
        <v>51</v>
      </c>
      <c r="D35" s="162"/>
      <c r="E35" s="72" t="s">
        <v>141</v>
      </c>
      <c r="F35" s="72" t="s">
        <v>142</v>
      </c>
      <c r="G35" s="82" t="s">
        <v>143</v>
      </c>
      <c r="H35" s="123" t="s">
        <v>144</v>
      </c>
      <c r="I35" s="72" t="s">
        <v>145</v>
      </c>
      <c r="J35" s="163" t="s">
        <v>57</v>
      </c>
      <c r="K35" s="77"/>
      <c r="L35" s="164" t="s">
        <v>58</v>
      </c>
      <c r="M35" s="79"/>
      <c r="N35" s="79"/>
      <c r="O35" s="165" t="s">
        <v>59</v>
      </c>
      <c r="P35" s="82" t="s">
        <v>146</v>
      </c>
      <c r="Q35" s="72" t="s">
        <v>51</v>
      </c>
      <c r="R35" s="72"/>
      <c r="S35" s="72" t="n">
        <v>0</v>
      </c>
      <c r="T35" s="82" t="n">
        <v>5</v>
      </c>
      <c r="U35" s="83" t="n">
        <v>0</v>
      </c>
      <c r="V35" s="83" t="n">
        <v>10</v>
      </c>
      <c r="W35" s="83" t="n">
        <v>15</v>
      </c>
      <c r="X35" s="83" t="n">
        <v>0</v>
      </c>
      <c r="Y35" s="83" t="n">
        <v>0</v>
      </c>
      <c r="Z35" s="83" t="s">
        <v>62</v>
      </c>
      <c r="AA35" s="84" t="n">
        <f aca="false">ISBLANK(P35)</f>
        <v>0</v>
      </c>
      <c r="AB35" s="128" t="n">
        <v>1</v>
      </c>
      <c r="AC35" s="127" t="n">
        <f aca="false">+S35+T35+U35+V35+W35+X35+Y35</f>
        <v>30</v>
      </c>
      <c r="AD35" s="128" t="n">
        <f aca="false">IF(AC35=100,2,IF(AND(AC35&gt;=51,AC35&lt;=76),1,IF(AC35&gt;=1,AC35&lt;=50,0)))</f>
        <v>1</v>
      </c>
      <c r="AE35" s="163" t="s">
        <v>57</v>
      </c>
      <c r="AF35" s="87"/>
      <c r="AG35" s="166" t="s">
        <v>58</v>
      </c>
      <c r="AH35" s="87" t="n">
        <f aca="false">VLOOKUP(AG35,[4]LISTAS!$I$3:$J$7,2)</f>
        <v>3</v>
      </c>
      <c r="AI35" s="167" t="n">
        <f aca="false">AF35*AH35</f>
        <v>0</v>
      </c>
      <c r="AJ35" s="165" t="s">
        <v>59</v>
      </c>
      <c r="AK35" s="168" t="str">
        <f aca="false">VLOOKUP(AJ35,[4]LISTAS!$Z$3:$AA$6,2)</f>
        <v>Reducir el riesgo y/o
Evitar el riesgo y/o
Transferir el riesgo y/o
Compartir el riesgo </v>
      </c>
      <c r="AL35" s="95" t="s">
        <v>147</v>
      </c>
      <c r="AM35" s="95" t="s">
        <v>148</v>
      </c>
      <c r="AN35" s="95" t="s">
        <v>149</v>
      </c>
      <c r="AO35" s="95" t="s">
        <v>150</v>
      </c>
      <c r="AP35" s="95" t="s">
        <v>151</v>
      </c>
      <c r="AQ35" s="132" t="n">
        <v>43332</v>
      </c>
      <c r="AR35" s="132" t="n">
        <v>43465</v>
      </c>
    </row>
    <row r="36" customFormat="false" ht="28.5" hidden="false" customHeight="true" outlineLevel="0" collapsed="false">
      <c r="A36" s="161"/>
      <c r="B36" s="162"/>
      <c r="C36" s="162"/>
      <c r="D36" s="162"/>
      <c r="E36" s="72" t="s">
        <v>152</v>
      </c>
      <c r="F36" s="169" t="s">
        <v>153</v>
      </c>
      <c r="G36" s="82"/>
      <c r="H36" s="82" t="s">
        <v>154</v>
      </c>
      <c r="I36" s="72"/>
      <c r="J36" s="163"/>
      <c r="K36" s="77"/>
      <c r="L36" s="164"/>
      <c r="M36" s="79"/>
      <c r="N36" s="79"/>
      <c r="O36" s="165"/>
      <c r="P36" s="72"/>
      <c r="Q36" s="72"/>
      <c r="R36" s="72"/>
      <c r="S36" s="72"/>
      <c r="T36" s="82"/>
      <c r="U36" s="83"/>
      <c r="V36" s="83"/>
      <c r="W36" s="83"/>
      <c r="X36" s="83"/>
      <c r="Y36" s="83"/>
      <c r="Z36" s="83"/>
      <c r="AA36" s="84"/>
      <c r="AB36" s="128"/>
      <c r="AC36" s="127" t="n">
        <f aca="false">+S36+T36+U36+V36+W36+X36+Y36</f>
        <v>0</v>
      </c>
      <c r="AD36" s="128" t="n">
        <f aca="false">IF(AC36=100,2,IF(AND(AC36&gt;=51,AC36&lt;=76),1,IF(AC36&gt;=1,AC36&lt;=50,0)))</f>
        <v>0</v>
      </c>
      <c r="AE36" s="163"/>
      <c r="AF36" s="87"/>
      <c r="AG36" s="166"/>
      <c r="AH36" s="87"/>
      <c r="AI36" s="167"/>
      <c r="AJ36" s="165"/>
      <c r="AK36" s="168"/>
      <c r="AL36" s="72"/>
      <c r="AM36" s="72"/>
      <c r="AN36" s="72"/>
      <c r="AO36" s="72"/>
      <c r="AP36" s="72"/>
      <c r="AQ36" s="132"/>
      <c r="AR36" s="132"/>
    </row>
    <row r="37" customFormat="false" ht="28.5" hidden="false" customHeight="true" outlineLevel="0" collapsed="false">
      <c r="A37" s="161"/>
      <c r="B37" s="162"/>
      <c r="C37" s="162"/>
      <c r="D37" s="162"/>
      <c r="E37" s="72"/>
      <c r="F37" s="72"/>
      <c r="G37" s="82"/>
      <c r="H37" s="72"/>
      <c r="I37" s="72"/>
      <c r="J37" s="163"/>
      <c r="K37" s="77"/>
      <c r="L37" s="164"/>
      <c r="M37" s="79"/>
      <c r="N37" s="79"/>
      <c r="O37" s="165"/>
      <c r="P37" s="72"/>
      <c r="Q37" s="72"/>
      <c r="R37" s="72"/>
      <c r="S37" s="72"/>
      <c r="T37" s="82"/>
      <c r="U37" s="83"/>
      <c r="V37" s="83"/>
      <c r="W37" s="83"/>
      <c r="X37" s="83"/>
      <c r="Y37" s="83"/>
      <c r="Z37" s="83"/>
      <c r="AA37" s="84"/>
      <c r="AB37" s="128"/>
      <c r="AC37" s="127" t="n">
        <f aca="false">+S37+T37+U37+V37+W37+X37+Y37</f>
        <v>0</v>
      </c>
      <c r="AD37" s="128" t="n">
        <f aca="false">IF(AC37=100,2,IF(AND(AC37&gt;=51,AC37&lt;=76),1,IF(AC37&gt;=1,AC37&lt;=50,0)))</f>
        <v>0</v>
      </c>
      <c r="AE37" s="163"/>
      <c r="AF37" s="87"/>
      <c r="AG37" s="166"/>
      <c r="AH37" s="87"/>
      <c r="AI37" s="167"/>
      <c r="AJ37" s="165"/>
      <c r="AK37" s="168"/>
      <c r="AL37" s="95"/>
      <c r="AM37" s="95"/>
      <c r="AN37" s="95"/>
      <c r="AO37" s="95"/>
      <c r="AP37" s="95"/>
      <c r="AQ37" s="132"/>
      <c r="AR37" s="132"/>
    </row>
    <row r="38" customFormat="false" ht="28.5" hidden="false" customHeight="true" outlineLevel="0" collapsed="false">
      <c r="A38" s="161"/>
      <c r="B38" s="162"/>
      <c r="C38" s="162"/>
      <c r="D38" s="162"/>
      <c r="E38" s="72"/>
      <c r="F38" s="72"/>
      <c r="G38" s="82"/>
      <c r="H38" s="82"/>
      <c r="I38" s="72"/>
      <c r="J38" s="163"/>
      <c r="K38" s="77"/>
      <c r="L38" s="164"/>
      <c r="M38" s="79"/>
      <c r="N38" s="79"/>
      <c r="O38" s="165"/>
      <c r="P38" s="82"/>
      <c r="Q38" s="72"/>
      <c r="R38" s="72"/>
      <c r="S38" s="72"/>
      <c r="T38" s="82"/>
      <c r="U38" s="83"/>
      <c r="V38" s="83"/>
      <c r="W38" s="83"/>
      <c r="X38" s="83"/>
      <c r="Y38" s="83"/>
      <c r="Z38" s="83"/>
      <c r="AA38" s="84"/>
      <c r="AB38" s="128"/>
      <c r="AC38" s="127" t="n">
        <f aca="false">+S38+T38+U38+V38+W38+X38+Y38</f>
        <v>0</v>
      </c>
      <c r="AD38" s="128" t="n">
        <f aca="false">IF(AC38=100,2,IF(AND(AC38&gt;=51,AC38&lt;=76),1,IF(AC38&gt;=1,AC38&lt;=50,0)))</f>
        <v>0</v>
      </c>
      <c r="AE38" s="163"/>
      <c r="AF38" s="87"/>
      <c r="AG38" s="166"/>
      <c r="AH38" s="87"/>
      <c r="AI38" s="167"/>
      <c r="AJ38" s="165"/>
      <c r="AK38" s="168"/>
      <c r="AL38" s="95"/>
      <c r="AM38" s="95"/>
      <c r="AN38" s="95"/>
      <c r="AO38" s="95"/>
      <c r="AP38" s="95"/>
      <c r="AQ38" s="132"/>
      <c r="AR38" s="132"/>
    </row>
    <row r="39" s="69" customFormat="true" ht="13.2" hidden="false" customHeight="false" outlineLevel="0" collapsed="false">
      <c r="A39" s="161"/>
      <c r="B39" s="162"/>
      <c r="C39" s="162"/>
      <c r="D39" s="162"/>
      <c r="E39" s="72"/>
      <c r="F39" s="72"/>
      <c r="G39" s="82"/>
      <c r="H39" s="72"/>
      <c r="I39" s="72"/>
      <c r="J39" s="163"/>
      <c r="K39" s="77"/>
      <c r="L39" s="164"/>
      <c r="M39" s="79"/>
      <c r="N39" s="79"/>
      <c r="O39" s="165"/>
      <c r="P39" s="82"/>
      <c r="Q39" s="72"/>
      <c r="R39" s="72"/>
      <c r="S39" s="72"/>
      <c r="T39" s="82"/>
      <c r="U39" s="83"/>
      <c r="V39" s="83"/>
      <c r="W39" s="83"/>
      <c r="X39" s="83"/>
      <c r="Y39" s="83"/>
      <c r="Z39" s="83"/>
      <c r="AA39" s="84"/>
      <c r="AB39" s="128"/>
      <c r="AC39" s="127" t="n">
        <f aca="false">+S39+T39+U39+V39+W39+X39+Y39</f>
        <v>0</v>
      </c>
      <c r="AD39" s="128" t="n">
        <f aca="false">IF(AC39=100,2,IF(AND(AC39&gt;=51,AC39&lt;=76),1,IF(AC39&gt;=1,AC39&lt;=50,0)))</f>
        <v>0</v>
      </c>
      <c r="AE39" s="163"/>
      <c r="AF39" s="87"/>
      <c r="AG39" s="166"/>
      <c r="AH39" s="87"/>
      <c r="AI39" s="167"/>
      <c r="AJ39" s="165"/>
      <c r="AK39" s="168"/>
      <c r="AL39" s="95"/>
      <c r="AM39" s="95"/>
      <c r="AN39" s="95"/>
      <c r="AO39" s="95"/>
      <c r="AP39" s="95"/>
      <c r="AQ39" s="132"/>
      <c r="AR39" s="132"/>
      <c r="AS39" s="68"/>
      <c r="AT39" s="68"/>
      <c r="AU39" s="68"/>
      <c r="AV39" s="68"/>
      <c r="AW39" s="68"/>
      <c r="AX39" s="68"/>
      <c r="AY39" s="68"/>
      <c r="AZ39" s="68"/>
      <c r="BA39" s="68"/>
      <c r="BB39" s="68"/>
      <c r="BC39" s="68"/>
      <c r="BD39" s="68"/>
      <c r="BE39" s="68"/>
      <c r="BF39" s="68"/>
      <c r="BG39" s="68"/>
    </row>
    <row r="40" customFormat="false" ht="14.25" hidden="false" customHeight="true" outlineLevel="0" collapsed="false">
      <c r="A40" s="170"/>
      <c r="B40" s="171"/>
      <c r="C40" s="172"/>
      <c r="D40" s="172"/>
      <c r="E40" s="173"/>
      <c r="F40" s="174"/>
      <c r="G40" s="174"/>
      <c r="H40" s="174"/>
      <c r="I40" s="174"/>
      <c r="J40" s="174"/>
      <c r="K40" s="175"/>
      <c r="L40" s="174"/>
      <c r="M40" s="176"/>
      <c r="N40" s="176"/>
      <c r="O40" s="177"/>
      <c r="P40" s="174"/>
      <c r="Q40" s="174"/>
      <c r="R40" s="174"/>
      <c r="S40" s="174"/>
      <c r="T40" s="174"/>
      <c r="U40" s="174"/>
      <c r="V40" s="174"/>
      <c r="W40" s="174"/>
      <c r="X40" s="174"/>
      <c r="Y40" s="174"/>
      <c r="Z40" s="174"/>
      <c r="AA40" s="177"/>
      <c r="AB40" s="177"/>
      <c r="AC40" s="177"/>
      <c r="AD40" s="177"/>
      <c r="AE40" s="177"/>
      <c r="AF40" s="177"/>
      <c r="AG40" s="177"/>
      <c r="AH40" s="177"/>
      <c r="AI40" s="178"/>
      <c r="AJ40" s="178"/>
      <c r="AK40" s="178"/>
      <c r="AL40" s="174"/>
      <c r="AM40" s="174"/>
      <c r="AN40" s="174"/>
      <c r="AO40" s="174"/>
      <c r="AP40" s="174"/>
      <c r="AQ40" s="179"/>
      <c r="AR40" s="179"/>
      <c r="AS40" s="180"/>
      <c r="AT40" s="181"/>
      <c r="BH40" s="6"/>
    </row>
    <row r="41" customFormat="false" ht="90" hidden="false" customHeight="true" outlineLevel="0" collapsed="false">
      <c r="A41" s="161" t="s">
        <v>140</v>
      </c>
      <c r="B41" s="162" t="n">
        <v>2</v>
      </c>
      <c r="C41" s="162" t="s">
        <v>51</v>
      </c>
      <c r="D41" s="162"/>
      <c r="E41" s="72" t="s">
        <v>70</v>
      </c>
      <c r="F41" s="72" t="s">
        <v>155</v>
      </c>
      <c r="G41" s="82" t="s">
        <v>156</v>
      </c>
      <c r="H41" s="123" t="s">
        <v>157</v>
      </c>
      <c r="I41" s="72" t="s">
        <v>158</v>
      </c>
      <c r="J41" s="163" t="s">
        <v>57</v>
      </c>
      <c r="K41" s="77"/>
      <c r="L41" s="163" t="s">
        <v>159</v>
      </c>
      <c r="M41" s="79"/>
      <c r="N41" s="79"/>
      <c r="O41" s="125" t="s">
        <v>94</v>
      </c>
      <c r="P41" s="82" t="s">
        <v>160</v>
      </c>
      <c r="Q41" s="72" t="s">
        <v>51</v>
      </c>
      <c r="R41" s="72"/>
      <c r="S41" s="72" t="n">
        <v>15</v>
      </c>
      <c r="T41" s="82" t="n">
        <v>5</v>
      </c>
      <c r="U41" s="83" t="n">
        <v>0</v>
      </c>
      <c r="V41" s="83" t="n">
        <v>10</v>
      </c>
      <c r="W41" s="83" t="n">
        <v>15</v>
      </c>
      <c r="X41" s="83" t="n">
        <v>10</v>
      </c>
      <c r="Y41" s="83" t="n">
        <v>0</v>
      </c>
      <c r="Z41" s="83" t="s">
        <v>62</v>
      </c>
      <c r="AA41" s="84" t="n">
        <f aca="false">ISBLANK(P41)</f>
        <v>0</v>
      </c>
      <c r="AB41" s="128" t="n">
        <v>1</v>
      </c>
      <c r="AC41" s="127" t="n">
        <f aca="false">+S41+T41+U41+V41+W41+X41+Y41</f>
        <v>55</v>
      </c>
      <c r="AD41" s="128" t="n">
        <f aca="false">IF(AC41=100,2,IF(AND(AC41&gt;=51,AC41&lt;=76),1,IF(AC41&gt;=1,AC41&lt;=50,0)))</f>
        <v>1</v>
      </c>
      <c r="AE41" s="166" t="s">
        <v>161</v>
      </c>
      <c r="AF41" s="87"/>
      <c r="AG41" s="163" t="s">
        <v>159</v>
      </c>
      <c r="AH41" s="87" t="n">
        <f aca="false">VLOOKUP(AG41,[4]LISTAS!$I$3:$J$7,2)</f>
        <v>4</v>
      </c>
      <c r="AI41" s="167" t="n">
        <f aca="false">AF41*AH41</f>
        <v>0</v>
      </c>
      <c r="AJ41" s="165" t="s">
        <v>59</v>
      </c>
      <c r="AK41" s="168" t="str">
        <f aca="false">VLOOKUP(AJ41,[4]LISTAS!$Z$3:$AA$6,2)</f>
        <v>Reducir el riesgo y/o
Evitar el riesgo y/o
Transferir el riesgo y/o
Compartir el riesgo </v>
      </c>
      <c r="AL41" s="95" t="s">
        <v>162</v>
      </c>
      <c r="AM41" s="182" t="s">
        <v>163</v>
      </c>
      <c r="AN41" s="183" t="s">
        <v>164</v>
      </c>
      <c r="AO41" s="184" t="s">
        <v>165</v>
      </c>
      <c r="AP41" s="185" t="s">
        <v>166</v>
      </c>
      <c r="AQ41" s="132" t="n">
        <v>43150</v>
      </c>
      <c r="AR41" s="132" t="n">
        <v>43465</v>
      </c>
      <c r="AS41" s="186"/>
      <c r="AT41" s="187"/>
      <c r="AU41" s="188"/>
      <c r="BH41" s="6"/>
    </row>
    <row r="42" customFormat="false" ht="69" hidden="false" customHeight="true" outlineLevel="0" collapsed="false">
      <c r="A42" s="161"/>
      <c r="B42" s="162"/>
      <c r="C42" s="162"/>
      <c r="D42" s="162"/>
      <c r="E42" s="72" t="s">
        <v>70</v>
      </c>
      <c r="F42" s="169" t="s">
        <v>167</v>
      </c>
      <c r="G42" s="82"/>
      <c r="H42" s="82"/>
      <c r="I42" s="72"/>
      <c r="J42" s="163"/>
      <c r="K42" s="77"/>
      <c r="L42" s="163"/>
      <c r="M42" s="79"/>
      <c r="N42" s="79"/>
      <c r="O42" s="125"/>
      <c r="P42" s="72"/>
      <c r="Q42" s="72"/>
      <c r="R42" s="72"/>
      <c r="S42" s="72"/>
      <c r="T42" s="82"/>
      <c r="U42" s="83"/>
      <c r="V42" s="83"/>
      <c r="W42" s="83"/>
      <c r="X42" s="83"/>
      <c r="Y42" s="83"/>
      <c r="Z42" s="83"/>
      <c r="AA42" s="84"/>
      <c r="AB42" s="128"/>
      <c r="AC42" s="127" t="n">
        <f aca="false">+S42+T42+U42+V42+W42+X42+Y42</f>
        <v>0</v>
      </c>
      <c r="AD42" s="128" t="n">
        <f aca="false">IF(AC42=100,2,IF(AND(AC42&gt;=51,AC42&lt;=76),1,IF(AC42&gt;=1,AC42&lt;=50,0)))</f>
        <v>0</v>
      </c>
      <c r="AE42" s="166"/>
      <c r="AF42" s="87"/>
      <c r="AG42" s="163"/>
      <c r="AH42" s="87"/>
      <c r="AI42" s="167"/>
      <c r="AJ42" s="165"/>
      <c r="AK42" s="168"/>
      <c r="AL42" s="72" t="s">
        <v>168</v>
      </c>
      <c r="AM42" s="139" t="s">
        <v>169</v>
      </c>
      <c r="AN42" s="183"/>
      <c r="AO42" s="183"/>
      <c r="AP42" s="185" t="s">
        <v>166</v>
      </c>
      <c r="AQ42" s="132" t="n">
        <v>43150</v>
      </c>
      <c r="AR42" s="132" t="n">
        <v>43465</v>
      </c>
      <c r="AS42" s="187"/>
      <c r="AT42" s="187"/>
      <c r="AU42" s="188"/>
      <c r="BH42" s="6"/>
    </row>
    <row r="43" customFormat="false" ht="168.75" hidden="false" customHeight="true" outlineLevel="0" collapsed="false">
      <c r="A43" s="161"/>
      <c r="B43" s="162"/>
      <c r="C43" s="162"/>
      <c r="D43" s="162"/>
      <c r="E43" s="72"/>
      <c r="F43" s="72"/>
      <c r="G43" s="82"/>
      <c r="H43" s="72"/>
      <c r="I43" s="72"/>
      <c r="J43" s="163"/>
      <c r="K43" s="77"/>
      <c r="L43" s="163"/>
      <c r="M43" s="79"/>
      <c r="N43" s="79"/>
      <c r="O43" s="125"/>
      <c r="P43" s="72"/>
      <c r="Q43" s="72"/>
      <c r="R43" s="72"/>
      <c r="S43" s="72"/>
      <c r="T43" s="82"/>
      <c r="U43" s="83"/>
      <c r="V43" s="83"/>
      <c r="W43" s="83"/>
      <c r="X43" s="83"/>
      <c r="Y43" s="83"/>
      <c r="Z43" s="83"/>
      <c r="AA43" s="84"/>
      <c r="AB43" s="128"/>
      <c r="AC43" s="127" t="n">
        <f aca="false">+S43+T43+U43+V43+W43+X43+Y43</f>
        <v>0</v>
      </c>
      <c r="AD43" s="128" t="n">
        <f aca="false">IF(AC43=100,2,IF(AND(AC43&gt;=51,AC43&lt;=76),1,IF(AC43&gt;=1,AC43&lt;=50,0)))</f>
        <v>0</v>
      </c>
      <c r="AE43" s="166"/>
      <c r="AF43" s="87"/>
      <c r="AG43" s="163"/>
      <c r="AH43" s="87"/>
      <c r="AI43" s="167"/>
      <c r="AJ43" s="165"/>
      <c r="AK43" s="168"/>
      <c r="AL43" s="95"/>
      <c r="AM43" s="182"/>
      <c r="AN43" s="183"/>
      <c r="AO43" s="183"/>
      <c r="AP43" s="185"/>
      <c r="AQ43" s="132"/>
      <c r="AR43" s="132"/>
      <c r="AS43" s="186"/>
      <c r="AT43" s="189"/>
      <c r="BH43" s="6"/>
    </row>
    <row r="44" customFormat="false" ht="90.75" hidden="false" customHeight="true" outlineLevel="0" collapsed="false">
      <c r="A44" s="161"/>
      <c r="B44" s="162"/>
      <c r="C44" s="162"/>
      <c r="D44" s="162"/>
      <c r="E44" s="72"/>
      <c r="F44" s="72"/>
      <c r="G44" s="82"/>
      <c r="H44" s="82"/>
      <c r="I44" s="72"/>
      <c r="J44" s="163"/>
      <c r="K44" s="77"/>
      <c r="L44" s="163"/>
      <c r="M44" s="79"/>
      <c r="N44" s="79"/>
      <c r="O44" s="125"/>
      <c r="P44" s="82"/>
      <c r="Q44" s="72"/>
      <c r="R44" s="72"/>
      <c r="S44" s="72"/>
      <c r="T44" s="82"/>
      <c r="U44" s="83"/>
      <c r="V44" s="83"/>
      <c r="W44" s="83"/>
      <c r="X44" s="83"/>
      <c r="Y44" s="83"/>
      <c r="Z44" s="83"/>
      <c r="AA44" s="84"/>
      <c r="AB44" s="128"/>
      <c r="AC44" s="127" t="n">
        <f aca="false">+S44+T44+U44+V44+W44+X44+Y44</f>
        <v>0</v>
      </c>
      <c r="AD44" s="128" t="n">
        <f aca="false">IF(AC44=100,2,IF(AND(AC44&gt;=51,AC44&lt;=76),1,IF(AC44&gt;=1,AC44&lt;=50,0)))</f>
        <v>0</v>
      </c>
      <c r="AE44" s="166"/>
      <c r="AF44" s="87"/>
      <c r="AG44" s="163"/>
      <c r="AH44" s="87"/>
      <c r="AI44" s="167"/>
      <c r="AJ44" s="165"/>
      <c r="AK44" s="168"/>
      <c r="AL44" s="95"/>
      <c r="AM44" s="182"/>
      <c r="AN44" s="183"/>
      <c r="AO44" s="183"/>
      <c r="AP44" s="185"/>
      <c r="AQ44" s="132"/>
      <c r="AR44" s="132"/>
      <c r="AS44" s="187"/>
      <c r="AT44" s="186"/>
      <c r="AU44" s="188"/>
      <c r="BH44" s="6"/>
    </row>
    <row r="45" customFormat="false" ht="90.75" hidden="false" customHeight="true" outlineLevel="0" collapsed="false">
      <c r="A45" s="161"/>
      <c r="B45" s="162"/>
      <c r="C45" s="162"/>
      <c r="D45" s="162"/>
      <c r="E45" s="72"/>
      <c r="F45" s="72"/>
      <c r="G45" s="82"/>
      <c r="H45" s="72"/>
      <c r="I45" s="72"/>
      <c r="J45" s="163"/>
      <c r="K45" s="77"/>
      <c r="L45" s="163"/>
      <c r="M45" s="79"/>
      <c r="N45" s="79"/>
      <c r="O45" s="125"/>
      <c r="P45" s="82"/>
      <c r="Q45" s="72"/>
      <c r="R45" s="72"/>
      <c r="S45" s="72"/>
      <c r="T45" s="82"/>
      <c r="U45" s="83"/>
      <c r="V45" s="83"/>
      <c r="W45" s="83"/>
      <c r="X45" s="83"/>
      <c r="Y45" s="83"/>
      <c r="Z45" s="83"/>
      <c r="AA45" s="84" t="n">
        <f aca="false">ISBLANK(P45)</f>
        <v>1</v>
      </c>
      <c r="AB45" s="128"/>
      <c r="AC45" s="127" t="n">
        <f aca="false">+S45+T45+U45+V45+W45+X45+Y45</f>
        <v>0</v>
      </c>
      <c r="AD45" s="128" t="n">
        <f aca="false">IF(AC45=100,2,IF(AND(AC45&gt;=51,AC45&lt;=76),1,IF(AC45&gt;=1,AC45&lt;=50,0)))</f>
        <v>0</v>
      </c>
      <c r="AE45" s="166"/>
      <c r="AF45" s="87"/>
      <c r="AG45" s="163"/>
      <c r="AH45" s="87"/>
      <c r="AI45" s="167"/>
      <c r="AJ45" s="165"/>
      <c r="AK45" s="168"/>
      <c r="AL45" s="95"/>
      <c r="AM45" s="182"/>
      <c r="AN45" s="183"/>
      <c r="AO45" s="183"/>
      <c r="AP45" s="185"/>
      <c r="AQ45" s="132"/>
      <c r="AR45" s="132"/>
      <c r="AS45" s="190"/>
      <c r="AT45" s="186"/>
      <c r="AU45" s="188"/>
      <c r="BH45" s="6"/>
    </row>
    <row r="46" s="53" customFormat="true" ht="15" hidden="false" customHeight="true" outlineLevel="0" collapsed="false">
      <c r="A46" s="170"/>
      <c r="B46" s="171"/>
      <c r="C46" s="172"/>
      <c r="D46" s="172"/>
      <c r="E46" s="173"/>
      <c r="F46" s="174"/>
      <c r="G46" s="174"/>
      <c r="H46" s="174"/>
      <c r="I46" s="174"/>
      <c r="J46" s="174"/>
      <c r="K46" s="175"/>
      <c r="L46" s="174"/>
      <c r="M46" s="176"/>
      <c r="N46" s="176"/>
      <c r="O46" s="177"/>
      <c r="P46" s="174"/>
      <c r="Q46" s="174"/>
      <c r="R46" s="174"/>
      <c r="S46" s="174"/>
      <c r="T46" s="174"/>
      <c r="U46" s="174"/>
      <c r="V46" s="174"/>
      <c r="W46" s="174"/>
      <c r="X46" s="174"/>
      <c r="Y46" s="174"/>
      <c r="Z46" s="174"/>
      <c r="AA46" s="177"/>
      <c r="AB46" s="177"/>
      <c r="AC46" s="177"/>
      <c r="AD46" s="177"/>
      <c r="AE46" s="177"/>
      <c r="AF46" s="177"/>
      <c r="AG46" s="177"/>
      <c r="AH46" s="177"/>
      <c r="AI46" s="178"/>
      <c r="AJ46" s="178"/>
      <c r="AK46" s="178"/>
      <c r="AL46" s="174"/>
      <c r="AM46" s="174"/>
      <c r="AN46" s="191"/>
      <c r="AO46" s="191"/>
      <c r="AP46" s="174"/>
      <c r="AQ46" s="179"/>
      <c r="AR46" s="179"/>
      <c r="AS46" s="187"/>
      <c r="AT46" s="186"/>
      <c r="AU46" s="188"/>
      <c r="AV46" s="6"/>
      <c r="AW46" s="6"/>
      <c r="AX46" s="6"/>
      <c r="AY46" s="6"/>
      <c r="AZ46" s="6"/>
      <c r="BA46" s="6"/>
      <c r="BB46" s="6"/>
      <c r="BC46" s="6"/>
      <c r="BD46" s="6"/>
      <c r="BE46" s="6"/>
      <c r="BF46" s="6"/>
      <c r="BG46" s="6"/>
      <c r="BH46" s="6"/>
    </row>
    <row r="47" customFormat="false" ht="75.75" hidden="false" customHeight="true" outlineLevel="0" collapsed="false">
      <c r="A47" s="161" t="s">
        <v>140</v>
      </c>
      <c r="B47" s="162" t="n">
        <v>3</v>
      </c>
      <c r="C47" s="162" t="s">
        <v>51</v>
      </c>
      <c r="D47" s="162"/>
      <c r="E47" s="72" t="s">
        <v>70</v>
      </c>
      <c r="F47" s="72" t="s">
        <v>170</v>
      </c>
      <c r="G47" s="82" t="s">
        <v>171</v>
      </c>
      <c r="H47" s="123" t="s">
        <v>172</v>
      </c>
      <c r="I47" s="72" t="s">
        <v>173</v>
      </c>
      <c r="J47" s="192" t="s">
        <v>114</v>
      </c>
      <c r="K47" s="77"/>
      <c r="L47" s="163" t="s">
        <v>159</v>
      </c>
      <c r="M47" s="79"/>
      <c r="N47" s="79"/>
      <c r="O47" s="125" t="s">
        <v>94</v>
      </c>
      <c r="P47" s="82" t="s">
        <v>174</v>
      </c>
      <c r="Q47" s="72" t="s">
        <v>51</v>
      </c>
      <c r="R47" s="72"/>
      <c r="S47" s="72" t="n">
        <v>15</v>
      </c>
      <c r="T47" s="82" t="n">
        <v>5</v>
      </c>
      <c r="U47" s="83" t="n">
        <v>0</v>
      </c>
      <c r="V47" s="83" t="n">
        <v>10</v>
      </c>
      <c r="W47" s="83" t="n">
        <v>15</v>
      </c>
      <c r="X47" s="83" t="n">
        <v>10</v>
      </c>
      <c r="Y47" s="83" t="n">
        <v>30</v>
      </c>
      <c r="Z47" s="83" t="s">
        <v>62</v>
      </c>
      <c r="AA47" s="84" t="n">
        <f aca="false">ISBLANK(P47)</f>
        <v>0</v>
      </c>
      <c r="AB47" s="128" t="n">
        <v>1</v>
      </c>
      <c r="AC47" s="127" t="n">
        <f aca="false">+S47+T47+U47+V47+W47+X47+Y47</f>
        <v>85</v>
      </c>
      <c r="AD47" s="128" t="n">
        <f aca="false">IF(AC47=100,2,IF(AND(AC47&gt;=51,AC47&lt;=76),1,IF(AC47&gt;=1,AC47&lt;=50,0)))</f>
        <v>0</v>
      </c>
      <c r="AE47" s="193" t="s">
        <v>114</v>
      </c>
      <c r="AF47" s="87"/>
      <c r="AG47" s="166" t="s">
        <v>58</v>
      </c>
      <c r="AH47" s="87" t="n">
        <f aca="false">VLOOKUP(AG47,[4]LISTAS!$I$3:$J$7,2)</f>
        <v>3</v>
      </c>
      <c r="AI47" s="167" t="n">
        <f aca="false">AF47*AH47</f>
        <v>0</v>
      </c>
      <c r="AJ47" s="165" t="s">
        <v>59</v>
      </c>
      <c r="AK47" s="168" t="str">
        <f aca="false">VLOOKUP(AJ47,[4]LISTAS!$Z$3:$AA$6,2)</f>
        <v>Reducir el riesgo y/o
Evitar el riesgo y/o
Transferir el riesgo y/o
Compartir el riesgo </v>
      </c>
      <c r="AL47" s="95" t="s">
        <v>175</v>
      </c>
      <c r="AM47" s="182" t="s">
        <v>163</v>
      </c>
      <c r="AN47" s="183"/>
      <c r="AO47" s="183"/>
      <c r="AP47" s="185" t="s">
        <v>176</v>
      </c>
      <c r="AQ47" s="132" t="n">
        <v>43150</v>
      </c>
      <c r="AR47" s="132" t="n">
        <v>43465</v>
      </c>
      <c r="AS47" s="186"/>
      <c r="AT47" s="189"/>
      <c r="BH47" s="6"/>
    </row>
    <row r="48" customFormat="false" ht="89.25" hidden="false" customHeight="true" outlineLevel="0" collapsed="false">
      <c r="A48" s="161"/>
      <c r="B48" s="162"/>
      <c r="C48" s="162"/>
      <c r="D48" s="162"/>
      <c r="E48" s="72" t="s">
        <v>133</v>
      </c>
      <c r="F48" s="169" t="s">
        <v>177</v>
      </c>
      <c r="G48" s="82"/>
      <c r="H48" s="82" t="s">
        <v>178</v>
      </c>
      <c r="I48" s="72"/>
      <c r="J48" s="192"/>
      <c r="K48" s="77"/>
      <c r="L48" s="163"/>
      <c r="M48" s="79"/>
      <c r="N48" s="79"/>
      <c r="O48" s="125"/>
      <c r="P48" s="72"/>
      <c r="Q48" s="72"/>
      <c r="R48" s="72"/>
      <c r="S48" s="72"/>
      <c r="T48" s="82"/>
      <c r="U48" s="83"/>
      <c r="V48" s="83"/>
      <c r="W48" s="83"/>
      <c r="X48" s="83"/>
      <c r="Y48" s="83"/>
      <c r="Z48" s="83"/>
      <c r="AA48" s="84"/>
      <c r="AB48" s="128"/>
      <c r="AC48" s="127" t="n">
        <f aca="false">+S48+T48+U48+V48+W48+X48+Y48</f>
        <v>0</v>
      </c>
      <c r="AD48" s="128" t="n">
        <f aca="false">IF(AC48=100,2,IF(AND(AC48&gt;=51,AC48&lt;=76),1,IF(AC48&gt;=1,AC48&lt;=50,0)))</f>
        <v>0</v>
      </c>
      <c r="AE48" s="193"/>
      <c r="AF48" s="87"/>
      <c r="AG48" s="166"/>
      <c r="AH48" s="87"/>
      <c r="AI48" s="167"/>
      <c r="AJ48" s="165"/>
      <c r="AK48" s="168"/>
      <c r="AL48" s="72"/>
      <c r="AM48" s="139"/>
      <c r="AN48" s="183"/>
      <c r="AO48" s="183"/>
      <c r="AP48" s="123"/>
      <c r="AQ48" s="132"/>
      <c r="AR48" s="132"/>
      <c r="AS48" s="186"/>
      <c r="AT48" s="189"/>
      <c r="BH48" s="6"/>
    </row>
    <row r="49" customFormat="false" ht="69" hidden="false" customHeight="true" outlineLevel="0" collapsed="false">
      <c r="A49" s="161"/>
      <c r="B49" s="162"/>
      <c r="C49" s="162"/>
      <c r="D49" s="162"/>
      <c r="E49" s="72"/>
      <c r="F49" s="72"/>
      <c r="G49" s="82"/>
      <c r="H49" s="72"/>
      <c r="I49" s="72"/>
      <c r="J49" s="192"/>
      <c r="K49" s="77"/>
      <c r="L49" s="163"/>
      <c r="M49" s="79"/>
      <c r="N49" s="79"/>
      <c r="O49" s="125"/>
      <c r="P49" s="72"/>
      <c r="Q49" s="72"/>
      <c r="R49" s="72"/>
      <c r="S49" s="72"/>
      <c r="T49" s="82"/>
      <c r="U49" s="83"/>
      <c r="V49" s="83"/>
      <c r="W49" s="83"/>
      <c r="X49" s="83"/>
      <c r="Y49" s="83"/>
      <c r="Z49" s="83"/>
      <c r="AA49" s="84"/>
      <c r="AB49" s="128"/>
      <c r="AC49" s="127" t="n">
        <f aca="false">+S49+T49+U49+V49+W49+X49+Y49</f>
        <v>0</v>
      </c>
      <c r="AD49" s="128" t="n">
        <f aca="false">IF(AC49=100,2,IF(AND(AC49&gt;=51,AC49&lt;=76),1,IF(AC49&gt;=1,AC49&lt;=50,0)))</f>
        <v>0</v>
      </c>
      <c r="AE49" s="193"/>
      <c r="AF49" s="87"/>
      <c r="AG49" s="166"/>
      <c r="AH49" s="87"/>
      <c r="AI49" s="167"/>
      <c r="AJ49" s="165"/>
      <c r="AK49" s="168"/>
      <c r="AL49" s="95"/>
      <c r="AM49" s="182"/>
      <c r="AN49" s="183"/>
      <c r="AO49" s="183"/>
      <c r="AP49" s="185"/>
      <c r="AQ49" s="132"/>
      <c r="AR49" s="132"/>
      <c r="AS49" s="186"/>
      <c r="AT49" s="189"/>
      <c r="BH49" s="6"/>
    </row>
    <row r="50" customFormat="false" ht="153.75" hidden="false" customHeight="true" outlineLevel="0" collapsed="false">
      <c r="A50" s="161"/>
      <c r="B50" s="162"/>
      <c r="C50" s="162"/>
      <c r="D50" s="162"/>
      <c r="E50" s="72"/>
      <c r="F50" s="72"/>
      <c r="G50" s="82"/>
      <c r="H50" s="82"/>
      <c r="I50" s="72"/>
      <c r="J50" s="192"/>
      <c r="K50" s="77"/>
      <c r="L50" s="163"/>
      <c r="M50" s="79"/>
      <c r="N50" s="79"/>
      <c r="O50" s="125"/>
      <c r="P50" s="82"/>
      <c r="Q50" s="72"/>
      <c r="R50" s="72"/>
      <c r="S50" s="72"/>
      <c r="T50" s="82"/>
      <c r="U50" s="83"/>
      <c r="V50" s="83"/>
      <c r="W50" s="83"/>
      <c r="X50" s="83"/>
      <c r="Y50" s="83"/>
      <c r="Z50" s="83"/>
      <c r="AA50" s="84"/>
      <c r="AB50" s="128"/>
      <c r="AC50" s="127" t="n">
        <f aca="false">+S50+T50+U50+V50+W50+X50+Y50</f>
        <v>0</v>
      </c>
      <c r="AD50" s="128" t="n">
        <f aca="false">IF(AC50=100,2,IF(AND(AC50&gt;=51,AC50&lt;=76),1,IF(AC50&gt;=1,AC50&lt;=50,0)))</f>
        <v>0</v>
      </c>
      <c r="AE50" s="193"/>
      <c r="AF50" s="87"/>
      <c r="AG50" s="166"/>
      <c r="AH50" s="87"/>
      <c r="AI50" s="167"/>
      <c r="AJ50" s="165"/>
      <c r="AK50" s="168"/>
      <c r="AL50" s="95"/>
      <c r="AM50" s="182"/>
      <c r="AN50" s="183"/>
      <c r="AO50" s="183"/>
      <c r="AP50" s="185"/>
      <c r="AQ50" s="132"/>
      <c r="AR50" s="132"/>
      <c r="AS50" s="186"/>
      <c r="AT50" s="189"/>
      <c r="BH50" s="6"/>
    </row>
    <row r="51" customFormat="false" ht="186" hidden="false" customHeight="true" outlineLevel="0" collapsed="false">
      <c r="A51" s="161"/>
      <c r="B51" s="162"/>
      <c r="C51" s="162"/>
      <c r="D51" s="162"/>
      <c r="E51" s="72"/>
      <c r="F51" s="72"/>
      <c r="G51" s="82"/>
      <c r="H51" s="72"/>
      <c r="I51" s="72"/>
      <c r="J51" s="192"/>
      <c r="K51" s="77"/>
      <c r="L51" s="163"/>
      <c r="M51" s="79"/>
      <c r="N51" s="79"/>
      <c r="O51" s="125"/>
      <c r="P51" s="82"/>
      <c r="Q51" s="72"/>
      <c r="R51" s="72"/>
      <c r="S51" s="72"/>
      <c r="T51" s="82"/>
      <c r="U51" s="83"/>
      <c r="V51" s="83"/>
      <c r="W51" s="83"/>
      <c r="X51" s="83"/>
      <c r="Y51" s="83"/>
      <c r="Z51" s="83"/>
      <c r="AA51" s="84"/>
      <c r="AB51" s="128"/>
      <c r="AC51" s="127" t="n">
        <f aca="false">+S51+T51+U51+V51+W51+X51+Y51</f>
        <v>0</v>
      </c>
      <c r="AD51" s="128" t="n">
        <f aca="false">IF(AC51=100,2,IF(AND(AC51&gt;=51,AC51&lt;=76),1,IF(AC51&gt;=1,AC51&lt;=50,0)))</f>
        <v>0</v>
      </c>
      <c r="AE51" s="193"/>
      <c r="AF51" s="87"/>
      <c r="AG51" s="166"/>
      <c r="AH51" s="87"/>
      <c r="AI51" s="167"/>
      <c r="AJ51" s="165"/>
      <c r="AK51" s="168"/>
      <c r="AL51" s="95"/>
      <c r="AM51" s="182"/>
      <c r="AN51" s="183"/>
      <c r="AO51" s="183"/>
      <c r="AP51" s="185"/>
      <c r="AQ51" s="132"/>
      <c r="AR51" s="132"/>
      <c r="AS51" s="186"/>
      <c r="AT51" s="189"/>
      <c r="BH51" s="6"/>
    </row>
    <row r="52" customFormat="false" ht="18" hidden="false" customHeight="true" outlineLevel="0" collapsed="false">
      <c r="A52" s="170"/>
      <c r="B52" s="171"/>
      <c r="C52" s="172"/>
      <c r="D52" s="172"/>
      <c r="E52" s="173"/>
      <c r="F52" s="174"/>
      <c r="G52" s="174"/>
      <c r="H52" s="174"/>
      <c r="I52" s="174"/>
      <c r="J52" s="174"/>
      <c r="K52" s="175"/>
      <c r="L52" s="174"/>
      <c r="M52" s="176"/>
      <c r="N52" s="176"/>
      <c r="O52" s="177"/>
      <c r="P52" s="174"/>
      <c r="Q52" s="174"/>
      <c r="R52" s="174"/>
      <c r="S52" s="174"/>
      <c r="T52" s="174"/>
      <c r="U52" s="174"/>
      <c r="V52" s="174"/>
      <c r="W52" s="174"/>
      <c r="X52" s="174"/>
      <c r="Y52" s="174"/>
      <c r="Z52" s="174"/>
      <c r="AA52" s="177"/>
      <c r="AB52" s="177"/>
      <c r="AC52" s="177"/>
      <c r="AD52" s="177"/>
      <c r="AE52" s="177"/>
      <c r="AF52" s="177"/>
      <c r="AG52" s="177"/>
      <c r="AH52" s="177"/>
      <c r="AI52" s="178"/>
      <c r="AJ52" s="178"/>
      <c r="AK52" s="178"/>
      <c r="AL52" s="174"/>
      <c r="AM52" s="174"/>
      <c r="AN52" s="191"/>
      <c r="AO52" s="191"/>
      <c r="AP52" s="174"/>
      <c r="AQ52" s="179"/>
      <c r="AR52" s="179"/>
      <c r="AS52" s="186"/>
      <c r="AT52" s="189"/>
      <c r="BH52" s="6"/>
    </row>
    <row r="53" customFormat="false" ht="94.5" hidden="false" customHeight="true" outlineLevel="0" collapsed="false">
      <c r="A53" s="161" t="s">
        <v>140</v>
      </c>
      <c r="B53" s="162" t="n">
        <v>4</v>
      </c>
      <c r="C53" s="162" t="s">
        <v>51</v>
      </c>
      <c r="D53" s="162"/>
      <c r="E53" s="72" t="s">
        <v>152</v>
      </c>
      <c r="F53" s="72" t="s">
        <v>179</v>
      </c>
      <c r="G53" s="82" t="s">
        <v>180</v>
      </c>
      <c r="H53" s="123" t="s">
        <v>181</v>
      </c>
      <c r="I53" s="72" t="s">
        <v>92</v>
      </c>
      <c r="J53" s="164" t="s">
        <v>161</v>
      </c>
      <c r="K53" s="77"/>
      <c r="L53" s="163" t="s">
        <v>159</v>
      </c>
      <c r="M53" s="79"/>
      <c r="N53" s="79"/>
      <c r="O53" s="125" t="s">
        <v>94</v>
      </c>
      <c r="P53" s="82" t="s">
        <v>182</v>
      </c>
      <c r="Q53" s="72"/>
      <c r="R53" s="72" t="s">
        <v>51</v>
      </c>
      <c r="S53" s="72" t="n">
        <v>15</v>
      </c>
      <c r="T53" s="82" t="n">
        <v>5</v>
      </c>
      <c r="U53" s="83" t="n">
        <v>0</v>
      </c>
      <c r="V53" s="83" t="n">
        <v>10</v>
      </c>
      <c r="W53" s="83" t="n">
        <v>15</v>
      </c>
      <c r="X53" s="83" t="n">
        <v>10</v>
      </c>
      <c r="Y53" s="83" t="n">
        <v>30</v>
      </c>
      <c r="Z53" s="83" t="s">
        <v>183</v>
      </c>
      <c r="AA53" s="84" t="n">
        <f aca="false">ISBLANK(P53)</f>
        <v>0</v>
      </c>
      <c r="AB53" s="128" t="n">
        <v>1</v>
      </c>
      <c r="AC53" s="127" t="n">
        <f aca="false">+S53+T53+U53+V53+W53+X53+Y53</f>
        <v>85</v>
      </c>
      <c r="AD53" s="128" t="n">
        <f aca="false">IF(AC53=100,2,IF(AND(AC53&gt;=51,AC53&lt;=76),1,IF(AC53&gt;=1,AC53&lt;=50,0)))</f>
        <v>0</v>
      </c>
      <c r="AE53" s="166" t="s">
        <v>161</v>
      </c>
      <c r="AF53" s="87"/>
      <c r="AG53" s="194" t="s">
        <v>96</v>
      </c>
      <c r="AH53" s="87" t="n">
        <f aca="false">VLOOKUP(AG53,[4]LISTAS!$I$3:$J$7,2)</f>
        <v>2</v>
      </c>
      <c r="AI53" s="167" t="n">
        <f aca="false">AF53*AH53</f>
        <v>0</v>
      </c>
      <c r="AJ53" s="195" t="s">
        <v>64</v>
      </c>
      <c r="AK53" s="168" t="str">
        <f aca="false">VLOOKUP(AJ53,[4]LISTAS!$Z$3:$AA$6,2)</f>
        <v>Reducir el riesgo y/o
Asume el riesgo Y/o</v>
      </c>
      <c r="AL53" s="95" t="s">
        <v>184</v>
      </c>
      <c r="AM53" s="182" t="s">
        <v>163</v>
      </c>
      <c r="AN53" s="183"/>
      <c r="AO53" s="183"/>
      <c r="AP53" s="185" t="s">
        <v>176</v>
      </c>
      <c r="AQ53" s="132" t="n">
        <v>43150</v>
      </c>
      <c r="AR53" s="132" t="n">
        <v>43465</v>
      </c>
      <c r="AS53" s="186"/>
      <c r="AT53" s="189"/>
      <c r="BH53" s="6"/>
    </row>
    <row r="54" customFormat="false" ht="66.75" hidden="false" customHeight="true" outlineLevel="0" collapsed="false">
      <c r="A54" s="161"/>
      <c r="B54" s="162"/>
      <c r="C54" s="162"/>
      <c r="D54" s="162"/>
      <c r="E54" s="72" t="s">
        <v>152</v>
      </c>
      <c r="F54" s="169" t="s">
        <v>185</v>
      </c>
      <c r="G54" s="82"/>
      <c r="H54" s="82"/>
      <c r="I54" s="72"/>
      <c r="J54" s="164"/>
      <c r="K54" s="77"/>
      <c r="L54" s="163"/>
      <c r="M54" s="79"/>
      <c r="N54" s="79"/>
      <c r="O54" s="125"/>
      <c r="P54" s="72"/>
      <c r="Q54" s="72"/>
      <c r="R54" s="72"/>
      <c r="S54" s="72"/>
      <c r="T54" s="82"/>
      <c r="U54" s="83"/>
      <c r="V54" s="83"/>
      <c r="W54" s="83"/>
      <c r="X54" s="83"/>
      <c r="Y54" s="83"/>
      <c r="Z54" s="83"/>
      <c r="AA54" s="84"/>
      <c r="AB54" s="128"/>
      <c r="AC54" s="127" t="n">
        <f aca="false">+S54+T54+U54+V54+W54+X54+Y54</f>
        <v>0</v>
      </c>
      <c r="AD54" s="128" t="n">
        <f aca="false">IF(AC54=100,2,IF(AND(AC54&gt;=51,AC54&lt;=76),1,IF(AC54&gt;=1,AC54&lt;=50,0)))</f>
        <v>0</v>
      </c>
      <c r="AE54" s="166"/>
      <c r="AF54" s="87"/>
      <c r="AG54" s="194"/>
      <c r="AH54" s="87"/>
      <c r="AI54" s="167"/>
      <c r="AJ54" s="195"/>
      <c r="AK54" s="168"/>
      <c r="AL54" s="72"/>
      <c r="AM54" s="139"/>
      <c r="AN54" s="183"/>
      <c r="AO54" s="183"/>
      <c r="AP54" s="123"/>
      <c r="AQ54" s="132"/>
      <c r="AR54" s="132"/>
      <c r="AS54" s="186"/>
      <c r="AT54" s="189"/>
      <c r="BH54" s="6"/>
    </row>
    <row r="55" customFormat="false" ht="50.1" hidden="false" customHeight="true" outlineLevel="0" collapsed="false">
      <c r="A55" s="161"/>
      <c r="B55" s="162"/>
      <c r="C55" s="162"/>
      <c r="D55" s="162"/>
      <c r="E55" s="72"/>
      <c r="F55" s="72"/>
      <c r="G55" s="82"/>
      <c r="H55" s="72"/>
      <c r="I55" s="72"/>
      <c r="J55" s="164"/>
      <c r="K55" s="77"/>
      <c r="L55" s="163"/>
      <c r="M55" s="79"/>
      <c r="N55" s="79"/>
      <c r="O55" s="125"/>
      <c r="P55" s="72"/>
      <c r="Q55" s="72"/>
      <c r="R55" s="72"/>
      <c r="S55" s="72"/>
      <c r="T55" s="82"/>
      <c r="U55" s="83"/>
      <c r="V55" s="83"/>
      <c r="W55" s="83"/>
      <c r="X55" s="83"/>
      <c r="Y55" s="83"/>
      <c r="Z55" s="83"/>
      <c r="AA55" s="84"/>
      <c r="AB55" s="128"/>
      <c r="AC55" s="127" t="n">
        <f aca="false">+S55+T55+U55+V55+W55+X55+Y55</f>
        <v>0</v>
      </c>
      <c r="AD55" s="128" t="n">
        <f aca="false">IF(AC55=100,2,IF(AND(AC55&gt;=51,AC55&lt;=76),1,IF(AC55&gt;=1,AC55&lt;=50,0)))</f>
        <v>0</v>
      </c>
      <c r="AE55" s="166"/>
      <c r="AF55" s="87"/>
      <c r="AG55" s="194"/>
      <c r="AH55" s="87"/>
      <c r="AI55" s="167"/>
      <c r="AJ55" s="195"/>
      <c r="AK55" s="168"/>
      <c r="AL55" s="95"/>
      <c r="AM55" s="182"/>
      <c r="AN55" s="183"/>
      <c r="AO55" s="183"/>
      <c r="AP55" s="185"/>
      <c r="AQ55" s="132"/>
      <c r="AR55" s="132"/>
      <c r="AS55" s="186"/>
      <c r="AT55" s="189"/>
      <c r="BH55" s="6"/>
    </row>
    <row r="56" customFormat="false" ht="50.1" hidden="false" customHeight="true" outlineLevel="0" collapsed="false">
      <c r="A56" s="161"/>
      <c r="B56" s="162"/>
      <c r="C56" s="162"/>
      <c r="D56" s="162"/>
      <c r="E56" s="72"/>
      <c r="F56" s="72"/>
      <c r="G56" s="82"/>
      <c r="H56" s="82"/>
      <c r="I56" s="72"/>
      <c r="J56" s="164"/>
      <c r="K56" s="77"/>
      <c r="L56" s="163"/>
      <c r="M56" s="79"/>
      <c r="N56" s="79"/>
      <c r="O56" s="125"/>
      <c r="P56" s="82"/>
      <c r="Q56" s="72"/>
      <c r="R56" s="72"/>
      <c r="S56" s="72"/>
      <c r="T56" s="82"/>
      <c r="U56" s="83"/>
      <c r="V56" s="83"/>
      <c r="W56" s="83"/>
      <c r="X56" s="83"/>
      <c r="Y56" s="83"/>
      <c r="Z56" s="83"/>
      <c r="AA56" s="84"/>
      <c r="AB56" s="128"/>
      <c r="AC56" s="127" t="n">
        <f aca="false">+S56+T56+U56+V56+W56+X56+Y56</f>
        <v>0</v>
      </c>
      <c r="AD56" s="128" t="n">
        <f aca="false">IF(AC56=100,2,IF(AND(AC56&gt;=51,AC56&lt;=76),1,IF(AC56&gt;=1,AC56&lt;=50,0)))</f>
        <v>0</v>
      </c>
      <c r="AE56" s="166"/>
      <c r="AF56" s="87"/>
      <c r="AG56" s="194"/>
      <c r="AH56" s="87"/>
      <c r="AI56" s="167"/>
      <c r="AJ56" s="195"/>
      <c r="AK56" s="168"/>
      <c r="AL56" s="95"/>
      <c r="AM56" s="182"/>
      <c r="AN56" s="183"/>
      <c r="AO56" s="183"/>
      <c r="AP56" s="185"/>
      <c r="AQ56" s="132"/>
      <c r="AR56" s="132"/>
      <c r="AS56" s="186"/>
      <c r="AT56" s="189"/>
      <c r="BH56" s="6"/>
    </row>
    <row r="57" s="53" customFormat="true" ht="15" hidden="false" customHeight="true" outlineLevel="0" collapsed="false">
      <c r="A57" s="161"/>
      <c r="B57" s="162"/>
      <c r="C57" s="162"/>
      <c r="D57" s="162"/>
      <c r="E57" s="72"/>
      <c r="F57" s="72"/>
      <c r="G57" s="82"/>
      <c r="H57" s="72"/>
      <c r="I57" s="72"/>
      <c r="J57" s="164"/>
      <c r="K57" s="77"/>
      <c r="L57" s="163"/>
      <c r="M57" s="79"/>
      <c r="N57" s="79"/>
      <c r="O57" s="125"/>
      <c r="P57" s="82"/>
      <c r="Q57" s="72"/>
      <c r="R57" s="72"/>
      <c r="S57" s="72"/>
      <c r="T57" s="82"/>
      <c r="U57" s="83"/>
      <c r="V57" s="83"/>
      <c r="W57" s="83"/>
      <c r="X57" s="83"/>
      <c r="Y57" s="83"/>
      <c r="Z57" s="83"/>
      <c r="AA57" s="84"/>
      <c r="AB57" s="128"/>
      <c r="AC57" s="127" t="n">
        <f aca="false">+S57+T57+U57+V57+W57+X57+Y57</f>
        <v>0</v>
      </c>
      <c r="AD57" s="128" t="n">
        <f aca="false">IF(AC57=100,2,IF(AND(AC57&gt;=51,AC57&lt;=76),1,IF(AC57&gt;=1,AC57&lt;=50,0)))</f>
        <v>0</v>
      </c>
      <c r="AE57" s="166"/>
      <c r="AF57" s="87"/>
      <c r="AG57" s="194"/>
      <c r="AH57" s="87"/>
      <c r="AI57" s="167"/>
      <c r="AJ57" s="195"/>
      <c r="AK57" s="168"/>
      <c r="AL57" s="95"/>
      <c r="AM57" s="182"/>
      <c r="AN57" s="183"/>
      <c r="AO57" s="183"/>
      <c r="AP57" s="185"/>
      <c r="AQ57" s="132"/>
      <c r="AR57" s="132"/>
      <c r="AS57" s="186"/>
      <c r="AT57" s="189"/>
      <c r="AU57" s="6"/>
      <c r="AV57" s="6"/>
      <c r="AW57" s="6"/>
      <c r="AX57" s="6"/>
      <c r="AY57" s="6"/>
      <c r="AZ57" s="6"/>
      <c r="BA57" s="6"/>
      <c r="BB57" s="6"/>
      <c r="BC57" s="6"/>
      <c r="BD57" s="6"/>
      <c r="BE57" s="6"/>
      <c r="BF57" s="6"/>
      <c r="BG57" s="6"/>
      <c r="BH57" s="6"/>
    </row>
    <row r="58" customFormat="false" ht="15.75" hidden="false" customHeight="true" outlineLevel="0" collapsed="false">
      <c r="A58" s="196"/>
      <c r="B58" s="197"/>
      <c r="C58" s="198"/>
      <c r="D58" s="198"/>
      <c r="E58" s="199"/>
      <c r="F58" s="200"/>
      <c r="G58" s="201"/>
      <c r="H58" s="202"/>
      <c r="I58" s="59"/>
      <c r="J58" s="61"/>
      <c r="K58" s="61"/>
      <c r="L58" s="62"/>
      <c r="M58" s="61"/>
      <c r="N58" s="61"/>
      <c r="O58" s="63"/>
      <c r="P58" s="62"/>
      <c r="Q58" s="62"/>
      <c r="R58" s="62"/>
      <c r="S58" s="62"/>
      <c r="T58" s="62"/>
      <c r="U58" s="62"/>
      <c r="V58" s="62"/>
      <c r="W58" s="62"/>
      <c r="X58" s="62"/>
      <c r="Y58" s="62"/>
      <c r="Z58" s="62"/>
      <c r="AA58" s="63"/>
      <c r="AB58" s="61"/>
      <c r="AC58" s="202"/>
      <c r="AD58" s="63"/>
      <c r="AE58" s="203"/>
      <c r="AF58" s="61"/>
      <c r="AG58" s="61"/>
      <c r="AH58" s="61"/>
      <c r="AI58" s="65"/>
      <c r="AJ58" s="65"/>
      <c r="AK58" s="65"/>
      <c r="AL58" s="204"/>
      <c r="AM58" s="67"/>
      <c r="AN58" s="67"/>
      <c r="AO58" s="67"/>
      <c r="AP58" s="67"/>
      <c r="AQ58" s="67"/>
      <c r="AR58" s="67"/>
      <c r="AS58" s="186"/>
      <c r="AT58" s="189"/>
      <c r="BH58" s="6"/>
    </row>
    <row r="59" customFormat="false" ht="77.25" hidden="false" customHeight="true" outlineLevel="0" collapsed="false">
      <c r="A59" s="205" t="s">
        <v>186</v>
      </c>
      <c r="B59" s="206" t="n">
        <v>1</v>
      </c>
      <c r="C59" s="206" t="s">
        <v>51</v>
      </c>
      <c r="D59" s="206"/>
      <c r="E59" s="123" t="s">
        <v>187</v>
      </c>
      <c r="F59" s="139" t="s">
        <v>188</v>
      </c>
      <c r="G59" s="207" t="s">
        <v>189</v>
      </c>
      <c r="H59" s="208" t="s">
        <v>190</v>
      </c>
      <c r="I59" s="72" t="s">
        <v>56</v>
      </c>
      <c r="J59" s="209" t="s">
        <v>63</v>
      </c>
      <c r="K59" s="77"/>
      <c r="L59" s="210" t="s">
        <v>58</v>
      </c>
      <c r="M59" s="166"/>
      <c r="N59" s="166"/>
      <c r="O59" s="211" t="s">
        <v>64</v>
      </c>
      <c r="P59" s="82" t="s">
        <v>191</v>
      </c>
      <c r="Q59" s="72" t="s">
        <v>51</v>
      </c>
      <c r="R59" s="72"/>
      <c r="S59" s="72" t="n">
        <v>15</v>
      </c>
      <c r="T59" s="82" t="n">
        <v>5</v>
      </c>
      <c r="U59" s="83" t="n">
        <v>0</v>
      </c>
      <c r="V59" s="83" t="n">
        <v>10</v>
      </c>
      <c r="W59" s="83" t="n">
        <v>15</v>
      </c>
      <c r="X59" s="83" t="n">
        <v>10</v>
      </c>
      <c r="Y59" s="83" t="n">
        <v>0</v>
      </c>
      <c r="Z59" s="83" t="s">
        <v>62</v>
      </c>
      <c r="AA59" s="212" t="n">
        <f aca="false">ISBLANK(P59)</f>
        <v>0</v>
      </c>
      <c r="AB59" s="128" t="n">
        <v>5</v>
      </c>
      <c r="AC59" s="213" t="n">
        <f aca="false">+S59+T59+U59+V59+W59+X59+Y59</f>
        <v>55</v>
      </c>
      <c r="AD59" s="142" t="n">
        <f aca="false">IF(AC59=100,2,IF(AND(AC59&gt;=51,AC59&lt;=76),1,IF(AC59&gt;=1,AC59&lt;=50,0)))</f>
        <v>1</v>
      </c>
      <c r="AE59" s="193" t="s">
        <v>114</v>
      </c>
      <c r="AF59" s="87"/>
      <c r="AG59" s="166" t="s">
        <v>58</v>
      </c>
      <c r="AH59" s="87" t="n">
        <f aca="false">VLOOKUP(AG59,[5]LISTAS!$I$3:$J$7,2)</f>
        <v>3</v>
      </c>
      <c r="AI59" s="167" t="n">
        <f aca="false">AF59*AH59</f>
        <v>0</v>
      </c>
      <c r="AJ59" s="195" t="s">
        <v>64</v>
      </c>
      <c r="AK59" s="168" t="str">
        <f aca="false">VLOOKUP(AJ59,[5]LISTAS!$Z$3:$AA$6,2)</f>
        <v>Reducir el riesgo y/o
Asume el riesgo Y/o</v>
      </c>
      <c r="AL59" s="214" t="s">
        <v>192</v>
      </c>
      <c r="AM59" s="94" t="s">
        <v>193</v>
      </c>
      <c r="AN59" s="215" t="s">
        <v>194</v>
      </c>
      <c r="AO59" s="215" t="s">
        <v>195</v>
      </c>
      <c r="AP59" s="95" t="s">
        <v>196</v>
      </c>
      <c r="AQ59" s="132" t="n">
        <v>43010</v>
      </c>
      <c r="AR59" s="132" t="n">
        <v>43465</v>
      </c>
      <c r="AS59" s="186"/>
      <c r="AT59" s="189"/>
      <c r="BH59" s="6"/>
    </row>
    <row r="60" s="53" customFormat="true" ht="15" hidden="false" customHeight="true" outlineLevel="0" collapsed="false">
      <c r="A60" s="205"/>
      <c r="B60" s="206"/>
      <c r="C60" s="206"/>
      <c r="D60" s="206"/>
      <c r="E60" s="123" t="s">
        <v>133</v>
      </c>
      <c r="F60" s="139" t="s">
        <v>197</v>
      </c>
      <c r="G60" s="207"/>
      <c r="H60" s="208" t="s">
        <v>198</v>
      </c>
      <c r="I60" s="72"/>
      <c r="J60" s="209"/>
      <c r="K60" s="77"/>
      <c r="L60" s="210"/>
      <c r="M60" s="166"/>
      <c r="N60" s="166"/>
      <c r="O60" s="211"/>
      <c r="P60" s="82" t="s">
        <v>199</v>
      </c>
      <c r="Q60" s="72" t="s">
        <v>51</v>
      </c>
      <c r="R60" s="72"/>
      <c r="S60" s="72" t="n">
        <v>15</v>
      </c>
      <c r="T60" s="82" t="n">
        <v>5</v>
      </c>
      <c r="U60" s="83" t="n">
        <v>0</v>
      </c>
      <c r="V60" s="83" t="n">
        <v>10</v>
      </c>
      <c r="W60" s="83" t="n">
        <v>15</v>
      </c>
      <c r="X60" s="83" t="n">
        <v>10</v>
      </c>
      <c r="Y60" s="83" t="n">
        <v>30</v>
      </c>
      <c r="Z60" s="83" t="s">
        <v>62</v>
      </c>
      <c r="AA60" s="212" t="n">
        <f aca="false">ISBLANK(P60)</f>
        <v>0</v>
      </c>
      <c r="AB60" s="128"/>
      <c r="AC60" s="213" t="n">
        <f aca="false">+S60+T60+U60+V60+W60+X60+Y60</f>
        <v>85</v>
      </c>
      <c r="AD60" s="142" t="n">
        <f aca="false">IF(AC60=100,2,IF(AND(AC60&gt;=51,AC60&lt;=76),1,IF(AC60&gt;=1,AC60&lt;=50,0)))</f>
        <v>0</v>
      </c>
      <c r="AE60" s="193"/>
      <c r="AF60" s="87"/>
      <c r="AG60" s="166"/>
      <c r="AH60" s="87"/>
      <c r="AI60" s="167"/>
      <c r="AJ60" s="195"/>
      <c r="AK60" s="168"/>
      <c r="AL60" s="81" t="s">
        <v>200</v>
      </c>
      <c r="AM60" s="94" t="s">
        <v>193</v>
      </c>
      <c r="AN60" s="215" t="s">
        <v>201</v>
      </c>
      <c r="AO60" s="215" t="s">
        <v>202</v>
      </c>
      <c r="AP60" s="72" t="s">
        <v>203</v>
      </c>
      <c r="AQ60" s="132" t="n">
        <v>42979</v>
      </c>
      <c r="AR60" s="132" t="n">
        <v>43465</v>
      </c>
      <c r="AS60" s="186"/>
      <c r="AT60" s="189"/>
      <c r="AU60" s="6"/>
      <c r="AV60" s="6"/>
      <c r="AW60" s="6"/>
      <c r="AX60" s="6"/>
      <c r="AY60" s="6"/>
      <c r="AZ60" s="6"/>
      <c r="BA60" s="6"/>
      <c r="BB60" s="6"/>
      <c r="BC60" s="6"/>
      <c r="BD60" s="6"/>
      <c r="BE60" s="6"/>
      <c r="BF60" s="6"/>
      <c r="BG60" s="6"/>
      <c r="BH60" s="6"/>
    </row>
    <row r="61" customFormat="false" ht="81" hidden="false" customHeight="true" outlineLevel="0" collapsed="false">
      <c r="A61" s="205"/>
      <c r="B61" s="206"/>
      <c r="C61" s="206"/>
      <c r="D61" s="206"/>
      <c r="E61" s="123" t="s">
        <v>133</v>
      </c>
      <c r="F61" s="139" t="s">
        <v>204</v>
      </c>
      <c r="G61" s="207"/>
      <c r="H61" s="216" t="s">
        <v>205</v>
      </c>
      <c r="I61" s="72"/>
      <c r="J61" s="209"/>
      <c r="K61" s="77"/>
      <c r="L61" s="210"/>
      <c r="M61" s="166"/>
      <c r="N61" s="166"/>
      <c r="O61" s="211"/>
      <c r="P61" s="82" t="s">
        <v>206</v>
      </c>
      <c r="Q61" s="72" t="s">
        <v>51</v>
      </c>
      <c r="R61" s="72"/>
      <c r="S61" s="72" t="n">
        <v>15</v>
      </c>
      <c r="T61" s="82" t="n">
        <v>5</v>
      </c>
      <c r="U61" s="83" t="n">
        <v>0</v>
      </c>
      <c r="V61" s="83" t="n">
        <v>10</v>
      </c>
      <c r="W61" s="83" t="n">
        <v>15</v>
      </c>
      <c r="X61" s="83" t="n">
        <v>10</v>
      </c>
      <c r="Y61" s="83" t="n">
        <v>30</v>
      </c>
      <c r="Z61" s="83" t="s">
        <v>62</v>
      </c>
      <c r="AA61" s="212" t="n">
        <f aca="false">ISBLANK(P61)</f>
        <v>0</v>
      </c>
      <c r="AB61" s="128"/>
      <c r="AC61" s="213" t="n">
        <f aca="false">+S61+T61+U61+V61+W61+X61+Y61</f>
        <v>85</v>
      </c>
      <c r="AD61" s="142" t="n">
        <f aca="false">IF(AC61=100,2,IF(AND(AC61&gt;=51,AC61&lt;=76),1,IF(AC61&gt;=1,AC61&lt;=50,0)))</f>
        <v>0</v>
      </c>
      <c r="AE61" s="193"/>
      <c r="AF61" s="87"/>
      <c r="AG61" s="166"/>
      <c r="AH61" s="87"/>
      <c r="AI61" s="167"/>
      <c r="AJ61" s="195"/>
      <c r="AK61" s="168"/>
      <c r="AL61" s="214" t="s">
        <v>207</v>
      </c>
      <c r="AM61" s="94" t="s">
        <v>193</v>
      </c>
      <c r="AN61" s="215" t="s">
        <v>208</v>
      </c>
      <c r="AO61" s="215" t="s">
        <v>209</v>
      </c>
      <c r="AP61" s="95" t="s">
        <v>210</v>
      </c>
      <c r="AQ61" s="132" t="n">
        <v>42961</v>
      </c>
      <c r="AR61" s="132" t="n">
        <v>43465</v>
      </c>
      <c r="AS61" s="186"/>
      <c r="AT61" s="189"/>
      <c r="BH61" s="6"/>
    </row>
    <row r="62" customFormat="false" ht="78.75" hidden="false" customHeight="true" outlineLevel="0" collapsed="false">
      <c r="A62" s="205"/>
      <c r="B62" s="206"/>
      <c r="C62" s="206"/>
      <c r="D62" s="206"/>
      <c r="E62" s="123" t="s">
        <v>133</v>
      </c>
      <c r="F62" s="139" t="s">
        <v>211</v>
      </c>
      <c r="G62" s="207"/>
      <c r="H62" s="217" t="s">
        <v>212</v>
      </c>
      <c r="I62" s="72"/>
      <c r="J62" s="209"/>
      <c r="K62" s="77"/>
      <c r="L62" s="210"/>
      <c r="M62" s="166"/>
      <c r="N62" s="166"/>
      <c r="O62" s="211"/>
      <c r="P62" s="72" t="s">
        <v>213</v>
      </c>
      <c r="Q62" s="72" t="s">
        <v>51</v>
      </c>
      <c r="R62" s="72"/>
      <c r="S62" s="72" t="n">
        <v>15</v>
      </c>
      <c r="T62" s="82" t="n">
        <v>5</v>
      </c>
      <c r="U62" s="83" t="n">
        <v>0</v>
      </c>
      <c r="V62" s="83" t="n">
        <v>10</v>
      </c>
      <c r="W62" s="83" t="n">
        <v>15</v>
      </c>
      <c r="X62" s="83" t="n">
        <v>10</v>
      </c>
      <c r="Y62" s="83" t="n">
        <v>30</v>
      </c>
      <c r="Z62" s="83" t="s">
        <v>62</v>
      </c>
      <c r="AA62" s="212" t="n">
        <f aca="false">ISBLANK(P62)</f>
        <v>0</v>
      </c>
      <c r="AB62" s="128"/>
      <c r="AC62" s="213" t="n">
        <f aca="false">+S62+T62+U62+V62+W62+X62+Y62</f>
        <v>85</v>
      </c>
      <c r="AD62" s="142" t="n">
        <f aca="false">IF(AC62=100,2,IF(AND(AC62&gt;=51,AC62&lt;=76),1,IF(AC62&gt;=1,AC62&lt;=50,0)))</f>
        <v>0</v>
      </c>
      <c r="AE62" s="193"/>
      <c r="AF62" s="87"/>
      <c r="AG62" s="166"/>
      <c r="AH62" s="87"/>
      <c r="AI62" s="167"/>
      <c r="AJ62" s="195"/>
      <c r="AK62" s="168"/>
      <c r="AL62" s="214" t="s">
        <v>214</v>
      </c>
      <c r="AM62" s="94" t="s">
        <v>193</v>
      </c>
      <c r="AN62" s="215" t="s">
        <v>215</v>
      </c>
      <c r="AO62" s="215" t="s">
        <v>216</v>
      </c>
      <c r="AP62" s="95" t="s">
        <v>217</v>
      </c>
      <c r="AQ62" s="132" t="n">
        <v>43040</v>
      </c>
      <c r="AR62" s="132" t="n">
        <v>43465</v>
      </c>
      <c r="AS62" s="186"/>
      <c r="AT62" s="189"/>
      <c r="BH62" s="6"/>
    </row>
    <row r="63" customFormat="false" ht="65.25" hidden="false" customHeight="true" outlineLevel="0" collapsed="false">
      <c r="A63" s="205"/>
      <c r="B63" s="206"/>
      <c r="C63" s="206"/>
      <c r="D63" s="206"/>
      <c r="E63" s="123" t="s">
        <v>70</v>
      </c>
      <c r="F63" s="139" t="s">
        <v>218</v>
      </c>
      <c r="G63" s="207"/>
      <c r="H63" s="216" t="s">
        <v>219</v>
      </c>
      <c r="I63" s="72"/>
      <c r="J63" s="209"/>
      <c r="K63" s="77"/>
      <c r="L63" s="210"/>
      <c r="M63" s="166"/>
      <c r="N63" s="166"/>
      <c r="O63" s="211"/>
      <c r="P63" s="72" t="s">
        <v>220</v>
      </c>
      <c r="Q63" s="72" t="s">
        <v>51</v>
      </c>
      <c r="R63" s="72"/>
      <c r="S63" s="72" t="n">
        <v>15</v>
      </c>
      <c r="T63" s="82" t="n">
        <v>5</v>
      </c>
      <c r="U63" s="83"/>
      <c r="V63" s="83" t="n">
        <v>10</v>
      </c>
      <c r="W63" s="83" t="n">
        <v>15</v>
      </c>
      <c r="X63" s="83" t="n">
        <v>10</v>
      </c>
      <c r="Y63" s="83" t="n">
        <v>30</v>
      </c>
      <c r="Z63" s="83" t="s">
        <v>62</v>
      </c>
      <c r="AA63" s="212"/>
      <c r="AB63" s="128"/>
      <c r="AC63" s="213" t="n">
        <f aca="false">+S63+T63+U63+V63+W63+X63+Y63</f>
        <v>85</v>
      </c>
      <c r="AD63" s="142"/>
      <c r="AE63" s="193"/>
      <c r="AF63" s="87"/>
      <c r="AG63" s="166"/>
      <c r="AH63" s="87"/>
      <c r="AI63" s="167"/>
      <c r="AJ63" s="195"/>
      <c r="AK63" s="168"/>
      <c r="AL63" s="214" t="s">
        <v>221</v>
      </c>
      <c r="AM63" s="94" t="s">
        <v>193</v>
      </c>
      <c r="AN63" s="215"/>
      <c r="AO63" s="215" t="s">
        <v>222</v>
      </c>
      <c r="AP63" s="95" t="s">
        <v>223</v>
      </c>
      <c r="AQ63" s="132" t="n">
        <v>43221</v>
      </c>
      <c r="AR63" s="132" t="n">
        <v>43465</v>
      </c>
      <c r="AS63" s="186"/>
      <c r="AT63" s="189"/>
      <c r="BH63" s="6"/>
    </row>
    <row r="64" customFormat="false" ht="54.75" hidden="false" customHeight="true" outlineLevel="0" collapsed="false">
      <c r="A64" s="205"/>
      <c r="B64" s="206"/>
      <c r="C64" s="206"/>
      <c r="D64" s="206"/>
      <c r="E64" s="123" t="s">
        <v>224</v>
      </c>
      <c r="F64" s="218" t="s">
        <v>225</v>
      </c>
      <c r="G64" s="207"/>
      <c r="H64" s="216"/>
      <c r="I64" s="72"/>
      <c r="J64" s="209"/>
      <c r="K64" s="219"/>
      <c r="L64" s="210"/>
      <c r="M64" s="220"/>
      <c r="N64" s="220"/>
      <c r="O64" s="211"/>
      <c r="P64" s="72"/>
      <c r="Q64" s="72"/>
      <c r="R64" s="72"/>
      <c r="S64" s="221"/>
      <c r="T64" s="222"/>
      <c r="U64" s="223"/>
      <c r="V64" s="223"/>
      <c r="W64" s="223"/>
      <c r="X64" s="223"/>
      <c r="Y64" s="223"/>
      <c r="Z64" s="83"/>
      <c r="AA64" s="224"/>
      <c r="AB64" s="128"/>
      <c r="AC64" s="213"/>
      <c r="AD64" s="225"/>
      <c r="AE64" s="193"/>
      <c r="AF64" s="87"/>
      <c r="AG64" s="166"/>
      <c r="AH64" s="87"/>
      <c r="AI64" s="167"/>
      <c r="AJ64" s="195"/>
      <c r="AK64" s="168"/>
      <c r="AL64" s="214"/>
      <c r="AM64" s="94"/>
      <c r="AN64" s="215"/>
      <c r="AO64" s="215"/>
      <c r="AP64" s="95"/>
      <c r="AQ64" s="132"/>
      <c r="AR64" s="132"/>
      <c r="AS64" s="186"/>
      <c r="AT64" s="189"/>
      <c r="BH64" s="6"/>
    </row>
    <row r="65" s="53" customFormat="true" ht="13.2" hidden="false" customHeight="false" outlineLevel="0" collapsed="false">
      <c r="A65" s="170"/>
      <c r="B65" s="171"/>
      <c r="C65" s="172"/>
      <c r="D65" s="172"/>
      <c r="E65" s="173"/>
      <c r="F65" s="174"/>
      <c r="G65" s="174"/>
      <c r="H65" s="174"/>
      <c r="I65" s="174"/>
      <c r="J65" s="174"/>
      <c r="K65" s="175"/>
      <c r="L65" s="174"/>
      <c r="M65" s="176"/>
      <c r="N65" s="176"/>
      <c r="O65" s="177"/>
      <c r="P65" s="174"/>
      <c r="Q65" s="174"/>
      <c r="R65" s="174"/>
      <c r="S65" s="174"/>
      <c r="T65" s="174"/>
      <c r="U65" s="174"/>
      <c r="V65" s="174"/>
      <c r="W65" s="174"/>
      <c r="X65" s="174"/>
      <c r="Y65" s="174"/>
      <c r="Z65" s="174"/>
      <c r="AA65" s="177"/>
      <c r="AB65" s="177"/>
      <c r="AC65" s="177"/>
      <c r="AD65" s="177"/>
      <c r="AE65" s="177"/>
      <c r="AF65" s="177"/>
      <c r="AG65" s="177"/>
      <c r="AH65" s="177"/>
      <c r="AI65" s="178"/>
      <c r="AJ65" s="178"/>
      <c r="AK65" s="178"/>
      <c r="AL65" s="174"/>
      <c r="AM65" s="174"/>
      <c r="AN65" s="226"/>
      <c r="AO65" s="226"/>
      <c r="AP65" s="174"/>
      <c r="AQ65" s="179"/>
      <c r="AR65" s="179"/>
      <c r="AS65" s="6"/>
      <c r="AT65" s="6"/>
      <c r="AU65" s="6"/>
      <c r="AV65" s="6"/>
      <c r="AW65" s="6"/>
      <c r="AX65" s="6"/>
      <c r="AY65" s="6"/>
      <c r="AZ65" s="6"/>
      <c r="BA65" s="6"/>
      <c r="BB65" s="6"/>
      <c r="BC65" s="6"/>
      <c r="BD65" s="6"/>
      <c r="BE65" s="6"/>
      <c r="BF65" s="6"/>
      <c r="BG65" s="6"/>
    </row>
    <row r="66" customFormat="false" ht="39.6" hidden="false" customHeight="true" outlineLevel="0" collapsed="false">
      <c r="A66" s="161" t="s">
        <v>186</v>
      </c>
      <c r="B66" s="162" t="n">
        <v>2</v>
      </c>
      <c r="C66" s="162" t="s">
        <v>51</v>
      </c>
      <c r="D66" s="162"/>
      <c r="E66" s="123" t="s">
        <v>70</v>
      </c>
      <c r="F66" s="169" t="s">
        <v>226</v>
      </c>
      <c r="G66" s="82" t="s">
        <v>227</v>
      </c>
      <c r="H66" s="123" t="s">
        <v>212</v>
      </c>
      <c r="I66" s="72" t="s">
        <v>56</v>
      </c>
      <c r="J66" s="164" t="s">
        <v>161</v>
      </c>
      <c r="K66" s="164"/>
      <c r="L66" s="164" t="s">
        <v>58</v>
      </c>
      <c r="M66" s="79"/>
      <c r="N66" s="79"/>
      <c r="O66" s="80" t="s">
        <v>59</v>
      </c>
      <c r="P66" s="123" t="s">
        <v>213</v>
      </c>
      <c r="Q66" s="72" t="s">
        <v>51</v>
      </c>
      <c r="R66" s="72"/>
      <c r="S66" s="72" t="n">
        <v>15</v>
      </c>
      <c r="T66" s="82" t="n">
        <v>5</v>
      </c>
      <c r="U66" s="83" t="n">
        <v>0</v>
      </c>
      <c r="V66" s="83" t="n">
        <v>10</v>
      </c>
      <c r="W66" s="83" t="n">
        <v>15</v>
      </c>
      <c r="X66" s="83" t="n">
        <v>10</v>
      </c>
      <c r="Y66" s="83" t="n">
        <v>30</v>
      </c>
      <c r="Z66" s="83" t="s">
        <v>62</v>
      </c>
      <c r="AA66" s="212" t="n">
        <f aca="false">ISBLANK(P66)</f>
        <v>0</v>
      </c>
      <c r="AB66" s="128" t="n">
        <v>6</v>
      </c>
      <c r="AC66" s="213" t="n">
        <f aca="false">+S66+T66+U66+V66+W66+X66+Y66</f>
        <v>85</v>
      </c>
      <c r="AD66" s="142" t="n">
        <f aca="false">IF(AC66=100,2,IF(AND(AC66&gt;=51,AC66&lt;=76),1,IF(AC66&gt;=1,AC66&lt;=50,0)))</f>
        <v>0</v>
      </c>
      <c r="AE66" s="193" t="s">
        <v>114</v>
      </c>
      <c r="AF66" s="227"/>
      <c r="AG66" s="193" t="s">
        <v>228</v>
      </c>
      <c r="AH66" s="227" t="n">
        <f aca="false">VLOOKUP(AG66,[5]LISTAS!$I$3:$J$7,2)</f>
        <v>1</v>
      </c>
      <c r="AI66" s="228" t="n">
        <f aca="false">AF66*AH66</f>
        <v>0</v>
      </c>
      <c r="AJ66" s="229" t="s">
        <v>97</v>
      </c>
      <c r="AK66" s="168" t="str">
        <f aca="false">VLOOKUP(AJ66,[5]LISTAS!$Z$3:$AA$6,2)</f>
        <v>Asumir el riesgo</v>
      </c>
      <c r="AL66" s="214" t="s">
        <v>229</v>
      </c>
      <c r="AM66" s="94" t="s">
        <v>193</v>
      </c>
      <c r="AN66" s="215" t="s">
        <v>194</v>
      </c>
      <c r="AO66" s="215" t="s">
        <v>195</v>
      </c>
      <c r="AP66" s="95" t="s">
        <v>196</v>
      </c>
      <c r="AQ66" s="132" t="n">
        <v>43010</v>
      </c>
      <c r="AR66" s="132" t="n">
        <v>43465</v>
      </c>
    </row>
    <row r="67" customFormat="false" ht="39.6" hidden="false" customHeight="false" outlineLevel="0" collapsed="false">
      <c r="A67" s="161"/>
      <c r="B67" s="162"/>
      <c r="C67" s="162"/>
      <c r="D67" s="162"/>
      <c r="E67" s="123" t="s">
        <v>70</v>
      </c>
      <c r="F67" s="169" t="s">
        <v>230</v>
      </c>
      <c r="G67" s="82"/>
      <c r="H67" s="123" t="s">
        <v>190</v>
      </c>
      <c r="I67" s="72"/>
      <c r="J67" s="164"/>
      <c r="K67" s="164"/>
      <c r="L67" s="164"/>
      <c r="M67" s="79"/>
      <c r="N67" s="79"/>
      <c r="O67" s="80"/>
      <c r="P67" s="81" t="s">
        <v>191</v>
      </c>
      <c r="Q67" s="72" t="s">
        <v>51</v>
      </c>
      <c r="R67" s="72"/>
      <c r="S67" s="72" t="n">
        <v>15</v>
      </c>
      <c r="T67" s="82" t="n">
        <v>5</v>
      </c>
      <c r="U67" s="83" t="n">
        <v>0</v>
      </c>
      <c r="V67" s="83" t="n">
        <v>10</v>
      </c>
      <c r="W67" s="83" t="n">
        <v>15</v>
      </c>
      <c r="X67" s="83" t="n">
        <v>10</v>
      </c>
      <c r="Y67" s="83" t="n">
        <v>0</v>
      </c>
      <c r="Z67" s="83" t="s">
        <v>62</v>
      </c>
      <c r="AA67" s="212" t="n">
        <f aca="false">ISBLANK(P67)</f>
        <v>0</v>
      </c>
      <c r="AB67" s="128"/>
      <c r="AC67" s="213" t="n">
        <f aca="false">+S67+T67+U67+V67+W67+X67+Y67</f>
        <v>55</v>
      </c>
      <c r="AD67" s="142" t="n">
        <f aca="false">IF(AC67=100,2,IF(AND(AC67&gt;=51,AC67&lt;=76),1,IF(AC67&gt;=1,AC67&lt;=50,0)))</f>
        <v>1</v>
      </c>
      <c r="AE67" s="193"/>
      <c r="AF67" s="227"/>
      <c r="AG67" s="193"/>
      <c r="AH67" s="227"/>
      <c r="AI67" s="228"/>
      <c r="AJ67" s="229"/>
      <c r="AK67" s="168"/>
      <c r="AL67" s="81" t="s">
        <v>200</v>
      </c>
      <c r="AM67" s="94" t="s">
        <v>193</v>
      </c>
      <c r="AN67" s="215" t="s">
        <v>201</v>
      </c>
      <c r="AO67" s="215" t="s">
        <v>202</v>
      </c>
      <c r="AP67" s="72" t="s">
        <v>231</v>
      </c>
      <c r="AQ67" s="132" t="n">
        <v>42979</v>
      </c>
      <c r="AR67" s="132" t="n">
        <v>43190</v>
      </c>
    </row>
    <row r="68" customFormat="false" ht="26.4" hidden="false" customHeight="false" outlineLevel="0" collapsed="false">
      <c r="A68" s="161"/>
      <c r="B68" s="162"/>
      <c r="C68" s="162"/>
      <c r="D68" s="162"/>
      <c r="E68" s="123" t="s">
        <v>133</v>
      </c>
      <c r="F68" s="169" t="s">
        <v>232</v>
      </c>
      <c r="G68" s="82"/>
      <c r="H68" s="123" t="s">
        <v>198</v>
      </c>
      <c r="I68" s="72"/>
      <c r="J68" s="164"/>
      <c r="K68" s="164"/>
      <c r="L68" s="164"/>
      <c r="M68" s="79"/>
      <c r="N68" s="79"/>
      <c r="O68" s="80"/>
      <c r="P68" s="81" t="s">
        <v>206</v>
      </c>
      <c r="Q68" s="72" t="s">
        <v>51</v>
      </c>
      <c r="R68" s="72"/>
      <c r="S68" s="72" t="n">
        <v>15</v>
      </c>
      <c r="T68" s="82" t="n">
        <v>5</v>
      </c>
      <c r="U68" s="83" t="n">
        <v>0</v>
      </c>
      <c r="V68" s="83" t="n">
        <v>10</v>
      </c>
      <c r="W68" s="83" t="n">
        <v>15</v>
      </c>
      <c r="X68" s="83" t="n">
        <v>10</v>
      </c>
      <c r="Y68" s="83" t="n">
        <v>30</v>
      </c>
      <c r="Z68" s="83" t="s">
        <v>62</v>
      </c>
      <c r="AA68" s="212" t="n">
        <f aca="false">ISBLANK(P68)</f>
        <v>0</v>
      </c>
      <c r="AB68" s="128"/>
      <c r="AC68" s="213" t="n">
        <f aca="false">+S68+T68+U68+V68+W68+X68+Y68</f>
        <v>85</v>
      </c>
      <c r="AD68" s="142" t="n">
        <f aca="false">IF(AC68=100,2,IF(AND(AC68&gt;=51,AC68&lt;=76),1,IF(AC68&gt;=1,AC68&lt;=50,0)))</f>
        <v>0</v>
      </c>
      <c r="AE68" s="193"/>
      <c r="AF68" s="227"/>
      <c r="AG68" s="193"/>
      <c r="AH68" s="227"/>
      <c r="AI68" s="228"/>
      <c r="AJ68" s="229"/>
      <c r="AK68" s="168"/>
      <c r="AL68" s="214" t="s">
        <v>207</v>
      </c>
      <c r="AM68" s="94" t="s">
        <v>193</v>
      </c>
      <c r="AN68" s="215" t="s">
        <v>208</v>
      </c>
      <c r="AO68" s="215" t="s">
        <v>209</v>
      </c>
      <c r="AP68" s="95" t="s">
        <v>210</v>
      </c>
      <c r="AQ68" s="230" t="n">
        <v>42961</v>
      </c>
      <c r="AR68" s="230" t="n">
        <v>43465</v>
      </c>
    </row>
    <row r="69" customFormat="false" ht="39.6" hidden="false" customHeight="false" outlineLevel="0" collapsed="false">
      <c r="A69" s="161"/>
      <c r="B69" s="162"/>
      <c r="C69" s="162"/>
      <c r="D69" s="162"/>
      <c r="E69" s="123" t="s">
        <v>133</v>
      </c>
      <c r="F69" s="169" t="s">
        <v>233</v>
      </c>
      <c r="G69" s="82"/>
      <c r="H69" s="81" t="s">
        <v>234</v>
      </c>
      <c r="I69" s="72"/>
      <c r="J69" s="164"/>
      <c r="K69" s="164"/>
      <c r="L69" s="164"/>
      <c r="M69" s="79"/>
      <c r="N69" s="79"/>
      <c r="O69" s="80"/>
      <c r="P69" s="81" t="s">
        <v>235</v>
      </c>
      <c r="Q69" s="72"/>
      <c r="R69" s="72" t="s">
        <v>51</v>
      </c>
      <c r="S69" s="72" t="n">
        <v>15</v>
      </c>
      <c r="T69" s="82" t="n">
        <v>5</v>
      </c>
      <c r="U69" s="83" t="n">
        <v>0</v>
      </c>
      <c r="V69" s="83" t="n">
        <v>10</v>
      </c>
      <c r="W69" s="83" t="n">
        <v>15</v>
      </c>
      <c r="X69" s="83" t="n">
        <v>10</v>
      </c>
      <c r="Y69" s="83" t="n">
        <v>30</v>
      </c>
      <c r="Z69" s="83" t="s">
        <v>183</v>
      </c>
      <c r="AA69" s="212" t="n">
        <f aca="false">ISBLANK(#REF!)</f>
        <v>0</v>
      </c>
      <c r="AB69" s="128"/>
      <c r="AC69" s="213" t="n">
        <f aca="false">+S69+T69+U69+V69+W69+X69+Y69</f>
        <v>85</v>
      </c>
      <c r="AD69" s="142" t="n">
        <f aca="false">IF(AC69=100,2,IF(AND(AC69&gt;=51,AC69&lt;=76),1,IF(AC69&gt;=1,AC69&lt;=50,0)))</f>
        <v>0</v>
      </c>
      <c r="AE69" s="193"/>
      <c r="AF69" s="227"/>
      <c r="AG69" s="193"/>
      <c r="AH69" s="227"/>
      <c r="AI69" s="228"/>
      <c r="AJ69" s="229"/>
      <c r="AK69" s="168"/>
      <c r="AL69" s="214" t="s">
        <v>214</v>
      </c>
      <c r="AM69" s="94" t="s">
        <v>193</v>
      </c>
      <c r="AN69" s="215" t="s">
        <v>215</v>
      </c>
      <c r="AO69" s="215" t="s">
        <v>216</v>
      </c>
      <c r="AP69" s="95" t="s">
        <v>217</v>
      </c>
      <c r="AQ69" s="132" t="n">
        <v>43040</v>
      </c>
      <c r="AR69" s="132" t="n">
        <v>43465</v>
      </c>
    </row>
    <row r="70" s="6" customFormat="true" ht="52.8" hidden="false" customHeight="false" outlineLevel="0" collapsed="false">
      <c r="A70" s="161"/>
      <c r="B70" s="162"/>
      <c r="C70" s="162"/>
      <c r="D70" s="162"/>
      <c r="E70" s="123" t="s">
        <v>133</v>
      </c>
      <c r="F70" s="169" t="s">
        <v>236</v>
      </c>
      <c r="G70" s="82"/>
      <c r="H70" s="81" t="s">
        <v>237</v>
      </c>
      <c r="I70" s="72"/>
      <c r="J70" s="164"/>
      <c r="K70" s="164"/>
      <c r="L70" s="164"/>
      <c r="M70" s="79"/>
      <c r="N70" s="79"/>
      <c r="O70" s="80"/>
      <c r="P70" s="81" t="s">
        <v>238</v>
      </c>
      <c r="Q70" s="72" t="s">
        <v>51</v>
      </c>
      <c r="R70" s="72"/>
      <c r="S70" s="72" t="n">
        <v>15</v>
      </c>
      <c r="T70" s="82" t="n">
        <v>5</v>
      </c>
      <c r="U70" s="83" t="n">
        <v>0</v>
      </c>
      <c r="V70" s="83" t="n">
        <v>10</v>
      </c>
      <c r="W70" s="83" t="n">
        <v>15</v>
      </c>
      <c r="X70" s="83" t="n">
        <v>10</v>
      </c>
      <c r="Y70" s="83" t="n">
        <v>30</v>
      </c>
      <c r="Z70" s="83" t="s">
        <v>62</v>
      </c>
      <c r="AA70" s="212" t="n">
        <f aca="false">ISBLANK(P69)</f>
        <v>0</v>
      </c>
      <c r="AB70" s="128"/>
      <c r="AC70" s="213" t="n">
        <f aca="false">+S69+T69+U69+V69+W69+X69+Y69</f>
        <v>85</v>
      </c>
      <c r="AD70" s="142"/>
      <c r="AE70" s="193"/>
      <c r="AF70" s="227"/>
      <c r="AG70" s="193"/>
      <c r="AH70" s="227"/>
      <c r="AI70" s="228"/>
      <c r="AJ70" s="229"/>
      <c r="AK70" s="168"/>
      <c r="AL70" s="231" t="s">
        <v>239</v>
      </c>
      <c r="AM70" s="232" t="s">
        <v>193</v>
      </c>
      <c r="AN70" s="215" t="s">
        <v>240</v>
      </c>
      <c r="AO70" s="215" t="s">
        <v>241</v>
      </c>
      <c r="AP70" s="232" t="s">
        <v>242</v>
      </c>
      <c r="AQ70" s="99" t="n">
        <v>42979</v>
      </c>
      <c r="AR70" s="99" t="n">
        <v>43464</v>
      </c>
    </row>
    <row r="71" s="53" customFormat="true" ht="26.4" hidden="false" customHeight="false" outlineLevel="0" collapsed="false">
      <c r="A71" s="161"/>
      <c r="B71" s="162"/>
      <c r="C71" s="162"/>
      <c r="D71" s="162"/>
      <c r="E71" s="123" t="s">
        <v>141</v>
      </c>
      <c r="F71" s="169" t="s">
        <v>243</v>
      </c>
      <c r="G71" s="82"/>
      <c r="H71" s="81" t="s">
        <v>244</v>
      </c>
      <c r="I71" s="72"/>
      <c r="J71" s="164"/>
      <c r="K71" s="164"/>
      <c r="L71" s="164"/>
      <c r="M71" s="79"/>
      <c r="N71" s="79"/>
      <c r="O71" s="80"/>
      <c r="P71" s="233" t="s">
        <v>245</v>
      </c>
      <c r="Q71" s="73" t="s">
        <v>51</v>
      </c>
      <c r="R71" s="73"/>
      <c r="S71" s="72" t="n">
        <v>0</v>
      </c>
      <c r="T71" s="82" t="n">
        <v>5</v>
      </c>
      <c r="U71" s="83" t="n">
        <v>0</v>
      </c>
      <c r="V71" s="83" t="n">
        <v>10</v>
      </c>
      <c r="W71" s="83" t="n">
        <v>0</v>
      </c>
      <c r="X71" s="83" t="n">
        <v>10</v>
      </c>
      <c r="Y71" s="83" t="n">
        <v>0</v>
      </c>
      <c r="Z71" s="83" t="s">
        <v>62</v>
      </c>
      <c r="AA71" s="212" t="n">
        <f aca="false">ISBLANK(P70)</f>
        <v>0</v>
      </c>
      <c r="AB71" s="128"/>
      <c r="AC71" s="213" t="n">
        <f aca="false">+S70+T70+U70+V70+W70+X70+Y70</f>
        <v>85</v>
      </c>
      <c r="AD71" s="142"/>
      <c r="AE71" s="193"/>
      <c r="AF71" s="227"/>
      <c r="AG71" s="193"/>
      <c r="AH71" s="227"/>
      <c r="AI71" s="228"/>
      <c r="AJ71" s="229"/>
      <c r="AK71" s="168"/>
      <c r="AL71" s="234"/>
      <c r="AM71" s="232"/>
      <c r="AN71" s="215"/>
      <c r="AO71" s="215"/>
      <c r="AP71" s="232"/>
      <c r="AQ71" s="99"/>
      <c r="AR71" s="99"/>
      <c r="AS71" s="6"/>
      <c r="AT71" s="6"/>
      <c r="AU71" s="6"/>
      <c r="AV71" s="6"/>
      <c r="AW71" s="6"/>
      <c r="AX71" s="6"/>
      <c r="AY71" s="6"/>
      <c r="AZ71" s="6"/>
      <c r="BA71" s="6"/>
      <c r="BB71" s="6"/>
      <c r="BC71" s="6"/>
      <c r="BD71" s="6"/>
      <c r="BE71" s="6"/>
      <c r="BF71" s="6"/>
      <c r="BG71" s="6"/>
    </row>
    <row r="72" customFormat="false" ht="26.4" hidden="false" customHeight="false" outlineLevel="0" collapsed="false">
      <c r="A72" s="161"/>
      <c r="B72" s="162"/>
      <c r="C72" s="162"/>
      <c r="D72" s="162"/>
      <c r="E72" s="123" t="s">
        <v>70</v>
      </c>
      <c r="F72" s="169" t="s">
        <v>246</v>
      </c>
      <c r="G72" s="82"/>
      <c r="H72" s="123" t="s">
        <v>247</v>
      </c>
      <c r="I72" s="72"/>
      <c r="J72" s="164"/>
      <c r="K72" s="164"/>
      <c r="L72" s="164"/>
      <c r="M72" s="79"/>
      <c r="N72" s="79"/>
      <c r="O72" s="80"/>
      <c r="P72" s="235"/>
      <c r="Q72" s="235"/>
      <c r="R72" s="235"/>
      <c r="S72" s="123"/>
      <c r="T72" s="82"/>
      <c r="U72" s="83"/>
      <c r="V72" s="83"/>
      <c r="W72" s="83"/>
      <c r="X72" s="83"/>
      <c r="Y72" s="83"/>
      <c r="Z72" s="236"/>
      <c r="AA72" s="212" t="n">
        <f aca="false">ISBLANK(P71)</f>
        <v>0</v>
      </c>
      <c r="AB72" s="128"/>
      <c r="AC72" s="213" t="n">
        <f aca="false">+S71+T71+U71+V71+W71+X71+Y71</f>
        <v>25</v>
      </c>
      <c r="AD72" s="142"/>
      <c r="AE72" s="193"/>
      <c r="AF72" s="227"/>
      <c r="AG72" s="193"/>
      <c r="AH72" s="227"/>
      <c r="AI72" s="228"/>
      <c r="AJ72" s="229"/>
      <c r="AK72" s="168"/>
      <c r="AL72" s="231"/>
      <c r="AM72" s="232"/>
      <c r="AN72" s="215"/>
      <c r="AO72" s="215"/>
      <c r="AP72" s="232"/>
      <c r="AQ72" s="99"/>
      <c r="AR72" s="99"/>
    </row>
    <row r="73" customFormat="false" ht="13.2" hidden="false" customHeight="false" outlineLevel="0" collapsed="false">
      <c r="A73" s="161"/>
      <c r="B73" s="162"/>
      <c r="C73" s="162"/>
      <c r="D73" s="162"/>
      <c r="E73" s="237"/>
      <c r="F73" s="238"/>
      <c r="G73" s="82"/>
      <c r="H73" s="123" t="s">
        <v>248</v>
      </c>
      <c r="I73" s="72"/>
      <c r="J73" s="164"/>
      <c r="K73" s="164"/>
      <c r="L73" s="164"/>
      <c r="M73" s="79"/>
      <c r="N73" s="79"/>
      <c r="O73" s="80"/>
      <c r="P73" s="81"/>
      <c r="Q73" s="72"/>
      <c r="R73" s="72"/>
      <c r="S73" s="72"/>
      <c r="T73" s="82"/>
      <c r="U73" s="83"/>
      <c r="V73" s="83"/>
      <c r="W73" s="83"/>
      <c r="X73" s="83"/>
      <c r="Y73" s="83"/>
      <c r="Z73" s="83"/>
      <c r="AA73" s="212"/>
      <c r="AB73" s="128"/>
      <c r="AC73" s="213"/>
      <c r="AD73" s="142"/>
      <c r="AE73" s="193"/>
      <c r="AF73" s="227"/>
      <c r="AG73" s="193"/>
      <c r="AH73" s="227"/>
      <c r="AI73" s="228"/>
      <c r="AJ73" s="229"/>
      <c r="AK73" s="168"/>
      <c r="AL73" s="231"/>
      <c r="AM73" s="232"/>
      <c r="AN73" s="215"/>
      <c r="AO73" s="215"/>
      <c r="AP73" s="232"/>
      <c r="AQ73" s="99"/>
      <c r="AR73" s="99"/>
    </row>
    <row r="74" customFormat="false" ht="13.2" hidden="false" customHeight="false" outlineLevel="0" collapsed="false">
      <c r="A74" s="161"/>
      <c r="B74" s="162"/>
      <c r="C74" s="162"/>
      <c r="D74" s="162"/>
      <c r="E74" s="123"/>
      <c r="F74" s="169"/>
      <c r="G74" s="82"/>
      <c r="H74" s="72" t="s">
        <v>249</v>
      </c>
      <c r="I74" s="72"/>
      <c r="J74" s="164"/>
      <c r="K74" s="164"/>
      <c r="L74" s="164"/>
      <c r="M74" s="79"/>
      <c r="N74" s="79"/>
      <c r="O74" s="80"/>
      <c r="P74" s="123"/>
      <c r="Q74" s="72"/>
      <c r="R74" s="72"/>
      <c r="S74" s="72"/>
      <c r="T74" s="82"/>
      <c r="U74" s="83"/>
      <c r="V74" s="83"/>
      <c r="W74" s="83"/>
      <c r="X74" s="83"/>
      <c r="Y74" s="83"/>
      <c r="Z74" s="83"/>
      <c r="AA74" s="212"/>
      <c r="AB74" s="128"/>
      <c r="AC74" s="213"/>
      <c r="AD74" s="142" t="n">
        <f aca="false">IF(AC74=100,2,IF(AND(AC74&gt;=51,AC74&lt;=76),1,IF(AC74&gt;=1,AC74&lt;=50,0)))</f>
        <v>0</v>
      </c>
      <c r="AE74" s="193"/>
      <c r="AF74" s="227"/>
      <c r="AG74" s="193"/>
      <c r="AH74" s="227"/>
      <c r="AI74" s="228"/>
      <c r="AJ74" s="229"/>
      <c r="AK74" s="168"/>
      <c r="AL74" s="239"/>
      <c r="AM74" s="240"/>
      <c r="AN74" s="189"/>
      <c r="AO74" s="189"/>
      <c r="AP74" s="240"/>
      <c r="AQ74" s="241"/>
      <c r="AR74" s="241"/>
    </row>
    <row r="75" customFormat="false" ht="13.5" hidden="false" customHeight="true" outlineLevel="0" collapsed="false">
      <c r="A75" s="161"/>
      <c r="B75" s="162"/>
      <c r="C75" s="162"/>
      <c r="D75" s="162"/>
      <c r="E75" s="72"/>
      <c r="F75" s="169"/>
      <c r="G75" s="82"/>
      <c r="H75" s="72" t="s">
        <v>250</v>
      </c>
      <c r="I75" s="72"/>
      <c r="J75" s="164"/>
      <c r="K75" s="164"/>
      <c r="L75" s="164"/>
      <c r="M75" s="79"/>
      <c r="N75" s="79"/>
      <c r="O75" s="80"/>
      <c r="P75" s="72"/>
      <c r="Q75" s="72"/>
      <c r="R75" s="72"/>
      <c r="S75" s="72"/>
      <c r="T75" s="82"/>
      <c r="U75" s="83"/>
      <c r="V75" s="83"/>
      <c r="W75" s="83"/>
      <c r="X75" s="83"/>
      <c r="Y75" s="83"/>
      <c r="Z75" s="83"/>
      <c r="AA75" s="224"/>
      <c r="AB75" s="128"/>
      <c r="AC75" s="242"/>
      <c r="AD75" s="225"/>
      <c r="AE75" s="193"/>
      <c r="AF75" s="227"/>
      <c r="AG75" s="193"/>
      <c r="AH75" s="227"/>
      <c r="AI75" s="228"/>
      <c r="AJ75" s="229"/>
      <c r="AK75" s="168"/>
      <c r="AL75" s="95"/>
      <c r="AM75" s="95"/>
      <c r="AN75" s="95"/>
      <c r="AO75" s="132"/>
      <c r="AP75" s="132"/>
      <c r="AQ75" s="186"/>
      <c r="AR75" s="186"/>
    </row>
    <row r="76" s="244" customFormat="true" ht="12.75" hidden="false" customHeight="true" outlineLevel="0" collapsed="false">
      <c r="A76" s="170"/>
      <c r="B76" s="171"/>
      <c r="C76" s="172"/>
      <c r="D76" s="172"/>
      <c r="E76" s="173"/>
      <c r="F76" s="174"/>
      <c r="G76" s="174"/>
      <c r="H76" s="174"/>
      <c r="I76" s="174"/>
      <c r="J76" s="174"/>
      <c r="K76" s="175"/>
      <c r="L76" s="174"/>
      <c r="M76" s="176"/>
      <c r="N76" s="176"/>
      <c r="O76" s="177"/>
      <c r="P76" s="174"/>
      <c r="Q76" s="174"/>
      <c r="R76" s="174"/>
      <c r="S76" s="174"/>
      <c r="T76" s="174"/>
      <c r="U76" s="174"/>
      <c r="V76" s="174"/>
      <c r="W76" s="174"/>
      <c r="X76" s="174"/>
      <c r="Y76" s="174"/>
      <c r="Z76" s="174"/>
      <c r="AA76" s="177"/>
      <c r="AB76" s="177"/>
      <c r="AC76" s="177"/>
      <c r="AD76" s="177"/>
      <c r="AE76" s="177"/>
      <c r="AF76" s="177"/>
      <c r="AG76" s="177"/>
      <c r="AH76" s="177"/>
      <c r="AI76" s="178"/>
      <c r="AJ76" s="178"/>
      <c r="AK76" s="178"/>
      <c r="AL76" s="174"/>
      <c r="AM76" s="174"/>
      <c r="AN76" s="174"/>
      <c r="AO76" s="179"/>
      <c r="AP76" s="179"/>
      <c r="AQ76" s="226"/>
      <c r="AR76" s="226"/>
      <c r="AS76" s="243"/>
      <c r="AT76" s="243"/>
      <c r="AU76" s="243"/>
      <c r="AV76" s="243"/>
      <c r="AW76" s="243"/>
      <c r="AX76" s="243"/>
      <c r="AY76" s="243"/>
      <c r="AZ76" s="243"/>
      <c r="BA76" s="243"/>
      <c r="BB76" s="243"/>
      <c r="BC76" s="243"/>
      <c r="BD76" s="243"/>
      <c r="BE76" s="243"/>
      <c r="BF76" s="243"/>
      <c r="BG76" s="243"/>
    </row>
    <row r="77" s="244" customFormat="true" ht="74.25" hidden="false" customHeight="true" outlineLevel="0" collapsed="false">
      <c r="A77" s="245" t="s">
        <v>186</v>
      </c>
      <c r="B77" s="246" t="n">
        <v>3</v>
      </c>
      <c r="C77" s="246" t="s">
        <v>51</v>
      </c>
      <c r="D77" s="162"/>
      <c r="E77" s="72" t="s">
        <v>141</v>
      </c>
      <c r="F77" s="139" t="s">
        <v>251</v>
      </c>
      <c r="G77" s="82" t="s">
        <v>252</v>
      </c>
      <c r="H77" s="72" t="s">
        <v>253</v>
      </c>
      <c r="I77" s="72" t="s">
        <v>145</v>
      </c>
      <c r="J77" s="163" t="s">
        <v>57</v>
      </c>
      <c r="K77" s="77"/>
      <c r="L77" s="163" t="s">
        <v>159</v>
      </c>
      <c r="M77" s="79"/>
      <c r="N77" s="79"/>
      <c r="O77" s="247" t="s">
        <v>94</v>
      </c>
      <c r="P77" s="123" t="s">
        <v>254</v>
      </c>
      <c r="Q77" s="72" t="s">
        <v>51</v>
      </c>
      <c r="R77" s="72"/>
      <c r="S77" s="72" t="n">
        <v>15</v>
      </c>
      <c r="T77" s="82" t="n">
        <v>5</v>
      </c>
      <c r="U77" s="83" t="n">
        <v>0</v>
      </c>
      <c r="V77" s="83" t="n">
        <v>10</v>
      </c>
      <c r="W77" s="83" t="n">
        <v>15</v>
      </c>
      <c r="X77" s="83" t="n">
        <v>10</v>
      </c>
      <c r="Y77" s="83" t="n">
        <v>30</v>
      </c>
      <c r="Z77" s="83" t="s">
        <v>62</v>
      </c>
      <c r="AA77" s="84" t="n">
        <f aca="false">ISBLANK(P77)</f>
        <v>0</v>
      </c>
      <c r="AB77" s="128" t="n">
        <v>1</v>
      </c>
      <c r="AC77" s="127" t="n">
        <f aca="false">+S77+T77+U77+V77+W77+X77+Y77</f>
        <v>85</v>
      </c>
      <c r="AD77" s="128" t="n">
        <f aca="false">IF(AC77=100,2,IF(AND(AC77&gt;=51,AC77&lt;=76),1,IF(AC77&gt;=1,AC77&lt;=50,0)))</f>
        <v>0</v>
      </c>
      <c r="AE77" s="248" t="s">
        <v>114</v>
      </c>
      <c r="AF77" s="249"/>
      <c r="AG77" s="250" t="s">
        <v>159</v>
      </c>
      <c r="AH77" s="87" t="n">
        <f aca="false">VLOOKUP(AG77,[5]LISTAS!$I$3:$J$7,2)</f>
        <v>4</v>
      </c>
      <c r="AI77" s="167" t="n">
        <f aca="false">AF77*AH77</f>
        <v>0</v>
      </c>
      <c r="AJ77" s="251" t="s">
        <v>59</v>
      </c>
      <c r="AK77" s="168" t="str">
        <f aca="false">VLOOKUP(AJ77,[5]LISTAS!$Z$3:$AA$6,2)</f>
        <v>Reducir el riesgo y/o
Evitar el riesgo y/o
Transferir el riesgo y/o
Compartir el riesgo </v>
      </c>
      <c r="AL77" s="94" t="s">
        <v>255</v>
      </c>
      <c r="AM77" s="232" t="s">
        <v>193</v>
      </c>
      <c r="AN77" s="252" t="s">
        <v>256</v>
      </c>
      <c r="AO77" s="253" t="s">
        <v>257</v>
      </c>
      <c r="AP77" s="95" t="s">
        <v>258</v>
      </c>
      <c r="AQ77" s="132" t="n">
        <v>43313</v>
      </c>
      <c r="AR77" s="132" t="n">
        <v>43358</v>
      </c>
      <c r="AS77" s="243"/>
      <c r="AT77" s="243"/>
      <c r="AU77" s="243"/>
      <c r="AV77" s="243"/>
      <c r="AW77" s="243"/>
      <c r="AX77" s="243"/>
      <c r="AY77" s="243"/>
      <c r="AZ77" s="243"/>
      <c r="BA77" s="243"/>
      <c r="BB77" s="243"/>
      <c r="BC77" s="243"/>
      <c r="BD77" s="243"/>
      <c r="BE77" s="243"/>
      <c r="BF77" s="243"/>
      <c r="BG77" s="243"/>
    </row>
    <row r="78" s="244" customFormat="true" ht="60" hidden="false" customHeight="true" outlineLevel="0" collapsed="false">
      <c r="A78" s="245"/>
      <c r="B78" s="246"/>
      <c r="C78" s="246"/>
      <c r="D78" s="162"/>
      <c r="E78" s="73" t="s">
        <v>141</v>
      </c>
      <c r="F78" s="254" t="s">
        <v>259</v>
      </c>
      <c r="G78" s="82"/>
      <c r="H78" s="72" t="s">
        <v>260</v>
      </c>
      <c r="I78" s="72"/>
      <c r="J78" s="163"/>
      <c r="K78" s="77"/>
      <c r="L78" s="163"/>
      <c r="M78" s="79"/>
      <c r="N78" s="79"/>
      <c r="O78" s="247"/>
      <c r="P78" s="233" t="s">
        <v>261</v>
      </c>
      <c r="Q78" s="73" t="s">
        <v>51</v>
      </c>
      <c r="R78" s="73"/>
      <c r="S78" s="73" t="n">
        <v>15</v>
      </c>
      <c r="T78" s="75" t="n">
        <v>5</v>
      </c>
      <c r="U78" s="255" t="n">
        <v>0</v>
      </c>
      <c r="V78" s="83" t="n">
        <v>10</v>
      </c>
      <c r="W78" s="83" t="n">
        <v>15</v>
      </c>
      <c r="X78" s="83" t="n">
        <v>10</v>
      </c>
      <c r="Y78" s="83" t="n">
        <v>30</v>
      </c>
      <c r="Z78" s="83" t="s">
        <v>62</v>
      </c>
      <c r="AA78" s="84" t="n">
        <f aca="false">ISBLANK(#REF!)</f>
        <v>0</v>
      </c>
      <c r="AB78" s="128"/>
      <c r="AC78" s="127" t="n">
        <f aca="false">+S78+T78+U78+V78+W78+X78+Y78</f>
        <v>85</v>
      </c>
      <c r="AD78" s="128" t="n">
        <f aca="false">IF(AC78=100,2,IF(AND(AC78&gt;=51,AC78&lt;=76),1,IF(AC78&gt;=1,AC78&lt;=50,0)))</f>
        <v>0</v>
      </c>
      <c r="AE78" s="248"/>
      <c r="AF78" s="249"/>
      <c r="AG78" s="250"/>
      <c r="AH78" s="87"/>
      <c r="AI78" s="167"/>
      <c r="AJ78" s="251"/>
      <c r="AK78" s="168"/>
      <c r="AL78" s="94" t="s">
        <v>262</v>
      </c>
      <c r="AM78" s="232" t="s">
        <v>193</v>
      </c>
      <c r="AN78" s="252" t="s">
        <v>263</v>
      </c>
      <c r="AO78" s="252" t="s">
        <v>264</v>
      </c>
      <c r="AP78" s="95" t="s">
        <v>265</v>
      </c>
      <c r="AQ78" s="132" t="s">
        <v>266</v>
      </c>
      <c r="AR78" s="132" t="n">
        <v>43464</v>
      </c>
      <c r="AS78" s="243"/>
      <c r="AT78" s="243"/>
      <c r="AU78" s="243"/>
      <c r="AV78" s="243"/>
      <c r="AW78" s="243"/>
      <c r="AX78" s="243"/>
      <c r="AY78" s="243"/>
      <c r="AZ78" s="243"/>
      <c r="BA78" s="243"/>
      <c r="BB78" s="243"/>
      <c r="BC78" s="243"/>
      <c r="BD78" s="243"/>
      <c r="BE78" s="243"/>
      <c r="BF78" s="243"/>
      <c r="BG78" s="243"/>
    </row>
    <row r="79" s="244" customFormat="true" ht="15.75" hidden="false" customHeight="true" outlineLevel="0" collapsed="false">
      <c r="A79" s="170"/>
      <c r="B79" s="171"/>
      <c r="C79" s="172"/>
      <c r="D79" s="172"/>
      <c r="E79" s="173"/>
      <c r="F79" s="174"/>
      <c r="G79" s="174"/>
      <c r="H79" s="174"/>
      <c r="I79" s="174"/>
      <c r="J79" s="174"/>
      <c r="K79" s="175"/>
      <c r="L79" s="174"/>
      <c r="M79" s="176"/>
      <c r="N79" s="176"/>
      <c r="O79" s="177"/>
      <c r="P79" s="174"/>
      <c r="Q79" s="174"/>
      <c r="R79" s="174"/>
      <c r="S79" s="174"/>
      <c r="T79" s="174"/>
      <c r="U79" s="174"/>
      <c r="V79" s="174"/>
      <c r="W79" s="174"/>
      <c r="X79" s="174"/>
      <c r="Y79" s="174"/>
      <c r="Z79" s="174"/>
      <c r="AA79" s="177"/>
      <c r="AB79" s="177"/>
      <c r="AC79" s="177"/>
      <c r="AD79" s="177"/>
      <c r="AE79" s="177"/>
      <c r="AF79" s="177"/>
      <c r="AG79" s="177"/>
      <c r="AH79" s="177"/>
      <c r="AI79" s="178"/>
      <c r="AJ79" s="178"/>
      <c r="AK79" s="178"/>
      <c r="AL79" s="174"/>
      <c r="AM79" s="174"/>
      <c r="AN79" s="174"/>
      <c r="AO79" s="179"/>
      <c r="AP79" s="179"/>
      <c r="AQ79" s="226"/>
      <c r="AR79" s="226"/>
      <c r="AS79" s="243"/>
      <c r="AT79" s="243"/>
      <c r="AU79" s="243"/>
      <c r="AV79" s="243"/>
      <c r="AW79" s="243"/>
      <c r="AX79" s="243"/>
      <c r="AY79" s="243"/>
      <c r="AZ79" s="243"/>
      <c r="BA79" s="243"/>
      <c r="BB79" s="243"/>
      <c r="BC79" s="243"/>
      <c r="BD79" s="243"/>
      <c r="BE79" s="243"/>
      <c r="BF79" s="243"/>
      <c r="BG79" s="243"/>
    </row>
    <row r="80" s="244" customFormat="true" ht="110.25" hidden="false" customHeight="true" outlineLevel="0" collapsed="false">
      <c r="A80" s="161" t="s">
        <v>186</v>
      </c>
      <c r="B80" s="162" t="n">
        <v>4</v>
      </c>
      <c r="C80" s="162" t="s">
        <v>51</v>
      </c>
      <c r="D80" s="162"/>
      <c r="E80" s="123" t="s">
        <v>187</v>
      </c>
      <c r="F80" s="72" t="s">
        <v>188</v>
      </c>
      <c r="G80" s="242" t="s">
        <v>267</v>
      </c>
      <c r="H80" s="72" t="s">
        <v>198</v>
      </c>
      <c r="I80" s="256" t="s">
        <v>56</v>
      </c>
      <c r="J80" s="257" t="s">
        <v>63</v>
      </c>
      <c r="K80" s="77"/>
      <c r="L80" s="164" t="s">
        <v>58</v>
      </c>
      <c r="M80" s="79"/>
      <c r="N80" s="79"/>
      <c r="O80" s="258" t="s">
        <v>64</v>
      </c>
      <c r="P80" s="95" t="s">
        <v>268</v>
      </c>
      <c r="Q80" s="83" t="s">
        <v>61</v>
      </c>
      <c r="R80" s="83"/>
      <c r="S80" s="72" t="n">
        <v>15</v>
      </c>
      <c r="T80" s="82" t="n">
        <v>5</v>
      </c>
      <c r="U80" s="83" t="n">
        <v>0</v>
      </c>
      <c r="V80" s="83" t="n">
        <v>10</v>
      </c>
      <c r="W80" s="83" t="n">
        <v>15</v>
      </c>
      <c r="X80" s="83" t="n">
        <v>10</v>
      </c>
      <c r="Y80" s="83" t="n">
        <v>0</v>
      </c>
      <c r="Z80" s="83" t="s">
        <v>62</v>
      </c>
      <c r="AA80" s="153"/>
      <c r="AB80" s="128" t="n">
        <v>1</v>
      </c>
      <c r="AC80" s="242" t="n">
        <f aca="false">+S80+T80+U80+V80+W80+X80+Y80</f>
        <v>55</v>
      </c>
      <c r="AD80" s="153"/>
      <c r="AE80" s="192" t="s">
        <v>114</v>
      </c>
      <c r="AF80" s="77"/>
      <c r="AG80" s="164" t="s">
        <v>58</v>
      </c>
      <c r="AH80" s="166"/>
      <c r="AI80" s="166"/>
      <c r="AJ80" s="195" t="s">
        <v>64</v>
      </c>
      <c r="AK80" s="168" t="str">
        <f aca="false">VLOOKUP(AJ80,[5]LISTAS!$Z$3:$AA$6,2)</f>
        <v>Reducir el riesgo y/o
Asume el riesgo Y/o</v>
      </c>
      <c r="AL80" s="95" t="s">
        <v>269</v>
      </c>
      <c r="AM80" s="232" t="s">
        <v>193</v>
      </c>
      <c r="AN80" s="259" t="s">
        <v>270</v>
      </c>
      <c r="AO80" s="259" t="s">
        <v>271</v>
      </c>
      <c r="AP80" s="95" t="s">
        <v>272</v>
      </c>
      <c r="AQ80" s="83" t="s">
        <v>273</v>
      </c>
      <c r="AR80" s="83" t="s">
        <v>274</v>
      </c>
      <c r="AS80" s="243"/>
      <c r="AT80" s="243"/>
      <c r="AU80" s="243"/>
      <c r="AV80" s="243"/>
      <c r="AW80" s="243"/>
      <c r="AX80" s="243"/>
      <c r="AY80" s="243"/>
      <c r="AZ80" s="243"/>
      <c r="BA80" s="243"/>
      <c r="BB80" s="243"/>
      <c r="BC80" s="243"/>
      <c r="BD80" s="243"/>
      <c r="BE80" s="243"/>
      <c r="BF80" s="243"/>
      <c r="BG80" s="243"/>
    </row>
    <row r="81" s="261" customFormat="true" ht="32.4" hidden="false" customHeight="true" outlineLevel="0" collapsed="false">
      <c r="A81" s="161"/>
      <c r="B81" s="162"/>
      <c r="C81" s="162"/>
      <c r="D81" s="162"/>
      <c r="E81" s="123" t="s">
        <v>133</v>
      </c>
      <c r="F81" s="72" t="s">
        <v>211</v>
      </c>
      <c r="G81" s="242"/>
      <c r="H81" s="82" t="s">
        <v>212</v>
      </c>
      <c r="I81" s="256"/>
      <c r="J81" s="257"/>
      <c r="K81" s="77"/>
      <c r="L81" s="164"/>
      <c r="M81" s="79"/>
      <c r="N81" s="79"/>
      <c r="O81" s="258"/>
      <c r="P81" s="95"/>
      <c r="Q81" s="83"/>
      <c r="R81" s="83"/>
      <c r="S81" s="72"/>
      <c r="T81" s="82"/>
      <c r="U81" s="83"/>
      <c r="V81" s="83"/>
      <c r="W81" s="83"/>
      <c r="X81" s="83"/>
      <c r="Y81" s="83"/>
      <c r="Z81" s="83"/>
      <c r="AA81" s="153"/>
      <c r="AB81" s="128"/>
      <c r="AC81" s="242"/>
      <c r="AD81" s="153"/>
      <c r="AE81" s="192"/>
      <c r="AF81" s="77"/>
      <c r="AG81" s="164"/>
      <c r="AH81" s="166"/>
      <c r="AI81" s="166"/>
      <c r="AJ81" s="195"/>
      <c r="AK81" s="168"/>
      <c r="AL81" s="95" t="s">
        <v>275</v>
      </c>
      <c r="AM81" s="232" t="s">
        <v>193</v>
      </c>
      <c r="AN81" s="259" t="s">
        <v>276</v>
      </c>
      <c r="AO81" s="259" t="s">
        <v>277</v>
      </c>
      <c r="AP81" s="83" t="s">
        <v>278</v>
      </c>
      <c r="AQ81" s="83" t="s">
        <v>279</v>
      </c>
      <c r="AR81" s="83" t="s">
        <v>280</v>
      </c>
      <c r="AS81" s="260"/>
      <c r="AT81" s="260"/>
      <c r="AU81" s="260"/>
      <c r="AV81" s="260"/>
      <c r="AW81" s="260"/>
      <c r="AX81" s="260"/>
      <c r="AY81" s="260"/>
      <c r="AZ81" s="260"/>
      <c r="BA81" s="260"/>
      <c r="BB81" s="260"/>
      <c r="BC81" s="260"/>
      <c r="BD81" s="260"/>
      <c r="BE81" s="260"/>
      <c r="BF81" s="260"/>
      <c r="BG81" s="260"/>
    </row>
    <row r="82" s="244" customFormat="true" ht="224.25" hidden="false" customHeight="true" outlineLevel="0" collapsed="false">
      <c r="A82" s="161"/>
      <c r="B82" s="162"/>
      <c r="C82" s="162"/>
      <c r="D82" s="162"/>
      <c r="E82" s="186"/>
      <c r="F82" s="242"/>
      <c r="G82" s="242"/>
      <c r="H82" s="82" t="s">
        <v>219</v>
      </c>
      <c r="I82" s="256"/>
      <c r="J82" s="257"/>
      <c r="K82" s="77"/>
      <c r="L82" s="164"/>
      <c r="M82" s="79"/>
      <c r="N82" s="79"/>
      <c r="O82" s="258"/>
      <c r="P82" s="95"/>
      <c r="Q82" s="83"/>
      <c r="R82" s="83"/>
      <c r="S82" s="72"/>
      <c r="T82" s="82"/>
      <c r="U82" s="83"/>
      <c r="V82" s="83"/>
      <c r="W82" s="83"/>
      <c r="X82" s="83"/>
      <c r="Y82" s="83"/>
      <c r="Z82" s="83"/>
      <c r="AA82" s="153"/>
      <c r="AB82" s="128"/>
      <c r="AC82" s="242"/>
      <c r="AD82" s="153"/>
      <c r="AE82" s="192"/>
      <c r="AF82" s="77"/>
      <c r="AG82" s="164"/>
      <c r="AH82" s="166"/>
      <c r="AI82" s="166"/>
      <c r="AJ82" s="195"/>
      <c r="AK82" s="168"/>
      <c r="AL82" s="95"/>
      <c r="AM82" s="232"/>
      <c r="AN82" s="186"/>
      <c r="AO82" s="259"/>
      <c r="AP82" s="83"/>
      <c r="AQ82" s="83"/>
      <c r="AR82" s="83"/>
      <c r="AS82" s="243"/>
      <c r="AT82" s="243"/>
      <c r="AU82" s="243"/>
      <c r="AV82" s="243"/>
      <c r="AW82" s="243"/>
      <c r="AX82" s="243"/>
      <c r="AY82" s="243"/>
      <c r="AZ82" s="243"/>
      <c r="BA82" s="243"/>
      <c r="BB82" s="243"/>
      <c r="BC82" s="243"/>
      <c r="BD82" s="243"/>
      <c r="BE82" s="243"/>
      <c r="BF82" s="243"/>
      <c r="BG82" s="243"/>
    </row>
    <row r="83" s="244" customFormat="true" ht="161.25" hidden="false" customHeight="true" outlineLevel="0" collapsed="false">
      <c r="A83" s="161"/>
      <c r="B83" s="162"/>
      <c r="C83" s="162"/>
      <c r="D83" s="162"/>
      <c r="E83" s="186"/>
      <c r="F83" s="242"/>
      <c r="G83" s="242"/>
      <c r="H83" s="82" t="s">
        <v>234</v>
      </c>
      <c r="I83" s="256"/>
      <c r="J83" s="257"/>
      <c r="K83" s="77"/>
      <c r="L83" s="164"/>
      <c r="M83" s="79"/>
      <c r="N83" s="79"/>
      <c r="O83" s="258"/>
      <c r="P83" s="95"/>
      <c r="Q83" s="83"/>
      <c r="R83" s="83"/>
      <c r="S83" s="72"/>
      <c r="T83" s="82"/>
      <c r="U83" s="83"/>
      <c r="V83" s="83"/>
      <c r="W83" s="83"/>
      <c r="X83" s="83"/>
      <c r="Y83" s="83"/>
      <c r="Z83" s="83"/>
      <c r="AA83" s="153"/>
      <c r="AB83" s="128"/>
      <c r="AC83" s="242"/>
      <c r="AD83" s="153"/>
      <c r="AE83" s="192"/>
      <c r="AF83" s="77"/>
      <c r="AG83" s="164"/>
      <c r="AH83" s="166"/>
      <c r="AI83" s="166"/>
      <c r="AJ83" s="195"/>
      <c r="AK83" s="168"/>
      <c r="AL83" s="95"/>
      <c r="AM83" s="232"/>
      <c r="AN83" s="262"/>
      <c r="AO83" s="262"/>
      <c r="AP83" s="263"/>
      <c r="AQ83" s="263"/>
      <c r="AR83" s="263"/>
      <c r="AS83" s="243"/>
      <c r="AT83" s="243"/>
      <c r="AU83" s="243"/>
      <c r="AV83" s="243"/>
      <c r="AW83" s="243"/>
      <c r="AX83" s="243"/>
      <c r="AY83" s="243"/>
      <c r="AZ83" s="243"/>
      <c r="BA83" s="243"/>
      <c r="BB83" s="243"/>
      <c r="BC83" s="243"/>
      <c r="BD83" s="243"/>
      <c r="BE83" s="243"/>
      <c r="BF83" s="243"/>
      <c r="BG83" s="243"/>
    </row>
    <row r="84" s="244" customFormat="true" ht="15.75" hidden="false" customHeight="true" outlineLevel="0" collapsed="false">
      <c r="A84" s="170"/>
      <c r="B84" s="171"/>
      <c r="C84" s="172"/>
      <c r="D84" s="172"/>
      <c r="E84" s="264"/>
      <c r="F84" s="174"/>
      <c r="G84" s="174"/>
      <c r="H84" s="174"/>
      <c r="I84" s="174"/>
      <c r="J84" s="174"/>
      <c r="K84" s="175"/>
      <c r="L84" s="174"/>
      <c r="M84" s="176"/>
      <c r="N84" s="176"/>
      <c r="O84" s="177"/>
      <c r="P84" s="174"/>
      <c r="Q84" s="174"/>
      <c r="R84" s="174"/>
      <c r="S84" s="174"/>
      <c r="T84" s="174"/>
      <c r="U84" s="174"/>
      <c r="V84" s="174"/>
      <c r="W84" s="174"/>
      <c r="X84" s="174"/>
      <c r="Y84" s="174"/>
      <c r="Z84" s="174"/>
      <c r="AA84" s="177"/>
      <c r="AB84" s="177"/>
      <c r="AC84" s="177"/>
      <c r="AD84" s="177"/>
      <c r="AE84" s="177"/>
      <c r="AF84" s="177"/>
      <c r="AG84" s="177"/>
      <c r="AH84" s="177"/>
      <c r="AI84" s="178"/>
      <c r="AJ84" s="178"/>
      <c r="AK84" s="178"/>
      <c r="AL84" s="174"/>
      <c r="AM84" s="174"/>
      <c r="AN84" s="174"/>
      <c r="AO84" s="174"/>
      <c r="AP84" s="174"/>
      <c r="AQ84" s="179"/>
      <c r="AR84" s="179"/>
      <c r="AS84" s="243"/>
      <c r="AT84" s="243"/>
      <c r="AU84" s="243"/>
      <c r="AV84" s="243"/>
      <c r="AW84" s="243"/>
      <c r="AX84" s="243"/>
      <c r="AY84" s="243"/>
      <c r="AZ84" s="243"/>
      <c r="BA84" s="243"/>
      <c r="BB84" s="243"/>
      <c r="BC84" s="243"/>
      <c r="BD84" s="243"/>
      <c r="BE84" s="243"/>
      <c r="BF84" s="243"/>
      <c r="BG84" s="243"/>
    </row>
    <row r="85" s="244" customFormat="true" ht="107.25" hidden="false" customHeight="true" outlineLevel="0" collapsed="false">
      <c r="A85" s="161" t="s">
        <v>281</v>
      </c>
      <c r="B85" s="162" t="n">
        <v>1</v>
      </c>
      <c r="C85" s="162"/>
      <c r="D85" s="162" t="s">
        <v>51</v>
      </c>
      <c r="E85" s="72" t="s">
        <v>282</v>
      </c>
      <c r="F85" s="72" t="s">
        <v>283</v>
      </c>
      <c r="G85" s="75" t="s">
        <v>284</v>
      </c>
      <c r="H85" s="82" t="s">
        <v>285</v>
      </c>
      <c r="I85" s="73" t="s">
        <v>92</v>
      </c>
      <c r="J85" s="77" t="s">
        <v>93</v>
      </c>
      <c r="K85" s="219"/>
      <c r="L85" s="77" t="s">
        <v>58</v>
      </c>
      <c r="M85" s="79"/>
      <c r="N85" s="79"/>
      <c r="O85" s="265" t="s">
        <v>94</v>
      </c>
      <c r="P85" s="82" t="s">
        <v>286</v>
      </c>
      <c r="Q85" s="72" t="s">
        <v>61</v>
      </c>
      <c r="R85" s="72"/>
      <c r="S85" s="72" t="n">
        <v>15</v>
      </c>
      <c r="T85" s="82" t="n">
        <v>5</v>
      </c>
      <c r="U85" s="83" t="n">
        <v>0</v>
      </c>
      <c r="V85" s="83" t="n">
        <v>10</v>
      </c>
      <c r="W85" s="83" t="n">
        <v>15</v>
      </c>
      <c r="X85" s="83" t="n">
        <v>10</v>
      </c>
      <c r="Y85" s="83" t="n">
        <v>30</v>
      </c>
      <c r="Z85" s="83" t="s">
        <v>62</v>
      </c>
      <c r="AA85" s="84" t="n">
        <f aca="false">ISBLANK(P85)</f>
        <v>0</v>
      </c>
      <c r="AB85" s="126"/>
      <c r="AC85" s="86" t="n">
        <f aca="false">SUM(S85:Y85)</f>
        <v>85</v>
      </c>
      <c r="AD85" s="128" t="n">
        <f aca="false">IF(AC85=100,2,IF(AND(AC85&gt;=51,AC85&lt;=76),1,IF(AC85&gt;=1,AC85&lt;=50,0)))</f>
        <v>0</v>
      </c>
      <c r="AE85" s="126" t="s">
        <v>93</v>
      </c>
      <c r="AF85" s="249"/>
      <c r="AG85" s="128" t="s">
        <v>58</v>
      </c>
      <c r="AH85" s="87" t="n">
        <f aca="false">VLOOKUP(AG85,LISTAS!$I$3:$J$7,2)</f>
        <v>3</v>
      </c>
      <c r="AI85" s="167" t="n">
        <f aca="false">AF85*AH85</f>
        <v>0</v>
      </c>
      <c r="AJ85" s="265" t="s">
        <v>94</v>
      </c>
      <c r="AK85" s="266" t="str">
        <f aca="false">VLOOKUP(AJ85,LISTAS!$Z$3:$AA$6,2)</f>
        <v>Reducir el riesgo y/o
Evitar el riesgo Y/o
Transferir el riesgo y/o
Compartir el riesgo</v>
      </c>
      <c r="AL85" s="95" t="s">
        <v>287</v>
      </c>
      <c r="AM85" s="95" t="s">
        <v>288</v>
      </c>
      <c r="AN85" s="95" t="s">
        <v>289</v>
      </c>
      <c r="AO85" s="95" t="s">
        <v>290</v>
      </c>
      <c r="AP85" s="215" t="s">
        <v>286</v>
      </c>
      <c r="AQ85" s="132" t="n">
        <v>43101</v>
      </c>
      <c r="AR85" s="132" t="n">
        <v>43465</v>
      </c>
      <c r="AS85" s="243"/>
      <c r="AT85" s="243"/>
      <c r="AU85" s="243"/>
      <c r="AV85" s="243"/>
      <c r="AW85" s="243"/>
      <c r="AX85" s="243"/>
      <c r="AY85" s="243"/>
      <c r="AZ85" s="243"/>
      <c r="BA85" s="243"/>
      <c r="BB85" s="243"/>
      <c r="BC85" s="243"/>
      <c r="BD85" s="243"/>
      <c r="BE85" s="243"/>
      <c r="BF85" s="243"/>
      <c r="BG85" s="243"/>
    </row>
    <row r="86" s="268" customFormat="true" ht="70.8" hidden="false" customHeight="true" outlineLevel="0" collapsed="false">
      <c r="A86" s="161"/>
      <c r="B86" s="162"/>
      <c r="C86" s="162"/>
      <c r="D86" s="162"/>
      <c r="E86" s="72" t="s">
        <v>141</v>
      </c>
      <c r="F86" s="169" t="s">
        <v>291</v>
      </c>
      <c r="G86" s="75"/>
      <c r="H86" s="82" t="s">
        <v>292</v>
      </c>
      <c r="I86" s="73"/>
      <c r="J86" s="77"/>
      <c r="K86" s="219"/>
      <c r="L86" s="77"/>
      <c r="M86" s="79"/>
      <c r="N86" s="79"/>
      <c r="O86" s="265"/>
      <c r="P86" s="82" t="s">
        <v>293</v>
      </c>
      <c r="Q86" s="72" t="s">
        <v>61</v>
      </c>
      <c r="R86" s="72"/>
      <c r="S86" s="72" t="n">
        <v>15</v>
      </c>
      <c r="T86" s="82" t="n">
        <v>5</v>
      </c>
      <c r="U86" s="83" t="n">
        <v>0</v>
      </c>
      <c r="V86" s="83" t="n">
        <v>10</v>
      </c>
      <c r="W86" s="83" t="n">
        <v>15</v>
      </c>
      <c r="X86" s="83" t="n">
        <v>10</v>
      </c>
      <c r="Y86" s="83" t="n">
        <v>30</v>
      </c>
      <c r="Z86" s="83" t="s">
        <v>183</v>
      </c>
      <c r="AA86" s="84" t="n">
        <f aca="false">ISBLANK(P86)</f>
        <v>0</v>
      </c>
      <c r="AB86" s="126"/>
      <c r="AC86" s="86" t="n">
        <f aca="false">SUM(S86:Y86)</f>
        <v>85</v>
      </c>
      <c r="AD86" s="128" t="n">
        <f aca="false">IF(AC86=100,2,IF(AND(AC86&gt;=51,AC86&lt;=76),1,IF(AC86&gt;=1,AC86&lt;=50,0)))</f>
        <v>0</v>
      </c>
      <c r="AE86" s="126"/>
      <c r="AF86" s="249"/>
      <c r="AG86" s="128"/>
      <c r="AH86" s="87"/>
      <c r="AI86" s="167"/>
      <c r="AJ86" s="265"/>
      <c r="AK86" s="266"/>
      <c r="AL86" s="72" t="s">
        <v>294</v>
      </c>
      <c r="AM86" s="95" t="s">
        <v>295</v>
      </c>
      <c r="AN86" s="72" t="s">
        <v>296</v>
      </c>
      <c r="AO86" s="72" t="s">
        <v>297</v>
      </c>
      <c r="AP86" s="82" t="s">
        <v>298</v>
      </c>
      <c r="AQ86" s="132" t="n">
        <v>43101</v>
      </c>
      <c r="AR86" s="132" t="n">
        <v>43465</v>
      </c>
      <c r="AS86" s="267"/>
      <c r="AT86" s="267"/>
      <c r="AU86" s="267"/>
      <c r="AV86" s="267"/>
      <c r="AW86" s="267"/>
      <c r="AX86" s="267"/>
      <c r="AY86" s="267"/>
      <c r="AZ86" s="267"/>
      <c r="BA86" s="267"/>
      <c r="BB86" s="267"/>
      <c r="BC86" s="267"/>
      <c r="BD86" s="267"/>
      <c r="BE86" s="267"/>
      <c r="BF86" s="267"/>
      <c r="BG86" s="267"/>
    </row>
    <row r="87" s="270" customFormat="true" ht="108" hidden="false" customHeight="true" outlineLevel="0" collapsed="false">
      <c r="A87" s="161"/>
      <c r="B87" s="162"/>
      <c r="C87" s="162"/>
      <c r="D87" s="162"/>
      <c r="E87" s="72" t="s">
        <v>70</v>
      </c>
      <c r="F87" s="169" t="s">
        <v>299</v>
      </c>
      <c r="G87" s="75"/>
      <c r="H87" s="72" t="s">
        <v>300</v>
      </c>
      <c r="I87" s="73"/>
      <c r="J87" s="77"/>
      <c r="K87" s="219"/>
      <c r="L87" s="77"/>
      <c r="M87" s="79"/>
      <c r="N87" s="79"/>
      <c r="O87" s="265"/>
      <c r="P87" s="72" t="s">
        <v>301</v>
      </c>
      <c r="Q87" s="72" t="s">
        <v>61</v>
      </c>
      <c r="R87" s="72"/>
      <c r="S87" s="72" t="n">
        <v>0</v>
      </c>
      <c r="T87" s="82" t="n">
        <v>5</v>
      </c>
      <c r="U87" s="83" t="n">
        <v>0</v>
      </c>
      <c r="V87" s="83" t="n">
        <v>10</v>
      </c>
      <c r="W87" s="83" t="n">
        <v>15</v>
      </c>
      <c r="X87" s="83" t="n">
        <v>10</v>
      </c>
      <c r="Y87" s="83" t="n">
        <v>30</v>
      </c>
      <c r="Z87" s="83" t="s">
        <v>183</v>
      </c>
      <c r="AA87" s="84" t="n">
        <f aca="false">ISBLANK(P87)</f>
        <v>0</v>
      </c>
      <c r="AB87" s="126"/>
      <c r="AC87" s="86" t="n">
        <f aca="false">SUM(S87:Y87)</f>
        <v>70</v>
      </c>
      <c r="AD87" s="128" t="n">
        <f aca="false">IF(AC87=100,2,IF(AND(AC87&gt;=51,AC87&lt;=76),1,IF(AC87&gt;=1,AC87&lt;=50,0)))</f>
        <v>1</v>
      </c>
      <c r="AE87" s="126"/>
      <c r="AF87" s="249"/>
      <c r="AG87" s="128"/>
      <c r="AH87" s="87"/>
      <c r="AI87" s="167"/>
      <c r="AJ87" s="265"/>
      <c r="AK87" s="266"/>
      <c r="AL87" s="72" t="s">
        <v>302</v>
      </c>
      <c r="AM87" s="95" t="s">
        <v>288</v>
      </c>
      <c r="AN87" s="95" t="s">
        <v>303</v>
      </c>
      <c r="AO87" s="95" t="s">
        <v>304</v>
      </c>
      <c r="AP87" s="95" t="s">
        <v>305</v>
      </c>
      <c r="AQ87" s="132" t="n">
        <v>43282</v>
      </c>
      <c r="AR87" s="132" t="n">
        <v>43465</v>
      </c>
      <c r="AS87" s="269"/>
      <c r="AT87" s="269"/>
      <c r="AU87" s="269"/>
      <c r="AV87" s="269"/>
      <c r="AW87" s="269"/>
      <c r="AX87" s="269"/>
      <c r="AY87" s="269"/>
      <c r="AZ87" s="269"/>
      <c r="BA87" s="269"/>
      <c r="BB87" s="269"/>
      <c r="BC87" s="269"/>
      <c r="BD87" s="269"/>
      <c r="BE87" s="269"/>
      <c r="BF87" s="269"/>
      <c r="BG87" s="269"/>
    </row>
    <row r="88" s="270" customFormat="true" ht="50.1" hidden="false" customHeight="true" outlineLevel="0" collapsed="false">
      <c r="A88" s="161"/>
      <c r="B88" s="162"/>
      <c r="C88" s="162"/>
      <c r="D88" s="162"/>
      <c r="E88" s="72" t="s">
        <v>282</v>
      </c>
      <c r="F88" s="72" t="s">
        <v>306</v>
      </c>
      <c r="G88" s="75"/>
      <c r="H88" s="82" t="s">
        <v>307</v>
      </c>
      <c r="I88" s="73"/>
      <c r="J88" s="77"/>
      <c r="K88" s="219"/>
      <c r="L88" s="77"/>
      <c r="M88" s="79"/>
      <c r="N88" s="79"/>
      <c r="O88" s="265"/>
      <c r="P88" s="72" t="s">
        <v>308</v>
      </c>
      <c r="Q88" s="72"/>
      <c r="R88" s="72" t="s">
        <v>61</v>
      </c>
      <c r="S88" s="72" t="n">
        <v>0</v>
      </c>
      <c r="T88" s="82" t="n">
        <v>5</v>
      </c>
      <c r="U88" s="83" t="n">
        <v>0</v>
      </c>
      <c r="V88" s="83" t="n">
        <v>10</v>
      </c>
      <c r="W88" s="83" t="n">
        <v>15</v>
      </c>
      <c r="X88" s="83" t="n">
        <v>0</v>
      </c>
      <c r="Y88" s="83" t="n">
        <v>0</v>
      </c>
      <c r="Z88" s="83" t="s">
        <v>183</v>
      </c>
      <c r="AA88" s="84" t="n">
        <f aca="false">ISBLANK(P88)</f>
        <v>0</v>
      </c>
      <c r="AB88" s="126"/>
      <c r="AC88" s="127" t="n">
        <f aca="false">+S88+T88+U88+V88+W88+X88+Y88</f>
        <v>30</v>
      </c>
      <c r="AD88" s="128" t="n">
        <f aca="false">IF(AC88=100,2,IF(AND(AC88&gt;=51,AC88&lt;=76),1,IF(AC88&gt;=1,AC88&lt;=50,0)))</f>
        <v>1</v>
      </c>
      <c r="AE88" s="126"/>
      <c r="AF88" s="249"/>
      <c r="AG88" s="128"/>
      <c r="AH88" s="87"/>
      <c r="AI88" s="167"/>
      <c r="AJ88" s="265"/>
      <c r="AK88" s="266"/>
      <c r="AL88" s="95" t="s">
        <v>309</v>
      </c>
      <c r="AM88" s="95" t="s">
        <v>310</v>
      </c>
      <c r="AN88" s="95" t="s">
        <v>311</v>
      </c>
      <c r="AO88" s="95" t="s">
        <v>312</v>
      </c>
      <c r="AP88" s="132" t="s">
        <v>313</v>
      </c>
      <c r="AQ88" s="132" t="n">
        <v>43405</v>
      </c>
      <c r="AR88" s="132" t="n">
        <v>43555</v>
      </c>
      <c r="AS88" s="269"/>
      <c r="AT88" s="269"/>
      <c r="AU88" s="269"/>
      <c r="AV88" s="269"/>
      <c r="AW88" s="269"/>
      <c r="AX88" s="269"/>
      <c r="AY88" s="269"/>
      <c r="AZ88" s="269"/>
      <c r="BA88" s="269"/>
      <c r="BB88" s="269"/>
      <c r="BC88" s="269"/>
      <c r="BD88" s="269"/>
      <c r="BE88" s="269"/>
      <c r="BF88" s="269"/>
      <c r="BG88" s="269"/>
    </row>
    <row r="89" s="270" customFormat="true" ht="50.1" hidden="false" customHeight="true" outlineLevel="0" collapsed="false">
      <c r="A89" s="161"/>
      <c r="B89" s="162"/>
      <c r="C89" s="162"/>
      <c r="D89" s="162"/>
      <c r="E89" s="72" t="s">
        <v>282</v>
      </c>
      <c r="F89" s="72" t="s">
        <v>314</v>
      </c>
      <c r="G89" s="75"/>
      <c r="H89" s="82" t="s">
        <v>315</v>
      </c>
      <c r="I89" s="73"/>
      <c r="J89" s="77"/>
      <c r="K89" s="219"/>
      <c r="L89" s="77"/>
      <c r="M89" s="79"/>
      <c r="N89" s="79"/>
      <c r="O89" s="265"/>
      <c r="P89" s="72" t="s">
        <v>316</v>
      </c>
      <c r="Q89" s="72" t="s">
        <v>61</v>
      </c>
      <c r="R89" s="72"/>
      <c r="S89" s="72" t="n">
        <v>0</v>
      </c>
      <c r="T89" s="82" t="n">
        <v>5</v>
      </c>
      <c r="U89" s="83" t="n">
        <v>0</v>
      </c>
      <c r="V89" s="83" t="n">
        <v>10</v>
      </c>
      <c r="W89" s="83" t="n">
        <v>15</v>
      </c>
      <c r="X89" s="83" t="n">
        <v>10</v>
      </c>
      <c r="Y89" s="83" t="n">
        <v>30</v>
      </c>
      <c r="Z89" s="83" t="s">
        <v>183</v>
      </c>
      <c r="AA89" s="84" t="n">
        <f aca="false">ISBLANK(P89)</f>
        <v>0</v>
      </c>
      <c r="AB89" s="126"/>
      <c r="AC89" s="86" t="n">
        <f aca="false">SUM(U89:Y89)</f>
        <v>65</v>
      </c>
      <c r="AD89" s="128" t="n">
        <f aca="false">IF(AC89=100,2,IF(AND(AC89&gt;=51,AC89&lt;=76),1,IF(AC89&gt;=1,AC89&lt;=50,0)))</f>
        <v>1</v>
      </c>
      <c r="AE89" s="126"/>
      <c r="AF89" s="249"/>
      <c r="AG89" s="128"/>
      <c r="AH89" s="87"/>
      <c r="AI89" s="167"/>
      <c r="AJ89" s="265"/>
      <c r="AK89" s="266"/>
      <c r="AL89" s="72" t="s">
        <v>317</v>
      </c>
      <c r="AM89" s="95" t="s">
        <v>288</v>
      </c>
      <c r="AN89" s="95" t="s">
        <v>318</v>
      </c>
      <c r="AO89" s="95" t="s">
        <v>319</v>
      </c>
      <c r="AP89" s="95" t="s">
        <v>320</v>
      </c>
      <c r="AQ89" s="132" t="n">
        <v>43344</v>
      </c>
      <c r="AR89" s="132" t="n">
        <v>43555</v>
      </c>
      <c r="AS89" s="269"/>
      <c r="AT89" s="269"/>
      <c r="AU89" s="269"/>
      <c r="AV89" s="269"/>
      <c r="AW89" s="269"/>
      <c r="AX89" s="269"/>
      <c r="AY89" s="269"/>
      <c r="AZ89" s="269"/>
      <c r="BA89" s="269"/>
      <c r="BB89" s="269"/>
      <c r="BC89" s="269"/>
      <c r="BD89" s="269"/>
      <c r="BE89" s="269"/>
      <c r="BF89" s="269"/>
      <c r="BG89" s="269"/>
    </row>
    <row r="90" s="270" customFormat="true" ht="50.1" hidden="false" customHeight="true" outlineLevel="0" collapsed="false">
      <c r="A90" s="161" t="s">
        <v>281</v>
      </c>
      <c r="B90" s="162" t="n">
        <v>2</v>
      </c>
      <c r="C90" s="162"/>
      <c r="D90" s="162" t="s">
        <v>51</v>
      </c>
      <c r="E90" s="72" t="s">
        <v>70</v>
      </c>
      <c r="F90" s="139" t="s">
        <v>321</v>
      </c>
      <c r="G90" s="271" t="s">
        <v>322</v>
      </c>
      <c r="H90" s="81" t="s">
        <v>323</v>
      </c>
      <c r="I90" s="72" t="s">
        <v>158</v>
      </c>
      <c r="J90" s="77" t="s">
        <v>93</v>
      </c>
      <c r="K90" s="77"/>
      <c r="L90" s="77" t="s">
        <v>96</v>
      </c>
      <c r="M90" s="79"/>
      <c r="N90" s="79"/>
      <c r="O90" s="272" t="s">
        <v>59</v>
      </c>
      <c r="P90" s="82" t="s">
        <v>324</v>
      </c>
      <c r="Q90" s="72" t="s">
        <v>61</v>
      </c>
      <c r="R90" s="72"/>
      <c r="S90" s="72" t="n">
        <v>15</v>
      </c>
      <c r="T90" s="82" t="n">
        <v>5</v>
      </c>
      <c r="U90" s="83" t="n">
        <v>0</v>
      </c>
      <c r="V90" s="83" t="n">
        <v>10</v>
      </c>
      <c r="W90" s="83" t="n">
        <v>15</v>
      </c>
      <c r="X90" s="83" t="n">
        <v>10</v>
      </c>
      <c r="Y90" s="83" t="n">
        <v>30</v>
      </c>
      <c r="Z90" s="83"/>
      <c r="AA90" s="84" t="n">
        <f aca="false">ISBLANK(P90)</f>
        <v>0</v>
      </c>
      <c r="AB90" s="128" t="n">
        <v>4</v>
      </c>
      <c r="AC90" s="127" t="n">
        <f aca="false">+S90+T90+U90+V90+W90+X90+Y90</f>
        <v>85</v>
      </c>
      <c r="AD90" s="128" t="n">
        <f aca="false">IF(AC90=100,2,IF(AND(AC90&gt;=51,AC90&lt;=76),1,IF(AC90&gt;=1,AC90&lt;=50,0)))</f>
        <v>0</v>
      </c>
      <c r="AE90" s="128" t="s">
        <v>93</v>
      </c>
      <c r="AF90" s="87"/>
      <c r="AG90" s="128" t="s">
        <v>96</v>
      </c>
      <c r="AH90" s="87" t="n">
        <f aca="false">VLOOKUP(AG90,LISTAS!$I$3:$J$7,2)</f>
        <v>2</v>
      </c>
      <c r="AI90" s="167" t="n">
        <f aca="false">AF90*AH90</f>
        <v>0</v>
      </c>
      <c r="AJ90" s="272" t="s">
        <v>59</v>
      </c>
      <c r="AK90" s="168" t="str">
        <f aca="false">VLOOKUP(AJ90,LISTAS!$Z$3:$AA$6,2)</f>
        <v>Reducir el riesgo y/o
Evitar el riesgo y/o
Transferir el riesgo y/o
Compartir el riesgo </v>
      </c>
      <c r="AL90" s="95" t="s">
        <v>325</v>
      </c>
      <c r="AM90" s="95" t="s">
        <v>310</v>
      </c>
      <c r="AN90" s="95" t="s">
        <v>326</v>
      </c>
      <c r="AO90" s="95" t="s">
        <v>327</v>
      </c>
      <c r="AP90" s="95" t="s">
        <v>328</v>
      </c>
      <c r="AQ90" s="132" t="n">
        <v>43282</v>
      </c>
      <c r="AR90" s="132" t="n">
        <v>43465</v>
      </c>
      <c r="AS90" s="269"/>
      <c r="AT90" s="269"/>
      <c r="AU90" s="269"/>
      <c r="AV90" s="269"/>
      <c r="AW90" s="269"/>
      <c r="AX90" s="269"/>
      <c r="AY90" s="269"/>
      <c r="AZ90" s="269"/>
      <c r="BA90" s="269"/>
      <c r="BB90" s="269"/>
      <c r="BC90" s="269"/>
      <c r="BD90" s="269"/>
      <c r="BE90" s="269"/>
      <c r="BF90" s="269"/>
      <c r="BG90" s="269"/>
    </row>
    <row r="91" s="270" customFormat="true" ht="50.1" hidden="false" customHeight="true" outlineLevel="0" collapsed="false">
      <c r="A91" s="161"/>
      <c r="B91" s="162"/>
      <c r="C91" s="162"/>
      <c r="D91" s="162"/>
      <c r="E91" s="72" t="s">
        <v>141</v>
      </c>
      <c r="F91" s="169" t="s">
        <v>329</v>
      </c>
      <c r="G91" s="271"/>
      <c r="H91" s="81" t="s">
        <v>330</v>
      </c>
      <c r="I91" s="72"/>
      <c r="J91" s="77"/>
      <c r="K91" s="77"/>
      <c r="L91" s="77"/>
      <c r="M91" s="79"/>
      <c r="N91" s="79"/>
      <c r="O91" s="272"/>
      <c r="P91" s="82" t="s">
        <v>331</v>
      </c>
      <c r="Q91" s="72"/>
      <c r="R91" s="72" t="s">
        <v>61</v>
      </c>
      <c r="S91" s="72" t="n">
        <v>0</v>
      </c>
      <c r="T91" s="82" t="n">
        <v>5</v>
      </c>
      <c r="U91" s="83" t="n">
        <v>0</v>
      </c>
      <c r="V91" s="83" t="n">
        <v>10</v>
      </c>
      <c r="W91" s="83" t="n">
        <v>15</v>
      </c>
      <c r="X91" s="83" t="n">
        <v>10</v>
      </c>
      <c r="Y91" s="83" t="n">
        <v>30</v>
      </c>
      <c r="Z91" s="83"/>
      <c r="AA91" s="84" t="n">
        <f aca="false">ISBLANK(P91)</f>
        <v>0</v>
      </c>
      <c r="AB91" s="128"/>
      <c r="AC91" s="86" t="n">
        <f aca="false">SUM(S91:Y91)</f>
        <v>70</v>
      </c>
      <c r="AD91" s="128" t="n">
        <f aca="false">IF(AC91=100,2,IF(AND(AC91&gt;=51,AC91&lt;=76),1,IF(AC91&gt;=1,AC91&lt;=50,0)))</f>
        <v>1</v>
      </c>
      <c r="AE91" s="128"/>
      <c r="AF91" s="87"/>
      <c r="AG91" s="128"/>
      <c r="AH91" s="87"/>
      <c r="AI91" s="167"/>
      <c r="AJ91" s="272"/>
      <c r="AK91" s="168"/>
      <c r="AL91" s="95" t="s">
        <v>331</v>
      </c>
      <c r="AM91" s="95" t="s">
        <v>295</v>
      </c>
      <c r="AN91" s="95" t="s">
        <v>332</v>
      </c>
      <c r="AO91" s="95" t="s">
        <v>333</v>
      </c>
      <c r="AP91" s="95" t="s">
        <v>334</v>
      </c>
      <c r="AQ91" s="132" t="n">
        <v>43282</v>
      </c>
      <c r="AR91" s="132" t="n">
        <v>43465</v>
      </c>
      <c r="AS91" s="269"/>
      <c r="AT91" s="269"/>
      <c r="AU91" s="269"/>
      <c r="AV91" s="269"/>
      <c r="AW91" s="269"/>
      <c r="AX91" s="269"/>
      <c r="AY91" s="269"/>
      <c r="AZ91" s="269"/>
      <c r="BA91" s="269"/>
      <c r="BB91" s="269"/>
      <c r="BC91" s="269"/>
      <c r="BD91" s="269"/>
      <c r="BE91" s="269"/>
      <c r="BF91" s="269"/>
      <c r="BG91" s="269"/>
    </row>
    <row r="92" s="273" customFormat="true" ht="15" hidden="false" customHeight="true" outlineLevel="0" collapsed="false">
      <c r="A92" s="161"/>
      <c r="B92" s="162"/>
      <c r="C92" s="162"/>
      <c r="D92" s="162"/>
      <c r="E92" s="72" t="s">
        <v>282</v>
      </c>
      <c r="F92" s="139" t="s">
        <v>335</v>
      </c>
      <c r="G92" s="271"/>
      <c r="H92" s="81" t="s">
        <v>336</v>
      </c>
      <c r="I92" s="72"/>
      <c r="J92" s="77"/>
      <c r="K92" s="77"/>
      <c r="L92" s="77"/>
      <c r="M92" s="79"/>
      <c r="N92" s="79"/>
      <c r="O92" s="272"/>
      <c r="P92" s="82" t="s">
        <v>337</v>
      </c>
      <c r="Q92" s="72"/>
      <c r="R92" s="72"/>
      <c r="S92" s="72"/>
      <c r="T92" s="82"/>
      <c r="U92" s="83"/>
      <c r="V92" s="83"/>
      <c r="W92" s="83"/>
      <c r="X92" s="83"/>
      <c r="Y92" s="83"/>
      <c r="Z92" s="83"/>
      <c r="AA92" s="84" t="n">
        <f aca="false">ISBLANK(P92)</f>
        <v>0</v>
      </c>
      <c r="AB92" s="128"/>
      <c r="AC92" s="127" t="n">
        <f aca="false">+S92+T92+U92+V92+W92+X92+Y92</f>
        <v>0</v>
      </c>
      <c r="AD92" s="128" t="n">
        <f aca="false">IF(AC92=100,2,IF(AND(AC92&gt;=51,AC92&lt;=76),1,IF(AC92&gt;=1,AC92&lt;=50,0)))</f>
        <v>0</v>
      </c>
      <c r="AE92" s="128"/>
      <c r="AF92" s="87"/>
      <c r="AG92" s="128"/>
      <c r="AH92" s="87"/>
      <c r="AI92" s="167"/>
      <c r="AJ92" s="272"/>
      <c r="AK92" s="168"/>
      <c r="AL92" s="95"/>
      <c r="AM92" s="95"/>
      <c r="AN92" s="95"/>
      <c r="AO92" s="95"/>
      <c r="AP92" s="95"/>
      <c r="AQ92" s="132"/>
      <c r="AR92" s="132"/>
      <c r="AS92" s="269"/>
      <c r="AT92" s="269"/>
      <c r="AU92" s="269"/>
      <c r="AV92" s="269"/>
      <c r="AW92" s="269"/>
      <c r="AX92" s="269"/>
      <c r="AY92" s="269"/>
      <c r="AZ92" s="269"/>
      <c r="BA92" s="269"/>
      <c r="BB92" s="269"/>
      <c r="BC92" s="269"/>
      <c r="BD92" s="269"/>
      <c r="BE92" s="269"/>
      <c r="BF92" s="269"/>
      <c r="BG92" s="269"/>
    </row>
    <row r="93" s="270" customFormat="true" ht="108" hidden="false" customHeight="true" outlineLevel="0" collapsed="false">
      <c r="A93" s="161"/>
      <c r="B93" s="162"/>
      <c r="C93" s="162"/>
      <c r="D93" s="162"/>
      <c r="E93" s="72" t="s">
        <v>141</v>
      </c>
      <c r="F93" s="139"/>
      <c r="G93" s="271"/>
      <c r="H93" s="123"/>
      <c r="I93" s="72"/>
      <c r="J93" s="77"/>
      <c r="K93" s="77"/>
      <c r="L93" s="77"/>
      <c r="M93" s="79"/>
      <c r="N93" s="79"/>
      <c r="O93" s="272"/>
      <c r="P93" s="82"/>
      <c r="Q93" s="72"/>
      <c r="R93" s="72"/>
      <c r="S93" s="72"/>
      <c r="T93" s="82"/>
      <c r="U93" s="83"/>
      <c r="V93" s="83"/>
      <c r="W93" s="83"/>
      <c r="X93" s="83"/>
      <c r="Y93" s="83"/>
      <c r="Z93" s="83"/>
      <c r="AA93" s="84"/>
      <c r="AB93" s="128"/>
      <c r="AC93" s="127" t="n">
        <f aca="false">+S93+T93+U93+V93+W93+X93+Y93</f>
        <v>0</v>
      </c>
      <c r="AD93" s="128" t="n">
        <f aca="false">IF(AC93=100,2,IF(AND(AC93&gt;=51,AC93&lt;=76),1,IF(AC93&gt;=1,AC93&lt;=50,0)))</f>
        <v>0</v>
      </c>
      <c r="AE93" s="128"/>
      <c r="AF93" s="87"/>
      <c r="AG93" s="128"/>
      <c r="AH93" s="87"/>
      <c r="AI93" s="167"/>
      <c r="AJ93" s="272"/>
      <c r="AK93" s="168"/>
      <c r="AL93" s="95"/>
      <c r="AM93" s="95"/>
      <c r="AN93" s="95"/>
      <c r="AO93" s="95"/>
      <c r="AP93" s="95"/>
      <c r="AQ93" s="132"/>
      <c r="AR93" s="132"/>
      <c r="AS93" s="269"/>
      <c r="AT93" s="269"/>
      <c r="AU93" s="269"/>
      <c r="AV93" s="269"/>
      <c r="AW93" s="269"/>
      <c r="AX93" s="269"/>
      <c r="AY93" s="269"/>
      <c r="AZ93" s="269"/>
      <c r="BA93" s="269"/>
      <c r="BB93" s="269"/>
      <c r="BC93" s="269"/>
      <c r="BD93" s="269"/>
      <c r="BE93" s="269"/>
      <c r="BF93" s="269"/>
      <c r="BG93" s="269"/>
    </row>
    <row r="94" s="270" customFormat="true" ht="14.25" hidden="false" customHeight="true" outlineLevel="0" collapsed="false">
      <c r="A94" s="170"/>
      <c r="B94" s="269"/>
      <c r="C94" s="269"/>
      <c r="D94" s="269"/>
      <c r="E94" s="269"/>
      <c r="F94" s="274"/>
      <c r="G94" s="11"/>
      <c r="H94" s="11"/>
      <c r="I94" s="11"/>
      <c r="J94" s="11"/>
      <c r="K94" s="11"/>
      <c r="L94" s="11"/>
      <c r="M94" s="11"/>
      <c r="N94" s="11"/>
      <c r="O94" s="11"/>
      <c r="P94" s="191"/>
      <c r="Q94" s="191"/>
      <c r="R94" s="191"/>
      <c r="S94" s="191"/>
      <c r="T94" s="191"/>
      <c r="U94" s="191"/>
      <c r="V94" s="191"/>
      <c r="W94" s="191"/>
      <c r="X94" s="191"/>
      <c r="Y94" s="191"/>
      <c r="Z94" s="191"/>
      <c r="AA94" s="11"/>
      <c r="AB94" s="11"/>
      <c r="AC94" s="11"/>
      <c r="AD94" s="11"/>
      <c r="AE94" s="11"/>
      <c r="AF94" s="11"/>
      <c r="AG94" s="11"/>
      <c r="AH94" s="11"/>
      <c r="AI94" s="275"/>
      <c r="AJ94" s="275"/>
      <c r="AK94" s="275"/>
      <c r="AL94" s="191"/>
      <c r="AM94" s="191"/>
      <c r="AN94" s="191"/>
      <c r="AO94" s="191"/>
      <c r="AP94" s="191"/>
      <c r="AQ94" s="191"/>
      <c r="AR94" s="191"/>
      <c r="AS94" s="269"/>
      <c r="AT94" s="269"/>
      <c r="AU94" s="269"/>
      <c r="AV94" s="269"/>
      <c r="AW94" s="269"/>
      <c r="AX94" s="269"/>
      <c r="AY94" s="269"/>
      <c r="AZ94" s="269"/>
      <c r="BA94" s="269"/>
      <c r="BB94" s="269"/>
      <c r="BC94" s="269"/>
      <c r="BD94" s="269"/>
      <c r="BE94" s="269"/>
      <c r="BF94" s="269"/>
      <c r="BG94" s="269"/>
    </row>
    <row r="95" s="270" customFormat="true" ht="50.1" hidden="false" customHeight="true" outlineLevel="0" collapsed="false">
      <c r="A95" s="161" t="s">
        <v>338</v>
      </c>
      <c r="B95" s="162" t="n">
        <v>1</v>
      </c>
      <c r="C95" s="162" t="s">
        <v>61</v>
      </c>
      <c r="D95" s="162"/>
      <c r="E95" s="72" t="s">
        <v>52</v>
      </c>
      <c r="F95" s="72" t="s">
        <v>339</v>
      </c>
      <c r="G95" s="82" t="s">
        <v>340</v>
      </c>
      <c r="H95" s="72" t="s">
        <v>341</v>
      </c>
      <c r="I95" s="72" t="s">
        <v>145</v>
      </c>
      <c r="J95" s="276" t="s">
        <v>161</v>
      </c>
      <c r="K95" s="277"/>
      <c r="L95" s="276" t="s">
        <v>58</v>
      </c>
      <c r="M95" s="278"/>
      <c r="N95" s="278"/>
      <c r="O95" s="279" t="s">
        <v>59</v>
      </c>
      <c r="P95" s="82" t="s">
        <v>342</v>
      </c>
      <c r="Q95" s="72" t="s">
        <v>61</v>
      </c>
      <c r="R95" s="72"/>
      <c r="S95" s="72" t="n">
        <v>15</v>
      </c>
      <c r="T95" s="82" t="n">
        <v>5</v>
      </c>
      <c r="U95" s="280" t="n">
        <v>15</v>
      </c>
      <c r="V95" s="280"/>
      <c r="W95" s="280" t="n">
        <v>15</v>
      </c>
      <c r="X95" s="280" t="n">
        <v>10</v>
      </c>
      <c r="Y95" s="280" t="n">
        <v>30</v>
      </c>
      <c r="Z95" s="280" t="s">
        <v>62</v>
      </c>
      <c r="AA95" s="281" t="n">
        <f aca="false">ISBLANK(P95)</f>
        <v>0</v>
      </c>
      <c r="AB95" s="282" t="n">
        <v>3</v>
      </c>
      <c r="AC95" s="283" t="n">
        <f aca="false">+S95+T95+U95+V95+W95+X95+Y95</f>
        <v>90</v>
      </c>
      <c r="AD95" s="282" t="n">
        <f aca="false">IF(AC95=100,2,IF(AND(AC95&gt;=51,AC95&lt;=76),1,IF(AC95&gt;=1,AC95&lt;=50,0)))</f>
        <v>0</v>
      </c>
      <c r="AE95" s="284" t="s">
        <v>114</v>
      </c>
      <c r="AF95" s="285"/>
      <c r="AG95" s="286" t="s">
        <v>58</v>
      </c>
      <c r="AH95" s="285" t="n">
        <f aca="false">VLOOKUP(AG95,[6]LISTAS!$I$3:$J$7,2)</f>
        <v>3</v>
      </c>
      <c r="AI95" s="287" t="n">
        <f aca="false">AF95*AH95</f>
        <v>0</v>
      </c>
      <c r="AJ95" s="288" t="s">
        <v>64</v>
      </c>
      <c r="AK95" s="289" t="str">
        <f aca="false">VLOOKUP(AJ95,[6]LISTAS!$Z$3:$AA$6,2)</f>
        <v>Reducir el riesgo y/o
Asume el riesgo Y/o</v>
      </c>
      <c r="AL95" s="72" t="s">
        <v>343</v>
      </c>
      <c r="AM95" s="290" t="s">
        <v>344</v>
      </c>
      <c r="AN95" s="291" t="s">
        <v>345</v>
      </c>
      <c r="AO95" s="72" t="s">
        <v>346</v>
      </c>
      <c r="AP95" s="97" t="s">
        <v>347</v>
      </c>
      <c r="AQ95" s="292" t="n">
        <v>43282</v>
      </c>
      <c r="AR95" s="292" t="n">
        <v>43373</v>
      </c>
      <c r="AS95" s="269"/>
      <c r="AT95" s="269"/>
      <c r="AU95" s="269"/>
      <c r="AV95" s="269"/>
      <c r="AW95" s="269"/>
      <c r="AX95" s="269"/>
      <c r="AY95" s="269"/>
      <c r="AZ95" s="269"/>
      <c r="BA95" s="269"/>
      <c r="BB95" s="269"/>
      <c r="BC95" s="269"/>
      <c r="BD95" s="269"/>
      <c r="BE95" s="269"/>
      <c r="BF95" s="269"/>
      <c r="BG95" s="269"/>
    </row>
    <row r="96" s="270" customFormat="true" ht="50.1" hidden="false" customHeight="true" outlineLevel="0" collapsed="false">
      <c r="A96" s="161"/>
      <c r="B96" s="162"/>
      <c r="C96" s="162"/>
      <c r="D96" s="162"/>
      <c r="E96" s="72" t="s">
        <v>133</v>
      </c>
      <c r="F96" s="82" t="s">
        <v>348</v>
      </c>
      <c r="G96" s="82"/>
      <c r="H96" s="82" t="s">
        <v>349</v>
      </c>
      <c r="I96" s="72"/>
      <c r="J96" s="276"/>
      <c r="K96" s="277"/>
      <c r="L96" s="276"/>
      <c r="M96" s="278"/>
      <c r="N96" s="278"/>
      <c r="O96" s="279"/>
      <c r="P96" s="82" t="s">
        <v>350</v>
      </c>
      <c r="Q96" s="72" t="s">
        <v>61</v>
      </c>
      <c r="R96" s="72"/>
      <c r="S96" s="72" t="n">
        <v>15</v>
      </c>
      <c r="T96" s="82" t="n">
        <v>5</v>
      </c>
      <c r="U96" s="280"/>
      <c r="V96" s="280" t="n">
        <v>10</v>
      </c>
      <c r="W96" s="280" t="n">
        <v>15</v>
      </c>
      <c r="X96" s="280" t="n">
        <v>10</v>
      </c>
      <c r="Y96" s="280" t="n">
        <v>30</v>
      </c>
      <c r="Z96" s="280" t="s">
        <v>62</v>
      </c>
      <c r="AA96" s="281" t="n">
        <f aca="false">ISBLANK(P96)</f>
        <v>0</v>
      </c>
      <c r="AB96" s="282"/>
      <c r="AC96" s="283" t="n">
        <f aca="false">+S96+T96+U96+V96+W96+X96+Y96</f>
        <v>85</v>
      </c>
      <c r="AD96" s="282" t="n">
        <f aca="false">IF(AC96=100,2,IF(AND(AC96&gt;=51,AC96&lt;=76),1,IF(AC96&gt;=1,AC96&lt;=50,0)))</f>
        <v>0</v>
      </c>
      <c r="AE96" s="284"/>
      <c r="AF96" s="285"/>
      <c r="AG96" s="286"/>
      <c r="AH96" s="285"/>
      <c r="AI96" s="287"/>
      <c r="AJ96" s="288"/>
      <c r="AK96" s="289"/>
      <c r="AL96" s="82" t="s">
        <v>351</v>
      </c>
      <c r="AM96" s="293" t="s">
        <v>344</v>
      </c>
      <c r="AN96" s="294" t="s">
        <v>352</v>
      </c>
      <c r="AO96" s="123" t="s">
        <v>353</v>
      </c>
      <c r="AP96" s="97" t="s">
        <v>354</v>
      </c>
      <c r="AQ96" s="292" t="n">
        <v>43282</v>
      </c>
      <c r="AR96" s="292" t="n">
        <v>43373</v>
      </c>
      <c r="AS96" s="269"/>
      <c r="AT96" s="269"/>
      <c r="AU96" s="269"/>
      <c r="AV96" s="269"/>
      <c r="AW96" s="269"/>
      <c r="AX96" s="269"/>
      <c r="AY96" s="269"/>
      <c r="AZ96" s="269"/>
      <c r="BA96" s="269"/>
      <c r="BB96" s="269"/>
      <c r="BC96" s="269"/>
      <c r="BD96" s="269"/>
      <c r="BE96" s="269"/>
      <c r="BF96" s="269"/>
      <c r="BG96" s="269"/>
    </row>
    <row r="97" s="270" customFormat="true" ht="50.1" hidden="false" customHeight="true" outlineLevel="0" collapsed="false">
      <c r="A97" s="161"/>
      <c r="B97" s="162"/>
      <c r="C97" s="162"/>
      <c r="D97" s="162"/>
      <c r="E97" s="72" t="s">
        <v>133</v>
      </c>
      <c r="F97" s="82" t="s">
        <v>355</v>
      </c>
      <c r="G97" s="82"/>
      <c r="H97" s="82" t="s">
        <v>356</v>
      </c>
      <c r="I97" s="72"/>
      <c r="J97" s="276"/>
      <c r="K97" s="277"/>
      <c r="L97" s="276"/>
      <c r="M97" s="278"/>
      <c r="N97" s="278"/>
      <c r="O97" s="279"/>
      <c r="P97" s="82" t="s">
        <v>357</v>
      </c>
      <c r="Q97" s="72" t="s">
        <v>61</v>
      </c>
      <c r="R97" s="72"/>
      <c r="S97" s="72" t="n">
        <v>15</v>
      </c>
      <c r="T97" s="82" t="n">
        <v>5</v>
      </c>
      <c r="U97" s="280" t="n">
        <v>15</v>
      </c>
      <c r="V97" s="280"/>
      <c r="W97" s="280" t="n">
        <v>15</v>
      </c>
      <c r="X97" s="280" t="n">
        <v>10</v>
      </c>
      <c r="Y97" s="280" t="n">
        <v>0</v>
      </c>
      <c r="Z97" s="280" t="s">
        <v>62</v>
      </c>
      <c r="AA97" s="281" t="n">
        <f aca="false">ISBLANK(P97)</f>
        <v>0</v>
      </c>
      <c r="AB97" s="282"/>
      <c r="AC97" s="283" t="n">
        <f aca="false">+S97+T97+U97+V97+W97+X97+Y97</f>
        <v>60</v>
      </c>
      <c r="AD97" s="282" t="n">
        <f aca="false">IF(AC97=100,2,IF(AND(AC97&gt;=51,AC97&lt;=76),1,IF(AC97&gt;=1,AC97&lt;=50,0)))</f>
        <v>1</v>
      </c>
      <c r="AE97" s="284"/>
      <c r="AF97" s="285"/>
      <c r="AG97" s="286"/>
      <c r="AH97" s="285"/>
      <c r="AI97" s="287"/>
      <c r="AJ97" s="288"/>
      <c r="AK97" s="289"/>
      <c r="AL97" s="82" t="s">
        <v>358</v>
      </c>
      <c r="AM97" s="293" t="s">
        <v>344</v>
      </c>
      <c r="AN97" s="295" t="s">
        <v>359</v>
      </c>
      <c r="AO97" s="296" t="s">
        <v>360</v>
      </c>
      <c r="AP97" s="82" t="s">
        <v>361</v>
      </c>
      <c r="AQ97" s="292" t="n">
        <v>43282</v>
      </c>
      <c r="AR97" s="292" t="n">
        <v>43373</v>
      </c>
      <c r="AS97" s="269"/>
      <c r="AT97" s="269"/>
      <c r="AU97" s="269"/>
      <c r="AV97" s="269"/>
      <c r="AW97" s="269"/>
      <c r="AX97" s="269"/>
      <c r="AY97" s="269"/>
      <c r="AZ97" s="269"/>
      <c r="BA97" s="269"/>
      <c r="BB97" s="269"/>
      <c r="BC97" s="269"/>
      <c r="BD97" s="269"/>
      <c r="BE97" s="269"/>
      <c r="BF97" s="269"/>
      <c r="BG97" s="269"/>
    </row>
    <row r="98" s="270" customFormat="true" ht="50.1" hidden="false" customHeight="true" outlineLevel="0" collapsed="false">
      <c r="A98" s="161"/>
      <c r="B98" s="162"/>
      <c r="C98" s="162"/>
      <c r="D98" s="162"/>
      <c r="E98" s="72"/>
      <c r="F98" s="72"/>
      <c r="G98" s="82"/>
      <c r="H98" s="72" t="s">
        <v>362</v>
      </c>
      <c r="I98" s="72"/>
      <c r="J98" s="276"/>
      <c r="K98" s="277"/>
      <c r="L98" s="276"/>
      <c r="M98" s="278"/>
      <c r="N98" s="278"/>
      <c r="O98" s="279"/>
      <c r="P98" s="82" t="s">
        <v>363</v>
      </c>
      <c r="Q98" s="72" t="s">
        <v>61</v>
      </c>
      <c r="R98" s="72"/>
      <c r="S98" s="72" t="n">
        <v>15</v>
      </c>
      <c r="T98" s="82" t="n">
        <v>5</v>
      </c>
      <c r="U98" s="280" t="n">
        <v>15</v>
      </c>
      <c r="V98" s="280"/>
      <c r="W98" s="280" t="n">
        <v>15</v>
      </c>
      <c r="X98" s="280" t="n">
        <v>10</v>
      </c>
      <c r="Y98" s="280" t="n">
        <v>0</v>
      </c>
      <c r="Z98" s="280" t="s">
        <v>62</v>
      </c>
      <c r="AA98" s="281" t="n">
        <f aca="false">ISBLANK(P98)</f>
        <v>0</v>
      </c>
      <c r="AB98" s="282"/>
      <c r="AC98" s="283" t="n">
        <f aca="false">+S98+T98+U98+V98+W98+X98+Y98</f>
        <v>60</v>
      </c>
      <c r="AD98" s="282" t="n">
        <f aca="false">IF(AC98=100,2,IF(AND(AC98&gt;=51,AC98&lt;=76),1,IF(AC98&gt;=1,AC98&lt;=50,0)))</f>
        <v>1</v>
      </c>
      <c r="AE98" s="284"/>
      <c r="AF98" s="285"/>
      <c r="AG98" s="286"/>
      <c r="AH98" s="285"/>
      <c r="AI98" s="287"/>
      <c r="AJ98" s="288"/>
      <c r="AK98" s="289"/>
      <c r="AL98" s="82" t="s">
        <v>364</v>
      </c>
      <c r="AM98" s="293" t="s">
        <v>344</v>
      </c>
      <c r="AN98" s="295" t="s">
        <v>365</v>
      </c>
      <c r="AO98" s="296" t="s">
        <v>366</v>
      </c>
      <c r="AP98" s="97" t="s">
        <v>367</v>
      </c>
      <c r="AQ98" s="292" t="n">
        <v>43282</v>
      </c>
      <c r="AR98" s="292" t="n">
        <v>43373</v>
      </c>
      <c r="AS98" s="269"/>
      <c r="AT98" s="269"/>
      <c r="AU98" s="269"/>
      <c r="AV98" s="269"/>
      <c r="AW98" s="269"/>
      <c r="AX98" s="269"/>
      <c r="AY98" s="269"/>
      <c r="AZ98" s="269"/>
      <c r="BA98" s="269"/>
      <c r="BB98" s="269"/>
      <c r="BC98" s="269"/>
      <c r="BD98" s="269"/>
      <c r="BE98" s="269"/>
      <c r="BF98" s="269"/>
      <c r="BG98" s="269"/>
    </row>
    <row r="99" s="270" customFormat="true" ht="28.5" hidden="false" customHeight="true" outlineLevel="0" collapsed="false">
      <c r="A99" s="161"/>
      <c r="B99" s="162"/>
      <c r="C99" s="162"/>
      <c r="D99" s="162"/>
      <c r="E99" s="72"/>
      <c r="F99" s="72"/>
      <c r="G99" s="82"/>
      <c r="H99" s="72"/>
      <c r="I99" s="72"/>
      <c r="J99" s="276"/>
      <c r="K99" s="277"/>
      <c r="L99" s="276"/>
      <c r="M99" s="278"/>
      <c r="N99" s="278"/>
      <c r="O99" s="279"/>
      <c r="P99" s="82"/>
      <c r="Q99" s="72"/>
      <c r="R99" s="72"/>
      <c r="S99" s="72"/>
      <c r="T99" s="82"/>
      <c r="U99" s="280"/>
      <c r="V99" s="280"/>
      <c r="W99" s="280"/>
      <c r="X99" s="280"/>
      <c r="Y99" s="280"/>
      <c r="Z99" s="280"/>
      <c r="AA99" s="281"/>
      <c r="AB99" s="282"/>
      <c r="AC99" s="283" t="n">
        <f aca="false">+S99+T99+U99+V99+W99+X99+Y99</f>
        <v>0</v>
      </c>
      <c r="AD99" s="282" t="n">
        <f aca="false">IF(AC99=100,2,IF(AND(AC99&gt;=51,AC99&lt;=76),1,IF(AC99&gt;=1,AC99&lt;=50,0)))</f>
        <v>0</v>
      </c>
      <c r="AE99" s="284"/>
      <c r="AF99" s="285"/>
      <c r="AG99" s="286"/>
      <c r="AH99" s="285"/>
      <c r="AI99" s="287"/>
      <c r="AJ99" s="288"/>
      <c r="AK99" s="289"/>
      <c r="AL99" s="82" t="s">
        <v>368</v>
      </c>
      <c r="AM99" s="293" t="s">
        <v>344</v>
      </c>
      <c r="AN99" s="295" t="s">
        <v>369</v>
      </c>
      <c r="AO99" s="296" t="s">
        <v>370</v>
      </c>
      <c r="AP99" s="97" t="s">
        <v>371</v>
      </c>
      <c r="AQ99" s="292" t="n">
        <v>43282</v>
      </c>
      <c r="AR99" s="292" t="n">
        <v>43373</v>
      </c>
      <c r="AS99" s="269"/>
      <c r="AT99" s="269"/>
      <c r="AU99" s="269"/>
      <c r="AV99" s="269"/>
      <c r="AW99" s="269"/>
      <c r="AX99" s="269"/>
      <c r="AY99" s="269"/>
      <c r="AZ99" s="269"/>
      <c r="BA99" s="269"/>
      <c r="BB99" s="269"/>
      <c r="BC99" s="269"/>
      <c r="BD99" s="269"/>
      <c r="BE99" s="269"/>
      <c r="BF99" s="269"/>
      <c r="BG99" s="269"/>
    </row>
    <row r="100" s="270" customFormat="true" ht="14.25" hidden="false" customHeight="true" outlineLevel="0" collapsed="false">
      <c r="A100" s="297"/>
      <c r="B100" s="298"/>
      <c r="C100" s="299"/>
      <c r="D100" s="299"/>
      <c r="E100" s="300"/>
      <c r="F100" s="301"/>
      <c r="G100" s="301"/>
      <c r="H100" s="301"/>
      <c r="I100" s="301"/>
      <c r="J100" s="301"/>
      <c r="K100" s="301"/>
      <c r="L100" s="301"/>
      <c r="M100" s="302"/>
      <c r="N100" s="302"/>
      <c r="O100" s="302"/>
      <c r="P100" s="301"/>
      <c r="Q100" s="301"/>
      <c r="R100" s="301"/>
      <c r="S100" s="301"/>
      <c r="T100" s="301"/>
      <c r="U100" s="301"/>
      <c r="V100" s="301"/>
      <c r="W100" s="301"/>
      <c r="X100" s="301"/>
      <c r="Y100" s="301"/>
      <c r="Z100" s="301"/>
      <c r="AA100" s="302"/>
      <c r="AB100" s="302"/>
      <c r="AC100" s="302"/>
      <c r="AD100" s="302"/>
      <c r="AE100" s="302"/>
      <c r="AF100" s="302"/>
      <c r="AG100" s="302"/>
      <c r="AH100" s="302"/>
      <c r="AI100" s="303"/>
      <c r="AJ100" s="303"/>
      <c r="AK100" s="303"/>
      <c r="AL100" s="301"/>
      <c r="AM100" s="301"/>
      <c r="AN100" s="301"/>
      <c r="AO100" s="301"/>
      <c r="AP100" s="301"/>
      <c r="AQ100" s="304"/>
      <c r="AR100" s="304"/>
      <c r="AS100" s="269"/>
      <c r="AT100" s="269"/>
      <c r="AU100" s="269"/>
      <c r="AV100" s="269"/>
      <c r="AW100" s="269"/>
      <c r="AX100" s="269"/>
      <c r="AY100" s="269"/>
      <c r="AZ100" s="269"/>
      <c r="BA100" s="269"/>
      <c r="BB100" s="269"/>
      <c r="BC100" s="269"/>
      <c r="BD100" s="269"/>
      <c r="BE100" s="269"/>
      <c r="BF100" s="269"/>
      <c r="BG100" s="269"/>
    </row>
    <row r="101" s="111" customFormat="true" ht="33" hidden="false" customHeight="true" outlineLevel="0" collapsed="false">
      <c r="A101" s="161" t="s">
        <v>338</v>
      </c>
      <c r="B101" s="162" t="n">
        <v>2</v>
      </c>
      <c r="C101" s="162" t="s">
        <v>61</v>
      </c>
      <c r="D101" s="162"/>
      <c r="E101" s="72" t="s">
        <v>372</v>
      </c>
      <c r="F101" s="72" t="s">
        <v>373</v>
      </c>
      <c r="G101" s="75" t="s">
        <v>374</v>
      </c>
      <c r="H101" s="82" t="s">
        <v>375</v>
      </c>
      <c r="I101" s="73" t="s">
        <v>158</v>
      </c>
      <c r="J101" s="163" t="s">
        <v>57</v>
      </c>
      <c r="K101" s="277"/>
      <c r="L101" s="276" t="s">
        <v>58</v>
      </c>
      <c r="M101" s="278"/>
      <c r="N101" s="278"/>
      <c r="O101" s="305" t="s">
        <v>59</v>
      </c>
      <c r="P101" s="82" t="s">
        <v>376</v>
      </c>
      <c r="Q101" s="72" t="s">
        <v>61</v>
      </c>
      <c r="R101" s="72"/>
      <c r="S101" s="72" t="n">
        <v>15</v>
      </c>
      <c r="T101" s="82" t="n">
        <v>5</v>
      </c>
      <c r="U101" s="280" t="n">
        <v>15</v>
      </c>
      <c r="V101" s="280"/>
      <c r="W101" s="280" t="n">
        <v>15</v>
      </c>
      <c r="X101" s="280" t="n">
        <v>10</v>
      </c>
      <c r="Y101" s="280" t="n">
        <v>30</v>
      </c>
      <c r="Z101" s="280" t="s">
        <v>62</v>
      </c>
      <c r="AA101" s="281" t="n">
        <f aca="false">ISBLANK(P101)</f>
        <v>0</v>
      </c>
      <c r="AB101" s="306" t="n">
        <v>3</v>
      </c>
      <c r="AC101" s="283" t="n">
        <f aca="false">+S101+T101+U101+V101+W101+X101+Y101</f>
        <v>90</v>
      </c>
      <c r="AD101" s="282" t="n">
        <f aca="false">IF(AC101=100,2,IF(AND(AC101&gt;=51,AC101&lt;=76),1,IF(AC101&gt;=1,AC101&lt;=50,0)))</f>
        <v>0</v>
      </c>
      <c r="AE101" s="307" t="s">
        <v>114</v>
      </c>
      <c r="AF101" s="308"/>
      <c r="AG101" s="286" t="s">
        <v>58</v>
      </c>
      <c r="AH101" s="285" t="n">
        <f aca="false">VLOOKUP(AG101,[6]LISTAS!$I$3:$J$7,2)</f>
        <v>3</v>
      </c>
      <c r="AI101" s="287" t="n">
        <f aca="false">AF101*AH101</f>
        <v>0</v>
      </c>
      <c r="AJ101" s="309" t="s">
        <v>64</v>
      </c>
      <c r="AK101" s="310" t="str">
        <f aca="false">VLOOKUP(AJ101,[6]LISTAS!$Z$3:$AA$6,2)</f>
        <v>Reducir el riesgo y/o
Asume el riesgo Y/o</v>
      </c>
      <c r="AL101" s="311" t="s">
        <v>377</v>
      </c>
      <c r="AM101" s="312" t="s">
        <v>378</v>
      </c>
      <c r="AN101" s="311" t="s">
        <v>379</v>
      </c>
      <c r="AO101" s="296" t="s">
        <v>380</v>
      </c>
      <c r="AP101" s="97" t="s">
        <v>381</v>
      </c>
      <c r="AQ101" s="292" t="n">
        <v>43282</v>
      </c>
      <c r="AR101" s="292" t="n">
        <v>43373</v>
      </c>
      <c r="AS101" s="313"/>
      <c r="AT101" s="313"/>
      <c r="AU101" s="313"/>
      <c r="AV101" s="313"/>
      <c r="AW101" s="313"/>
      <c r="AX101" s="313"/>
      <c r="AY101" s="313"/>
      <c r="AZ101" s="313"/>
      <c r="BA101" s="313"/>
      <c r="BB101" s="313"/>
      <c r="BC101" s="313"/>
      <c r="BD101" s="313"/>
      <c r="BE101" s="313"/>
      <c r="BF101" s="313"/>
      <c r="BG101" s="313"/>
    </row>
    <row r="102" s="315" customFormat="true" ht="122.25" hidden="false" customHeight="true" outlineLevel="0" collapsed="false">
      <c r="A102" s="161"/>
      <c r="B102" s="162"/>
      <c r="C102" s="162"/>
      <c r="D102" s="162"/>
      <c r="E102" s="72" t="s">
        <v>70</v>
      </c>
      <c r="F102" s="72" t="s">
        <v>382</v>
      </c>
      <c r="G102" s="75"/>
      <c r="H102" s="82"/>
      <c r="I102" s="73"/>
      <c r="J102" s="163"/>
      <c r="K102" s="277"/>
      <c r="L102" s="276"/>
      <c r="M102" s="278"/>
      <c r="N102" s="278"/>
      <c r="O102" s="305"/>
      <c r="P102" s="314" t="s">
        <v>383</v>
      </c>
      <c r="Q102" s="72" t="s">
        <v>61</v>
      </c>
      <c r="R102" s="72"/>
      <c r="S102" s="72" t="n">
        <v>0</v>
      </c>
      <c r="T102" s="82" t="n">
        <v>5</v>
      </c>
      <c r="U102" s="280"/>
      <c r="V102" s="280" t="n">
        <v>10</v>
      </c>
      <c r="W102" s="280" t="n">
        <v>15</v>
      </c>
      <c r="X102" s="280" t="n">
        <v>10</v>
      </c>
      <c r="Y102" s="280" t="n">
        <v>30</v>
      </c>
      <c r="Z102" s="280" t="s">
        <v>62</v>
      </c>
      <c r="AA102" s="281"/>
      <c r="AB102" s="306"/>
      <c r="AC102" s="161" t="n">
        <f aca="false">+S102+T102+U103+V102+W102+X102+Y102</f>
        <v>70</v>
      </c>
      <c r="AD102" s="282"/>
      <c r="AE102" s="307"/>
      <c r="AF102" s="308"/>
      <c r="AG102" s="286"/>
      <c r="AH102" s="285"/>
      <c r="AI102" s="287"/>
      <c r="AJ102" s="309"/>
      <c r="AK102" s="310"/>
      <c r="AL102" s="82" t="s">
        <v>384</v>
      </c>
      <c r="AM102" s="312" t="s">
        <v>378</v>
      </c>
      <c r="AN102" s="311" t="s">
        <v>385</v>
      </c>
      <c r="AO102" s="296" t="s">
        <v>386</v>
      </c>
      <c r="AP102" s="97" t="s">
        <v>381</v>
      </c>
      <c r="AQ102" s="292" t="n">
        <v>43282</v>
      </c>
      <c r="AR102" s="292" t="n">
        <v>43373</v>
      </c>
    </row>
    <row r="103" s="315" customFormat="true" ht="73.5" hidden="false" customHeight="true" outlineLevel="0" collapsed="false">
      <c r="A103" s="161"/>
      <c r="B103" s="162"/>
      <c r="C103" s="162"/>
      <c r="D103" s="162"/>
      <c r="E103" s="72"/>
      <c r="F103" s="72"/>
      <c r="G103" s="75"/>
      <c r="H103" s="73" t="s">
        <v>387</v>
      </c>
      <c r="I103" s="73"/>
      <c r="J103" s="163"/>
      <c r="K103" s="277"/>
      <c r="L103" s="276"/>
      <c r="M103" s="278"/>
      <c r="N103" s="278"/>
      <c r="O103" s="305"/>
      <c r="P103" s="314"/>
      <c r="Q103" s="72"/>
      <c r="R103" s="72"/>
      <c r="S103" s="72"/>
      <c r="T103" s="82"/>
      <c r="U103" s="280"/>
      <c r="V103" s="280"/>
      <c r="W103" s="280"/>
      <c r="X103" s="280"/>
      <c r="Y103" s="280"/>
      <c r="Z103" s="280"/>
      <c r="AA103" s="281" t="n">
        <f aca="false">ISBLANK(AL102)</f>
        <v>0</v>
      </c>
      <c r="AB103" s="306"/>
      <c r="AC103" s="161"/>
      <c r="AD103" s="282" t="n">
        <f aca="false">IF(AC102=100,2,IF(AND(AC102&gt;=51,AC102&lt;=76),1,IF(AC102&gt;=1,AC102&lt;=50,0)))</f>
        <v>1</v>
      </c>
      <c r="AE103" s="307"/>
      <c r="AF103" s="308"/>
      <c r="AG103" s="286"/>
      <c r="AH103" s="285"/>
      <c r="AI103" s="287"/>
      <c r="AJ103" s="309"/>
      <c r="AK103" s="310"/>
      <c r="AL103" s="311" t="s">
        <v>388</v>
      </c>
      <c r="AM103" s="312" t="s">
        <v>378</v>
      </c>
      <c r="AN103" s="311" t="s">
        <v>388</v>
      </c>
      <c r="AO103" s="316" t="s">
        <v>389</v>
      </c>
      <c r="AP103" s="97" t="s">
        <v>390</v>
      </c>
      <c r="AQ103" s="292" t="n">
        <v>43282</v>
      </c>
      <c r="AR103" s="292" t="n">
        <v>43373</v>
      </c>
    </row>
    <row r="104" s="317" customFormat="true" ht="108" hidden="false" customHeight="true" outlineLevel="0" collapsed="false">
      <c r="A104" s="161"/>
      <c r="B104" s="162"/>
      <c r="C104" s="162"/>
      <c r="D104" s="162"/>
      <c r="E104" s="72" t="s">
        <v>133</v>
      </c>
      <c r="F104" s="82" t="s">
        <v>391</v>
      </c>
      <c r="G104" s="75"/>
      <c r="H104" s="82" t="s">
        <v>392</v>
      </c>
      <c r="I104" s="73"/>
      <c r="J104" s="163"/>
      <c r="K104" s="277"/>
      <c r="L104" s="276"/>
      <c r="M104" s="278"/>
      <c r="N104" s="278"/>
      <c r="O104" s="305"/>
      <c r="P104" s="97" t="s">
        <v>393</v>
      </c>
      <c r="Q104" s="72" t="s">
        <v>61</v>
      </c>
      <c r="R104" s="72"/>
      <c r="S104" s="72" t="n">
        <v>15</v>
      </c>
      <c r="T104" s="82" t="n">
        <v>5</v>
      </c>
      <c r="U104" s="280" t="n">
        <v>15</v>
      </c>
      <c r="V104" s="280"/>
      <c r="W104" s="280" t="n">
        <v>15</v>
      </c>
      <c r="X104" s="280" t="n">
        <v>10</v>
      </c>
      <c r="Y104" s="280" t="n">
        <v>0</v>
      </c>
      <c r="Z104" s="280" t="s">
        <v>62</v>
      </c>
      <c r="AA104" s="281" t="n">
        <f aca="false">ISBLANK(P104)</f>
        <v>0</v>
      </c>
      <c r="AB104" s="306"/>
      <c r="AC104" s="283" t="n">
        <f aca="false">+S104+T104+U104+V104+W104+X104+Y104</f>
        <v>60</v>
      </c>
      <c r="AD104" s="282" t="n">
        <f aca="false">IF(AC104=100,2,IF(AND(AC104&gt;=51,AC104&lt;=76),1,IF(AC104&gt;=1,AC104&lt;=50,0)))</f>
        <v>1</v>
      </c>
      <c r="AE104" s="307"/>
      <c r="AF104" s="308"/>
      <c r="AG104" s="286"/>
      <c r="AH104" s="285"/>
      <c r="AI104" s="287"/>
      <c r="AJ104" s="309"/>
      <c r="AK104" s="310"/>
      <c r="AL104" s="72" t="s">
        <v>394</v>
      </c>
      <c r="AM104" s="293" t="s">
        <v>344</v>
      </c>
      <c r="AN104" s="295" t="s">
        <v>395</v>
      </c>
      <c r="AO104" s="296" t="s">
        <v>396</v>
      </c>
      <c r="AP104" s="97" t="s">
        <v>393</v>
      </c>
      <c r="AQ104" s="292" t="n">
        <v>43282</v>
      </c>
      <c r="AR104" s="292" t="n">
        <v>43373</v>
      </c>
    </row>
    <row r="105" s="338" customFormat="true" ht="13.5" hidden="false" customHeight="true" outlineLevel="0" collapsed="false">
      <c r="A105" s="318"/>
      <c r="B105" s="319"/>
      <c r="C105" s="319"/>
      <c r="D105" s="319"/>
      <c r="E105" s="107"/>
      <c r="F105" s="107"/>
      <c r="G105" s="320"/>
      <c r="H105" s="321"/>
      <c r="I105" s="320"/>
      <c r="J105" s="322"/>
      <c r="K105" s="322"/>
      <c r="L105" s="322"/>
      <c r="M105" s="323"/>
      <c r="N105" s="323"/>
      <c r="O105" s="324"/>
      <c r="P105" s="325"/>
      <c r="Q105" s="107"/>
      <c r="R105" s="107"/>
      <c r="S105" s="107"/>
      <c r="T105" s="107"/>
      <c r="U105" s="326"/>
      <c r="V105" s="326"/>
      <c r="W105" s="326"/>
      <c r="X105" s="326"/>
      <c r="Y105" s="326"/>
      <c r="Z105" s="326"/>
      <c r="AA105" s="327"/>
      <c r="AB105" s="328"/>
      <c r="AC105" s="329"/>
      <c r="AD105" s="323"/>
      <c r="AE105" s="328"/>
      <c r="AF105" s="330"/>
      <c r="AG105" s="323"/>
      <c r="AH105" s="331"/>
      <c r="AI105" s="332"/>
      <c r="AJ105" s="324"/>
      <c r="AK105" s="333"/>
      <c r="AL105" s="107"/>
      <c r="AM105" s="334"/>
      <c r="AN105" s="335"/>
      <c r="AO105" s="336"/>
      <c r="AP105" s="325"/>
      <c r="AQ105" s="337"/>
      <c r="AR105" s="337"/>
    </row>
    <row r="106" s="315" customFormat="true" ht="74.25" hidden="false" customHeight="true" outlineLevel="0" collapsed="false">
      <c r="A106" s="161" t="s">
        <v>397</v>
      </c>
      <c r="B106" s="162" t="n">
        <v>1</v>
      </c>
      <c r="C106" s="162" t="s">
        <v>51</v>
      </c>
      <c r="D106" s="162"/>
      <c r="E106" s="72" t="s">
        <v>141</v>
      </c>
      <c r="F106" s="72" t="s">
        <v>398</v>
      </c>
      <c r="G106" s="82" t="s">
        <v>399</v>
      </c>
      <c r="H106" s="82" t="s">
        <v>400</v>
      </c>
      <c r="I106" s="72" t="s">
        <v>158</v>
      </c>
      <c r="J106" s="164" t="s">
        <v>161</v>
      </c>
      <c r="K106" s="77"/>
      <c r="L106" s="257" t="s">
        <v>96</v>
      </c>
      <c r="M106" s="79"/>
      <c r="N106" s="79"/>
      <c r="O106" s="195" t="s">
        <v>64</v>
      </c>
      <c r="P106" s="72" t="s">
        <v>401</v>
      </c>
      <c r="Q106" s="72" t="s">
        <v>51</v>
      </c>
      <c r="R106" s="72"/>
      <c r="S106" s="72" t="n">
        <v>0</v>
      </c>
      <c r="T106" s="82" t="n">
        <v>5</v>
      </c>
      <c r="U106" s="83" t="n">
        <v>0</v>
      </c>
      <c r="V106" s="83" t="n">
        <v>10</v>
      </c>
      <c r="W106" s="83" t="n">
        <v>15</v>
      </c>
      <c r="X106" s="83" t="n">
        <v>10</v>
      </c>
      <c r="Y106" s="83" t="n">
        <v>30</v>
      </c>
      <c r="Z106" s="83" t="s">
        <v>62</v>
      </c>
      <c r="AA106" s="84" t="n">
        <f aca="false">ISBLANK(P106)</f>
        <v>0</v>
      </c>
      <c r="AB106" s="128"/>
      <c r="AC106" s="127" t="n">
        <f aca="false">+S106+T106+U106+V106+W106+X106+Y106</f>
        <v>70</v>
      </c>
      <c r="AD106" s="128" t="n">
        <f aca="false">IF(AC106=100,2,IF(AND(AC106&gt;=51,AC106&lt;=76),1,IF(AC106&gt;=1,AC106&lt;=50,0)))</f>
        <v>1</v>
      </c>
      <c r="AE106" s="193" t="s">
        <v>114</v>
      </c>
      <c r="AF106" s="87"/>
      <c r="AG106" s="194" t="s">
        <v>96</v>
      </c>
      <c r="AH106" s="87" t="n">
        <f aca="false">VLOOKUP(AG106,[7]LISTAS!$I$3:$J$7,2)</f>
        <v>2</v>
      </c>
      <c r="AI106" s="167" t="n">
        <f aca="false">AF106*AH106</f>
        <v>0</v>
      </c>
      <c r="AJ106" s="229" t="s">
        <v>97</v>
      </c>
      <c r="AK106" s="168" t="str">
        <f aca="false">VLOOKUP(AJ106,[7]LISTAS!$Z$3:$AA$6,2)</f>
        <v>Asumir el riesgo</v>
      </c>
      <c r="AL106" s="95" t="s">
        <v>402</v>
      </c>
      <c r="AM106" s="182" t="s">
        <v>403</v>
      </c>
      <c r="AN106" s="95" t="s">
        <v>404</v>
      </c>
      <c r="AO106" s="95" t="s">
        <v>405</v>
      </c>
      <c r="AP106" s="95" t="s">
        <v>406</v>
      </c>
      <c r="AQ106" s="339" t="s">
        <v>407</v>
      </c>
      <c r="AR106" s="339" t="n">
        <v>43465</v>
      </c>
    </row>
    <row r="107" s="315" customFormat="true" ht="50.25" hidden="false" customHeight="true" outlineLevel="0" collapsed="false">
      <c r="A107" s="161"/>
      <c r="B107" s="162"/>
      <c r="C107" s="162"/>
      <c r="D107" s="162"/>
      <c r="E107" s="72" t="s">
        <v>70</v>
      </c>
      <c r="F107" s="169" t="s">
        <v>408</v>
      </c>
      <c r="G107" s="82"/>
      <c r="H107" s="72" t="s">
        <v>409</v>
      </c>
      <c r="I107" s="72"/>
      <c r="J107" s="164"/>
      <c r="K107" s="77"/>
      <c r="L107" s="257"/>
      <c r="M107" s="79"/>
      <c r="N107" s="79"/>
      <c r="O107" s="195"/>
      <c r="P107" s="72" t="s">
        <v>410</v>
      </c>
      <c r="Q107" s="72" t="s">
        <v>51</v>
      </c>
      <c r="R107" s="72"/>
      <c r="S107" s="72" t="n">
        <v>15</v>
      </c>
      <c r="T107" s="82" t="n">
        <v>5</v>
      </c>
      <c r="U107" s="83" t="n">
        <v>0</v>
      </c>
      <c r="V107" s="83" t="n">
        <v>10</v>
      </c>
      <c r="W107" s="83" t="n">
        <v>15</v>
      </c>
      <c r="X107" s="83" t="n">
        <v>10</v>
      </c>
      <c r="Y107" s="83" t="n">
        <v>30</v>
      </c>
      <c r="Z107" s="83" t="s">
        <v>62</v>
      </c>
      <c r="AA107" s="84" t="n">
        <f aca="false">ISBLANK(P107)</f>
        <v>0</v>
      </c>
      <c r="AB107" s="128"/>
      <c r="AC107" s="127" t="n">
        <f aca="false">+S107+T107+U107+V107+W107+X107+Y107</f>
        <v>85</v>
      </c>
      <c r="AD107" s="128" t="n">
        <f aca="false">IF(AC107=100,2,IF(AND(AC107&gt;=51,AC107&lt;=76),1,IF(AC107&gt;=1,AC107&lt;=50,0)))</f>
        <v>0</v>
      </c>
      <c r="AE107" s="193"/>
      <c r="AF107" s="87"/>
      <c r="AG107" s="194"/>
      <c r="AH107" s="87"/>
      <c r="AI107" s="167"/>
      <c r="AJ107" s="229"/>
      <c r="AK107" s="168"/>
      <c r="AL107" s="95" t="s">
        <v>411</v>
      </c>
      <c r="AM107" s="182" t="s">
        <v>403</v>
      </c>
      <c r="AN107" s="72" t="s">
        <v>412</v>
      </c>
      <c r="AO107" s="72" t="s">
        <v>413</v>
      </c>
      <c r="AP107" s="95" t="s">
        <v>414</v>
      </c>
      <c r="AQ107" s="339" t="n">
        <v>43150</v>
      </c>
      <c r="AR107" s="339" t="n">
        <v>43342</v>
      </c>
    </row>
    <row r="108" s="315" customFormat="true" ht="78" hidden="false" customHeight="true" outlineLevel="0" collapsed="false">
      <c r="A108" s="161"/>
      <c r="B108" s="162"/>
      <c r="C108" s="162"/>
      <c r="D108" s="162"/>
      <c r="E108" s="72" t="s">
        <v>133</v>
      </c>
      <c r="F108" s="72" t="s">
        <v>415</v>
      </c>
      <c r="G108" s="82"/>
      <c r="H108" s="72" t="s">
        <v>416</v>
      </c>
      <c r="I108" s="72"/>
      <c r="J108" s="164"/>
      <c r="K108" s="77"/>
      <c r="L108" s="257"/>
      <c r="M108" s="79"/>
      <c r="N108" s="79"/>
      <c r="O108" s="195"/>
      <c r="P108" s="72" t="s">
        <v>417</v>
      </c>
      <c r="Q108" s="72" t="s">
        <v>51</v>
      </c>
      <c r="R108" s="72"/>
      <c r="S108" s="72"/>
      <c r="T108" s="82" t="n">
        <v>5</v>
      </c>
      <c r="U108" s="83" t="n">
        <v>0</v>
      </c>
      <c r="V108" s="83" t="n">
        <v>10</v>
      </c>
      <c r="W108" s="83" t="n">
        <v>15</v>
      </c>
      <c r="X108" s="83" t="n">
        <v>10</v>
      </c>
      <c r="Y108" s="83" t="n">
        <v>30</v>
      </c>
      <c r="Z108" s="83" t="s">
        <v>62</v>
      </c>
      <c r="AA108" s="84" t="n">
        <f aca="false">ISBLANK(P108)</f>
        <v>0</v>
      </c>
      <c r="AB108" s="128"/>
      <c r="AC108" s="127" t="n">
        <f aca="false">+S108+T108+U108+V108+W108+X108+Y108</f>
        <v>70</v>
      </c>
      <c r="AD108" s="128" t="n">
        <f aca="false">IF(AC108=100,2,IF(AND(AC108&gt;=51,AC108&lt;=76),1,IF(AC108&gt;=1,AC108&lt;=50,0)))</f>
        <v>1</v>
      </c>
      <c r="AE108" s="193"/>
      <c r="AF108" s="87"/>
      <c r="AG108" s="194"/>
      <c r="AH108" s="87"/>
      <c r="AI108" s="167"/>
      <c r="AJ108" s="229"/>
      <c r="AK108" s="168"/>
      <c r="AL108" s="95" t="s">
        <v>418</v>
      </c>
      <c r="AM108" s="139" t="s">
        <v>419</v>
      </c>
      <c r="AN108" s="95" t="s">
        <v>420</v>
      </c>
      <c r="AO108" s="95" t="s">
        <v>421</v>
      </c>
      <c r="AP108" s="95" t="s">
        <v>422</v>
      </c>
      <c r="AQ108" s="339" t="n">
        <v>43133</v>
      </c>
      <c r="AR108" s="339" t="n">
        <v>43465</v>
      </c>
    </row>
    <row r="109" s="315" customFormat="true" ht="57.75" hidden="false" customHeight="true" outlineLevel="0" collapsed="false">
      <c r="A109" s="161"/>
      <c r="B109" s="162"/>
      <c r="C109" s="162"/>
      <c r="D109" s="162"/>
      <c r="E109" s="72"/>
      <c r="F109" s="72"/>
      <c r="G109" s="82"/>
      <c r="H109" s="82"/>
      <c r="I109" s="72"/>
      <c r="J109" s="164"/>
      <c r="K109" s="77"/>
      <c r="L109" s="257"/>
      <c r="M109" s="79"/>
      <c r="N109" s="79"/>
      <c r="O109" s="195"/>
      <c r="P109" s="72" t="s">
        <v>423</v>
      </c>
      <c r="Q109" s="72" t="s">
        <v>51</v>
      </c>
      <c r="R109" s="72"/>
      <c r="S109" s="72" t="n">
        <v>15</v>
      </c>
      <c r="T109" s="82" t="n">
        <v>5</v>
      </c>
      <c r="U109" s="83" t="n">
        <v>0</v>
      </c>
      <c r="V109" s="83" t="n">
        <v>10</v>
      </c>
      <c r="W109" s="83" t="n">
        <v>15</v>
      </c>
      <c r="X109" s="83" t="n">
        <v>10</v>
      </c>
      <c r="Y109" s="83" t="n">
        <v>30</v>
      </c>
      <c r="Z109" s="83" t="s">
        <v>62</v>
      </c>
      <c r="AA109" s="84" t="n">
        <f aca="false">ISBLANK(P109)</f>
        <v>0</v>
      </c>
      <c r="AB109" s="128"/>
      <c r="AC109" s="127" t="n">
        <f aca="false">+S109+T109+U109+V109+W109+X109+Y109</f>
        <v>85</v>
      </c>
      <c r="AD109" s="128" t="n">
        <f aca="false">IF(AC109=100,2,IF(AND(AC109&gt;=51,AC109&lt;=76),1,IF(AC109&gt;=1,AC109&lt;=50,0)))</f>
        <v>0</v>
      </c>
      <c r="AE109" s="193"/>
      <c r="AF109" s="87"/>
      <c r="AG109" s="194"/>
      <c r="AH109" s="87"/>
      <c r="AI109" s="167"/>
      <c r="AJ109" s="229"/>
      <c r="AK109" s="168"/>
      <c r="AL109" s="95"/>
      <c r="AM109" s="139"/>
      <c r="AN109" s="95"/>
      <c r="AO109" s="95"/>
      <c r="AP109" s="95"/>
      <c r="AQ109" s="95"/>
      <c r="AR109" s="95"/>
    </row>
    <row r="110" s="315" customFormat="true" ht="43.5" hidden="false" customHeight="true" outlineLevel="0" collapsed="false">
      <c r="A110" s="161"/>
      <c r="B110" s="162"/>
      <c r="C110" s="162"/>
      <c r="D110" s="162"/>
      <c r="E110" s="72"/>
      <c r="F110" s="72"/>
      <c r="G110" s="82"/>
      <c r="H110" s="72"/>
      <c r="I110" s="72"/>
      <c r="J110" s="164"/>
      <c r="K110" s="77"/>
      <c r="L110" s="257"/>
      <c r="M110" s="79"/>
      <c r="N110" s="79"/>
      <c r="O110" s="195"/>
      <c r="P110" s="82"/>
      <c r="Q110" s="72"/>
      <c r="R110" s="72"/>
      <c r="S110" s="72"/>
      <c r="T110" s="82"/>
      <c r="U110" s="83"/>
      <c r="V110" s="83"/>
      <c r="W110" s="83"/>
      <c r="X110" s="83"/>
      <c r="Y110" s="83"/>
      <c r="Z110" s="83"/>
      <c r="AA110" s="84"/>
      <c r="AB110" s="128"/>
      <c r="AC110" s="127" t="n">
        <f aca="false">+S110+T110+U110+V110+W110+X110+Y110</f>
        <v>0</v>
      </c>
      <c r="AD110" s="128" t="n">
        <f aca="false">IF(AC110=100,2,IF(AND(AC110&gt;=51,AC110&lt;=76),1,IF(AC110&gt;=1,AC110&lt;=50,0)))</f>
        <v>0</v>
      </c>
      <c r="AE110" s="193"/>
      <c r="AF110" s="87"/>
      <c r="AG110" s="194"/>
      <c r="AH110" s="87"/>
      <c r="AI110" s="167"/>
      <c r="AJ110" s="229"/>
      <c r="AK110" s="168"/>
      <c r="AL110" s="95"/>
      <c r="AM110" s="72"/>
      <c r="AN110" s="95"/>
      <c r="AO110" s="95"/>
      <c r="AP110" s="95"/>
      <c r="AQ110" s="339"/>
      <c r="AR110" s="339"/>
    </row>
    <row r="111" s="317" customFormat="true" ht="14.25" hidden="false" customHeight="true" outlineLevel="0" collapsed="false">
      <c r="A111" s="170"/>
      <c r="B111" s="171"/>
      <c r="C111" s="172"/>
      <c r="D111" s="172"/>
      <c r="E111" s="173"/>
      <c r="F111" s="174"/>
      <c r="G111" s="174"/>
      <c r="H111" s="174"/>
      <c r="I111" s="174"/>
      <c r="J111" s="174"/>
      <c r="K111" s="175"/>
      <c r="L111" s="174"/>
      <c r="M111" s="176"/>
      <c r="N111" s="176"/>
      <c r="O111" s="177"/>
      <c r="P111" s="174"/>
      <c r="Q111" s="174"/>
      <c r="R111" s="174"/>
      <c r="S111" s="174"/>
      <c r="T111" s="174"/>
      <c r="U111" s="174"/>
      <c r="V111" s="174"/>
      <c r="W111" s="174"/>
      <c r="X111" s="174"/>
      <c r="Y111" s="174"/>
      <c r="Z111" s="174"/>
      <c r="AA111" s="177"/>
      <c r="AB111" s="177"/>
      <c r="AC111" s="177"/>
      <c r="AD111" s="177"/>
      <c r="AE111" s="177"/>
      <c r="AF111" s="177"/>
      <c r="AG111" s="177"/>
      <c r="AH111" s="177"/>
      <c r="AI111" s="178"/>
      <c r="AJ111" s="178"/>
      <c r="AK111" s="178"/>
      <c r="AL111" s="174"/>
      <c r="AM111" s="174"/>
      <c r="AN111" s="174"/>
      <c r="AO111" s="174"/>
      <c r="AP111" s="174"/>
      <c r="AQ111" s="179"/>
      <c r="AR111" s="179"/>
    </row>
    <row r="112" s="317" customFormat="true" ht="123" hidden="false" customHeight="true" outlineLevel="0" collapsed="false">
      <c r="A112" s="340" t="s">
        <v>424</v>
      </c>
      <c r="B112" s="340" t="n">
        <v>1</v>
      </c>
      <c r="C112" s="340" t="s">
        <v>61</v>
      </c>
      <c r="D112" s="340"/>
      <c r="E112" s="341" t="s">
        <v>141</v>
      </c>
      <c r="F112" s="342" t="s">
        <v>425</v>
      </c>
      <c r="G112" s="343" t="s">
        <v>426</v>
      </c>
      <c r="H112" s="342" t="s">
        <v>427</v>
      </c>
      <c r="I112" s="341" t="s">
        <v>92</v>
      </c>
      <c r="J112" s="344" t="s">
        <v>161</v>
      </c>
      <c r="K112" s="344"/>
      <c r="L112" s="344" t="s">
        <v>58</v>
      </c>
      <c r="M112" s="345"/>
      <c r="N112" s="345"/>
      <c r="O112" s="346" t="s">
        <v>59</v>
      </c>
      <c r="P112" s="347" t="s">
        <v>428</v>
      </c>
      <c r="Q112" s="341" t="s">
        <v>61</v>
      </c>
      <c r="R112" s="341"/>
      <c r="S112" s="341" t="n">
        <v>0</v>
      </c>
      <c r="T112" s="343" t="n">
        <v>5</v>
      </c>
      <c r="U112" s="348" t="n">
        <v>0</v>
      </c>
      <c r="V112" s="348" t="n">
        <v>10</v>
      </c>
      <c r="W112" s="348" t="n">
        <v>15</v>
      </c>
      <c r="X112" s="348" t="n">
        <v>10</v>
      </c>
      <c r="Y112" s="348" t="n">
        <v>30</v>
      </c>
      <c r="Z112" s="348" t="s">
        <v>62</v>
      </c>
      <c r="AA112" s="349" t="n">
        <f aca="false">ISBLANK(P112)</f>
        <v>0</v>
      </c>
      <c r="AB112" s="350" t="n">
        <v>3</v>
      </c>
      <c r="AC112" s="351" t="n">
        <f aca="false">+S112+T112+U112+V112+W112+X112+Y112</f>
        <v>70</v>
      </c>
      <c r="AD112" s="350" t="n">
        <f aca="false">IF(AC112=100,2,IF(AND(AC112&gt;=51,AC112&lt;=76),1,IF(AC112&gt;=1,AC112&lt;=50,0)))</f>
        <v>1</v>
      </c>
      <c r="AE112" s="352" t="s">
        <v>114</v>
      </c>
      <c r="AF112" s="353"/>
      <c r="AG112" s="354" t="s">
        <v>58</v>
      </c>
      <c r="AH112" s="355" t="n">
        <f aca="false">VLOOKUP(AG112,[8]LISTAS!$I$3:$J$7,2)</f>
        <v>3</v>
      </c>
      <c r="AI112" s="356" t="n">
        <f aca="false">AF112*AH112</f>
        <v>0</v>
      </c>
      <c r="AJ112" s="357" t="s">
        <v>64</v>
      </c>
      <c r="AK112" s="358" t="s">
        <v>429</v>
      </c>
      <c r="AL112" s="347" t="s">
        <v>430</v>
      </c>
      <c r="AM112" s="347" t="s">
        <v>431</v>
      </c>
      <c r="AN112" s="359" t="s">
        <v>432</v>
      </c>
      <c r="AO112" s="359" t="s">
        <v>433</v>
      </c>
      <c r="AP112" s="347" t="s">
        <v>434</v>
      </c>
      <c r="AQ112" s="360" t="n">
        <v>43160</v>
      </c>
      <c r="AR112" s="360" t="n">
        <v>43373</v>
      </c>
    </row>
    <row r="113" s="317" customFormat="true" ht="88.2" hidden="false" customHeight="true" outlineLevel="0" collapsed="false">
      <c r="A113" s="340"/>
      <c r="B113" s="340"/>
      <c r="C113" s="340"/>
      <c r="D113" s="340"/>
      <c r="E113" s="341" t="s">
        <v>70</v>
      </c>
      <c r="F113" s="347" t="s">
        <v>435</v>
      </c>
      <c r="G113" s="343"/>
      <c r="H113" s="347" t="s">
        <v>436</v>
      </c>
      <c r="I113" s="341"/>
      <c r="J113" s="344"/>
      <c r="K113" s="344"/>
      <c r="L113" s="344"/>
      <c r="M113" s="345"/>
      <c r="N113" s="345"/>
      <c r="O113" s="346"/>
      <c r="P113" s="347" t="s">
        <v>437</v>
      </c>
      <c r="Q113" s="341" t="s">
        <v>61</v>
      </c>
      <c r="R113" s="341"/>
      <c r="S113" s="341" t="n">
        <v>0</v>
      </c>
      <c r="T113" s="343" t="n">
        <v>5</v>
      </c>
      <c r="U113" s="348" t="n">
        <v>15</v>
      </c>
      <c r="V113" s="348" t="n">
        <v>0</v>
      </c>
      <c r="W113" s="348" t="n">
        <v>15</v>
      </c>
      <c r="X113" s="348" t="n">
        <v>10</v>
      </c>
      <c r="Y113" s="348" t="n">
        <v>30</v>
      </c>
      <c r="Z113" s="348" t="s">
        <v>62</v>
      </c>
      <c r="AA113" s="349" t="n">
        <f aca="false">ISBLANK(P113)</f>
        <v>0</v>
      </c>
      <c r="AB113" s="350"/>
      <c r="AC113" s="351" t="n">
        <f aca="false">+S113+T113+U113+V113+W113+X113+Y113</f>
        <v>75</v>
      </c>
      <c r="AD113" s="350" t="n">
        <f aca="false">IF(AC113=100,2,IF(AND(AC113&gt;=51,AC113&lt;=76),1,IF(AC113&gt;=1,AC113&lt;=50,0)))</f>
        <v>1</v>
      </c>
      <c r="AE113" s="352"/>
      <c r="AF113" s="353"/>
      <c r="AG113" s="354"/>
      <c r="AH113" s="355"/>
      <c r="AI113" s="356"/>
      <c r="AJ113" s="357"/>
      <c r="AK113" s="358"/>
      <c r="AL113" s="361" t="s">
        <v>438</v>
      </c>
      <c r="AM113" s="347" t="s">
        <v>439</v>
      </c>
      <c r="AN113" s="359" t="s">
        <v>440</v>
      </c>
      <c r="AO113" s="359" t="s">
        <v>441</v>
      </c>
      <c r="AP113" s="362" t="s">
        <v>442</v>
      </c>
      <c r="AQ113" s="360" t="n">
        <v>43160</v>
      </c>
      <c r="AR113" s="360" t="n">
        <v>43465</v>
      </c>
    </row>
    <row r="114" s="315" customFormat="true" ht="59.25" hidden="false" customHeight="true" outlineLevel="0" collapsed="false">
      <c r="A114" s="340"/>
      <c r="B114" s="340"/>
      <c r="C114" s="340"/>
      <c r="D114" s="340"/>
      <c r="E114" s="341"/>
      <c r="F114" s="341"/>
      <c r="G114" s="343"/>
      <c r="H114" s="347" t="s">
        <v>443</v>
      </c>
      <c r="I114" s="341"/>
      <c r="J114" s="344"/>
      <c r="K114" s="344"/>
      <c r="L114" s="344"/>
      <c r="M114" s="345"/>
      <c r="N114" s="345"/>
      <c r="O114" s="346"/>
      <c r="P114" s="342" t="s">
        <v>444</v>
      </c>
      <c r="Q114" s="341" t="s">
        <v>61</v>
      </c>
      <c r="R114" s="341"/>
      <c r="S114" s="341" t="n">
        <v>0</v>
      </c>
      <c r="T114" s="343" t="n">
        <v>5</v>
      </c>
      <c r="U114" s="348" t="n">
        <v>15</v>
      </c>
      <c r="V114" s="348" t="n">
        <v>0</v>
      </c>
      <c r="W114" s="348" t="n">
        <v>15</v>
      </c>
      <c r="X114" s="348" t="n">
        <v>10</v>
      </c>
      <c r="Y114" s="348" t="n">
        <v>30</v>
      </c>
      <c r="Z114" s="348" t="s">
        <v>62</v>
      </c>
      <c r="AA114" s="349" t="n">
        <f aca="false">ISBLANK(P114)</f>
        <v>0</v>
      </c>
      <c r="AB114" s="350"/>
      <c r="AC114" s="351" t="n">
        <f aca="false">+S114+T114+U114+V114+W114+X114+Y114</f>
        <v>75</v>
      </c>
      <c r="AD114" s="350" t="n">
        <f aca="false">IF(AC114=100,2,IF(AND(AC114&gt;=51,AC114&lt;=76),1,IF(AC114&gt;=1,AC114&lt;=50,0)))</f>
        <v>1</v>
      </c>
      <c r="AE114" s="352"/>
      <c r="AF114" s="353"/>
      <c r="AG114" s="354"/>
      <c r="AH114" s="355"/>
      <c r="AI114" s="356"/>
      <c r="AJ114" s="357"/>
      <c r="AK114" s="358"/>
      <c r="AL114" s="363"/>
      <c r="AM114" s="363"/>
      <c r="AN114" s="341"/>
      <c r="AP114" s="363"/>
      <c r="AQ114" s="364"/>
      <c r="AR114" s="364"/>
    </row>
    <row r="115" s="315" customFormat="true" ht="69.6" hidden="false" customHeight="true" outlineLevel="0" collapsed="false">
      <c r="A115" s="340" t="s">
        <v>424</v>
      </c>
      <c r="B115" s="340" t="n">
        <v>2</v>
      </c>
      <c r="C115" s="340" t="s">
        <v>61</v>
      </c>
      <c r="D115" s="340"/>
      <c r="E115" s="341" t="s">
        <v>70</v>
      </c>
      <c r="F115" s="365" t="s">
        <v>445</v>
      </c>
      <c r="G115" s="343" t="s">
        <v>446</v>
      </c>
      <c r="H115" s="365" t="s">
        <v>447</v>
      </c>
      <c r="I115" s="341" t="s">
        <v>173</v>
      </c>
      <c r="J115" s="344" t="s">
        <v>57</v>
      </c>
      <c r="K115" s="344"/>
      <c r="L115" s="344" t="s">
        <v>58</v>
      </c>
      <c r="M115" s="345"/>
      <c r="N115" s="345"/>
      <c r="O115" s="346" t="s">
        <v>59</v>
      </c>
      <c r="P115" s="342" t="s">
        <v>448</v>
      </c>
      <c r="Q115" s="341" t="s">
        <v>61</v>
      </c>
      <c r="R115" s="341"/>
      <c r="S115" s="341" t="n">
        <v>0</v>
      </c>
      <c r="T115" s="343" t="n">
        <v>5</v>
      </c>
      <c r="U115" s="348" t="n">
        <v>0</v>
      </c>
      <c r="V115" s="348" t="n">
        <v>10</v>
      </c>
      <c r="W115" s="348" t="n">
        <v>15</v>
      </c>
      <c r="X115" s="348" t="n">
        <v>10</v>
      </c>
      <c r="Y115" s="348" t="n">
        <v>30</v>
      </c>
      <c r="Z115" s="348" t="s">
        <v>62</v>
      </c>
      <c r="AA115" s="349" t="n">
        <f aca="false">ISBLANK(P115)</f>
        <v>0</v>
      </c>
      <c r="AB115" s="350" t="n">
        <v>2</v>
      </c>
      <c r="AC115" s="351" t="n">
        <f aca="false">+S115+T115+U115+V115+W115+X115+Y115</f>
        <v>70</v>
      </c>
      <c r="AD115" s="350" t="n">
        <f aca="false">IF(AC115=100,2,IF(AND(AC115&gt;=51,AC115&lt;=76),1,IF(AC115&gt;=1,AC115&lt;=50,0)))</f>
        <v>1</v>
      </c>
      <c r="AE115" s="366" t="s">
        <v>63</v>
      </c>
      <c r="AF115" s="353"/>
      <c r="AG115" s="354" t="s">
        <v>58</v>
      </c>
      <c r="AH115" s="355" t="n">
        <f aca="false">VLOOKUP(AG115,[8]LISTAS!$I$3:$J$7,2)</f>
        <v>3</v>
      </c>
      <c r="AI115" s="356" t="n">
        <f aca="false">AF115*AH115</f>
        <v>0</v>
      </c>
      <c r="AJ115" s="357" t="s">
        <v>64</v>
      </c>
      <c r="AK115" s="358" t="s">
        <v>429</v>
      </c>
      <c r="AL115" s="367" t="s">
        <v>449</v>
      </c>
      <c r="AM115" s="347" t="s">
        <v>450</v>
      </c>
      <c r="AN115" s="368" t="s">
        <v>451</v>
      </c>
      <c r="AO115" s="359" t="s">
        <v>452</v>
      </c>
      <c r="AP115" s="369" t="s">
        <v>453</v>
      </c>
      <c r="AQ115" s="370" t="n">
        <v>43160</v>
      </c>
      <c r="AR115" s="370" t="n">
        <v>43465</v>
      </c>
    </row>
    <row r="116" s="317" customFormat="true" ht="43.2" hidden="false" customHeight="true" outlineLevel="0" collapsed="false">
      <c r="A116" s="340"/>
      <c r="B116" s="340"/>
      <c r="C116" s="340"/>
      <c r="D116" s="340"/>
      <c r="E116" s="341" t="s">
        <v>454</v>
      </c>
      <c r="F116" s="365" t="s">
        <v>455</v>
      </c>
      <c r="G116" s="343"/>
      <c r="H116" s="365" t="s">
        <v>456</v>
      </c>
      <c r="I116" s="341"/>
      <c r="J116" s="344"/>
      <c r="K116" s="344"/>
      <c r="L116" s="344"/>
      <c r="M116" s="345"/>
      <c r="N116" s="345"/>
      <c r="O116" s="346"/>
      <c r="P116" s="342" t="s">
        <v>457</v>
      </c>
      <c r="Q116" s="341" t="s">
        <v>61</v>
      </c>
      <c r="R116" s="341"/>
      <c r="S116" s="341" t="n">
        <v>15</v>
      </c>
      <c r="T116" s="343" t="n">
        <v>5</v>
      </c>
      <c r="U116" s="348" t="n">
        <v>0</v>
      </c>
      <c r="V116" s="348" t="n">
        <v>10</v>
      </c>
      <c r="W116" s="348" t="n">
        <v>0</v>
      </c>
      <c r="X116" s="348" t="n">
        <v>10</v>
      </c>
      <c r="Y116" s="348" t="n">
        <v>30</v>
      </c>
      <c r="Z116" s="348" t="s">
        <v>62</v>
      </c>
      <c r="AA116" s="349" t="n">
        <f aca="false">ISBLANK(P116)</f>
        <v>0</v>
      </c>
      <c r="AB116" s="350"/>
      <c r="AC116" s="351" t="n">
        <f aca="false">+S116+T116+U116+V116+W116+X116+Y116</f>
        <v>70</v>
      </c>
      <c r="AD116" s="350" t="n">
        <f aca="false">IF(AC116=100,2,IF(AND(AC116&gt;=51,AC116&lt;=76),1,IF(AC116&gt;=1,AC116&lt;=50,0)))</f>
        <v>1</v>
      </c>
      <c r="AE116" s="366"/>
      <c r="AF116" s="353"/>
      <c r="AG116" s="354"/>
      <c r="AH116" s="355"/>
      <c r="AI116" s="356"/>
      <c r="AJ116" s="357"/>
      <c r="AK116" s="358"/>
      <c r="AL116" s="367" t="s">
        <v>458</v>
      </c>
      <c r="AM116" s="347" t="s">
        <v>459</v>
      </c>
      <c r="AN116" s="368" t="s">
        <v>460</v>
      </c>
      <c r="AO116" s="359" t="s">
        <v>441</v>
      </c>
      <c r="AP116" s="371" t="s">
        <v>461</v>
      </c>
      <c r="AQ116" s="370" t="n">
        <v>43160</v>
      </c>
      <c r="AR116" s="370" t="n">
        <v>43465</v>
      </c>
    </row>
    <row r="117" s="315" customFormat="true" ht="72.75" hidden="false" customHeight="true" outlineLevel="0" collapsed="false">
      <c r="A117" s="161" t="s">
        <v>397</v>
      </c>
      <c r="B117" s="162" t="n">
        <v>2</v>
      </c>
      <c r="C117" s="162" t="s">
        <v>51</v>
      </c>
      <c r="D117" s="162"/>
      <c r="E117" s="72" t="s">
        <v>70</v>
      </c>
      <c r="F117" s="72" t="s">
        <v>462</v>
      </c>
      <c r="G117" s="82" t="s">
        <v>463</v>
      </c>
      <c r="H117" s="72" t="s">
        <v>464</v>
      </c>
      <c r="I117" s="72" t="s">
        <v>158</v>
      </c>
      <c r="J117" s="163" t="s">
        <v>57</v>
      </c>
      <c r="K117" s="77"/>
      <c r="L117" s="164" t="s">
        <v>58</v>
      </c>
      <c r="M117" s="79"/>
      <c r="N117" s="79"/>
      <c r="O117" s="165" t="s">
        <v>59</v>
      </c>
      <c r="P117" s="72" t="s">
        <v>465</v>
      </c>
      <c r="Q117" s="72" t="s">
        <v>51</v>
      </c>
      <c r="R117" s="72"/>
      <c r="S117" s="72" t="n">
        <v>15</v>
      </c>
      <c r="T117" s="82" t="n">
        <v>5</v>
      </c>
      <c r="U117" s="83" t="n">
        <v>15</v>
      </c>
      <c r="V117" s="83" t="n">
        <v>0</v>
      </c>
      <c r="W117" s="83" t="n">
        <v>15</v>
      </c>
      <c r="X117" s="83" t="n">
        <v>10</v>
      </c>
      <c r="Y117" s="83" t="n">
        <v>30</v>
      </c>
      <c r="Z117" s="83" t="s">
        <v>62</v>
      </c>
      <c r="AA117" s="84" t="n">
        <f aca="false">ISBLANK(#REF!)</f>
        <v>0</v>
      </c>
      <c r="AB117" s="128"/>
      <c r="AC117" s="127" t="n">
        <f aca="false">+S117+T117+U117+V117+W117+X117+Y117</f>
        <v>90</v>
      </c>
      <c r="AD117" s="128" t="n">
        <f aca="false">IF(AC117=100,2,IF(AND(AC117&gt;=51,AC117&lt;=76),1,IF(AC117&gt;=1,AC117&lt;=50,0)))</f>
        <v>0</v>
      </c>
      <c r="AE117" s="193" t="s">
        <v>114</v>
      </c>
      <c r="AF117" s="87"/>
      <c r="AG117" s="166" t="s">
        <v>58</v>
      </c>
      <c r="AH117" s="87" t="n">
        <f aca="false">VLOOKUP(AG117,[7]LISTAS!$I$3:$J$7,2)</f>
        <v>3</v>
      </c>
      <c r="AI117" s="167" t="n">
        <f aca="false">AF117*AH117</f>
        <v>0</v>
      </c>
      <c r="AJ117" s="195" t="s">
        <v>64</v>
      </c>
      <c r="AK117" s="372" t="str">
        <f aca="false">VLOOKUP(AJ117,[7]LISTAS!$Z$3:$AA$6,2)</f>
        <v>Reducir el riesgo y/o
Asume el riesgo Y/o</v>
      </c>
      <c r="AL117" s="94" t="s">
        <v>466</v>
      </c>
      <c r="AM117" s="95" t="s">
        <v>467</v>
      </c>
      <c r="AN117" s="95" t="s">
        <v>420</v>
      </c>
      <c r="AO117" s="95" t="s">
        <v>468</v>
      </c>
      <c r="AP117" s="95" t="s">
        <v>469</v>
      </c>
      <c r="AQ117" s="132" t="n">
        <v>43132</v>
      </c>
      <c r="AR117" s="132" t="n">
        <v>43465</v>
      </c>
    </row>
    <row r="118" s="315" customFormat="true" ht="56.25" hidden="false" customHeight="true" outlineLevel="0" collapsed="false">
      <c r="A118" s="161"/>
      <c r="B118" s="162"/>
      <c r="C118" s="162"/>
      <c r="D118" s="162"/>
      <c r="E118" s="72" t="s">
        <v>470</v>
      </c>
      <c r="F118" s="169" t="s">
        <v>471</v>
      </c>
      <c r="G118" s="82"/>
      <c r="H118" s="72" t="s">
        <v>472</v>
      </c>
      <c r="I118" s="72"/>
      <c r="J118" s="163"/>
      <c r="K118" s="77"/>
      <c r="L118" s="164"/>
      <c r="M118" s="79"/>
      <c r="N118" s="79"/>
      <c r="O118" s="165"/>
      <c r="P118" s="72" t="s">
        <v>473</v>
      </c>
      <c r="Q118" s="72" t="s">
        <v>51</v>
      </c>
      <c r="R118" s="72"/>
      <c r="S118" s="72" t="n">
        <v>15</v>
      </c>
      <c r="T118" s="82" t="n">
        <v>5</v>
      </c>
      <c r="U118" s="83" t="n">
        <v>0</v>
      </c>
      <c r="V118" s="83" t="n">
        <v>10</v>
      </c>
      <c r="W118" s="83" t="n">
        <v>15</v>
      </c>
      <c r="X118" s="83" t="n">
        <v>10</v>
      </c>
      <c r="Y118" s="83" t="n">
        <v>30</v>
      </c>
      <c r="Z118" s="83" t="s">
        <v>62</v>
      </c>
      <c r="AA118" s="84" t="n">
        <f aca="false">ISBLANK(P117)</f>
        <v>0</v>
      </c>
      <c r="AB118" s="128"/>
      <c r="AC118" s="127" t="n">
        <f aca="false">+S118+T118+U118+V118+W118+X118+Y118</f>
        <v>85</v>
      </c>
      <c r="AD118" s="128" t="n">
        <f aca="false">IF(AC118=100,2,IF(AND(AC118&gt;=51,AC118&lt;=76),1,IF(AC118&gt;=1,AC118&lt;=50,0)))</f>
        <v>0</v>
      </c>
      <c r="AE118" s="193"/>
      <c r="AF118" s="87"/>
      <c r="AG118" s="166"/>
      <c r="AH118" s="87"/>
      <c r="AI118" s="167"/>
      <c r="AJ118" s="195"/>
      <c r="AK118" s="372"/>
      <c r="AL118" s="94" t="s">
        <v>474</v>
      </c>
      <c r="AM118" s="95" t="s">
        <v>467</v>
      </c>
      <c r="AN118" s="72" t="s">
        <v>475</v>
      </c>
      <c r="AO118" s="72" t="s">
        <v>476</v>
      </c>
      <c r="AP118" s="72" t="s">
        <v>477</v>
      </c>
      <c r="AQ118" s="132" t="n">
        <v>43132</v>
      </c>
      <c r="AR118" s="132" t="n">
        <v>43465</v>
      </c>
    </row>
    <row r="119" s="373" customFormat="true" ht="47.25" hidden="false" customHeight="true" outlineLevel="0" collapsed="false">
      <c r="A119" s="161"/>
      <c r="B119" s="162"/>
      <c r="C119" s="162"/>
      <c r="D119" s="162"/>
      <c r="E119" s="72" t="s">
        <v>372</v>
      </c>
      <c r="F119" s="72" t="s">
        <v>478</v>
      </c>
      <c r="G119" s="82"/>
      <c r="H119" s="72" t="s">
        <v>479</v>
      </c>
      <c r="I119" s="72"/>
      <c r="J119" s="163"/>
      <c r="K119" s="77"/>
      <c r="L119" s="164"/>
      <c r="M119" s="79"/>
      <c r="N119" s="79"/>
      <c r="O119" s="165"/>
      <c r="P119" s="72" t="s">
        <v>480</v>
      </c>
      <c r="Q119" s="72" t="s">
        <v>51</v>
      </c>
      <c r="R119" s="72"/>
      <c r="S119" s="72" t="n">
        <v>15</v>
      </c>
      <c r="T119" s="82" t="n">
        <v>5</v>
      </c>
      <c r="U119" s="83" t="n">
        <v>15</v>
      </c>
      <c r="V119" s="83" t="n">
        <v>10</v>
      </c>
      <c r="W119" s="83" t="n">
        <v>15</v>
      </c>
      <c r="X119" s="83" t="n">
        <v>10</v>
      </c>
      <c r="Y119" s="83" t="n">
        <v>30</v>
      </c>
      <c r="Z119" s="83" t="s">
        <v>62</v>
      </c>
      <c r="AA119" s="84" t="n">
        <f aca="false">ISBLANK(P118)</f>
        <v>0</v>
      </c>
      <c r="AB119" s="128"/>
      <c r="AC119" s="127" t="n">
        <f aca="false">+S119+T119+U119+V119+W119+X119+Y119</f>
        <v>100</v>
      </c>
      <c r="AD119" s="128" t="n">
        <f aca="false">IF(AC119=100,2,IF(AND(AC119&gt;=51,AC119&lt;=76),1,IF(AC119&gt;=1,AC119&lt;=50,0)))</f>
        <v>2</v>
      </c>
      <c r="AE119" s="193"/>
      <c r="AF119" s="87"/>
      <c r="AG119" s="166"/>
      <c r="AH119" s="87"/>
      <c r="AI119" s="167"/>
      <c r="AJ119" s="195"/>
      <c r="AK119" s="372"/>
      <c r="AL119" s="94" t="s">
        <v>481</v>
      </c>
      <c r="AM119" s="95" t="s">
        <v>467</v>
      </c>
      <c r="AN119" s="95" t="s">
        <v>482</v>
      </c>
      <c r="AO119" s="95" t="s">
        <v>483</v>
      </c>
      <c r="AP119" s="95" t="s">
        <v>484</v>
      </c>
      <c r="AQ119" s="132" t="n">
        <v>43132</v>
      </c>
      <c r="AR119" s="132" t="n">
        <v>43465</v>
      </c>
    </row>
    <row r="120" s="315" customFormat="true" ht="68.25" hidden="false" customHeight="true" outlineLevel="0" collapsed="false">
      <c r="A120" s="161"/>
      <c r="B120" s="162"/>
      <c r="C120" s="162"/>
      <c r="D120" s="162"/>
      <c r="E120" s="72"/>
      <c r="F120" s="72"/>
      <c r="G120" s="82"/>
      <c r="H120" s="72" t="s">
        <v>485</v>
      </c>
      <c r="I120" s="72"/>
      <c r="J120" s="163"/>
      <c r="K120" s="77"/>
      <c r="L120" s="164"/>
      <c r="M120" s="79"/>
      <c r="N120" s="79"/>
      <c r="O120" s="165"/>
      <c r="P120" s="82" t="s">
        <v>486</v>
      </c>
      <c r="Q120" s="72" t="s">
        <v>51</v>
      </c>
      <c r="R120" s="72"/>
      <c r="S120" s="72" t="n">
        <v>15</v>
      </c>
      <c r="T120" s="82" t="n">
        <v>5</v>
      </c>
      <c r="U120" s="83" t="n">
        <v>0</v>
      </c>
      <c r="V120" s="83" t="n">
        <v>10</v>
      </c>
      <c r="W120" s="83" t="n">
        <v>15</v>
      </c>
      <c r="X120" s="83" t="n">
        <v>10</v>
      </c>
      <c r="Y120" s="83" t="n">
        <v>30</v>
      </c>
      <c r="Z120" s="83" t="s">
        <v>62</v>
      </c>
      <c r="AA120" s="84" t="n">
        <f aca="false">ISBLANK(P119)</f>
        <v>0</v>
      </c>
      <c r="AB120" s="128"/>
      <c r="AC120" s="127" t="n">
        <f aca="false">+S120+T120+U120+V120+W120+X120+Y120</f>
        <v>85</v>
      </c>
      <c r="AD120" s="128" t="n">
        <f aca="false">IF(AC120=100,2,IF(AND(AC120&gt;=51,AC120&lt;=76),1,IF(AC120&gt;=1,AC120&lt;=50,0)))</f>
        <v>0</v>
      </c>
      <c r="AE120" s="193"/>
      <c r="AF120" s="87"/>
      <c r="AG120" s="166"/>
      <c r="AH120" s="87"/>
      <c r="AI120" s="167"/>
      <c r="AJ120" s="195"/>
      <c r="AK120" s="372"/>
      <c r="AL120" s="95"/>
      <c r="AM120" s="95"/>
      <c r="AN120" s="95"/>
      <c r="AO120" s="95"/>
      <c r="AP120" s="95"/>
      <c r="AQ120" s="132"/>
      <c r="AR120" s="132"/>
    </row>
    <row r="121" s="315" customFormat="true" ht="41.25" hidden="false" customHeight="true" outlineLevel="0" collapsed="false">
      <c r="A121" s="161"/>
      <c r="B121" s="162"/>
      <c r="C121" s="162"/>
      <c r="D121" s="162"/>
      <c r="E121" s="72"/>
      <c r="F121" s="72"/>
      <c r="G121" s="82"/>
      <c r="H121" s="72" t="s">
        <v>487</v>
      </c>
      <c r="I121" s="72"/>
      <c r="J121" s="163"/>
      <c r="K121" s="77"/>
      <c r="L121" s="164"/>
      <c r="M121" s="79"/>
      <c r="N121" s="79"/>
      <c r="O121" s="165"/>
      <c r="P121" s="270"/>
      <c r="Q121" s="270"/>
      <c r="R121" s="270"/>
      <c r="S121" s="270"/>
      <c r="T121" s="270"/>
      <c r="U121" s="270"/>
      <c r="V121" s="270"/>
      <c r="W121" s="270"/>
      <c r="X121" s="270"/>
      <c r="Y121" s="270"/>
      <c r="Z121" s="270"/>
      <c r="AA121" s="84" t="n">
        <f aca="false">ISBLANK(P120)</f>
        <v>0</v>
      </c>
      <c r="AB121" s="128"/>
      <c r="AC121" s="127" t="n">
        <f aca="false">+S120+T120+U120+V120+W120+X120+Y120</f>
        <v>85</v>
      </c>
      <c r="AD121" s="128" t="n">
        <f aca="false">IF(AC121=100,2,IF(AND(AC121&gt;=51,AC121&lt;=76),1,IF(AC121&gt;=1,AC121&lt;=50,0)))</f>
        <v>0</v>
      </c>
      <c r="AE121" s="193"/>
      <c r="AF121" s="87"/>
      <c r="AG121" s="166"/>
      <c r="AH121" s="87"/>
      <c r="AI121" s="167"/>
      <c r="AJ121" s="195"/>
      <c r="AK121" s="372"/>
      <c r="AL121" s="95"/>
      <c r="AM121" s="95"/>
      <c r="AN121" s="95"/>
      <c r="AO121" s="95"/>
      <c r="AP121" s="95"/>
      <c r="AQ121" s="132"/>
      <c r="AR121" s="132"/>
    </row>
    <row r="122" s="317" customFormat="true" ht="13.5" hidden="false" customHeight="true" outlineLevel="0" collapsed="false">
      <c r="A122" s="374"/>
      <c r="B122" s="375"/>
      <c r="C122" s="375"/>
      <c r="D122" s="375"/>
      <c r="E122" s="105"/>
      <c r="F122" s="105"/>
      <c r="G122" s="320"/>
      <c r="H122" s="107"/>
      <c r="I122" s="320"/>
      <c r="J122" s="376"/>
      <c r="K122" s="376"/>
      <c r="L122" s="376"/>
      <c r="M122" s="377"/>
      <c r="N122" s="377"/>
      <c r="O122" s="378"/>
      <c r="P122" s="111"/>
      <c r="Q122" s="111"/>
      <c r="R122" s="111"/>
      <c r="S122" s="111"/>
      <c r="T122" s="111"/>
      <c r="U122" s="111"/>
      <c r="V122" s="111"/>
      <c r="W122" s="111"/>
      <c r="X122" s="111"/>
      <c r="Y122" s="111"/>
      <c r="Z122" s="111"/>
      <c r="AA122" s="112"/>
      <c r="AB122" s="379"/>
      <c r="AC122" s="137"/>
      <c r="AD122" s="109"/>
      <c r="AE122" s="379"/>
      <c r="AF122" s="380"/>
      <c r="AG122" s="377"/>
      <c r="AH122" s="381"/>
      <c r="AI122" s="382"/>
      <c r="AJ122" s="378"/>
      <c r="AK122" s="383"/>
      <c r="AL122" s="120"/>
      <c r="AM122" s="120"/>
      <c r="AN122" s="120"/>
      <c r="AO122" s="384"/>
      <c r="AP122" s="120"/>
      <c r="AQ122" s="121"/>
      <c r="AR122" s="121"/>
    </row>
    <row r="123" s="386" customFormat="true" ht="52.5" hidden="false" customHeight="true" outlineLevel="0" collapsed="false">
      <c r="A123" s="161" t="s">
        <v>397</v>
      </c>
      <c r="B123" s="162" t="n">
        <v>3</v>
      </c>
      <c r="C123" s="162" t="s">
        <v>51</v>
      </c>
      <c r="D123" s="162"/>
      <c r="E123" s="72" t="s">
        <v>470</v>
      </c>
      <c r="F123" s="72" t="s">
        <v>488</v>
      </c>
      <c r="G123" s="73" t="s">
        <v>489</v>
      </c>
      <c r="H123" s="73" t="s">
        <v>490</v>
      </c>
      <c r="I123" s="72" t="s">
        <v>158</v>
      </c>
      <c r="J123" s="164" t="s">
        <v>161</v>
      </c>
      <c r="K123" s="77"/>
      <c r="L123" s="257" t="s">
        <v>96</v>
      </c>
      <c r="M123" s="79"/>
      <c r="N123" s="79"/>
      <c r="O123" s="195" t="s">
        <v>64</v>
      </c>
      <c r="P123" s="72" t="s">
        <v>491</v>
      </c>
      <c r="Q123" s="72" t="s">
        <v>51</v>
      </c>
      <c r="R123" s="72"/>
      <c r="S123" s="72" t="n">
        <v>15</v>
      </c>
      <c r="T123" s="82" t="n">
        <v>5</v>
      </c>
      <c r="U123" s="83" t="n">
        <v>0</v>
      </c>
      <c r="V123" s="83" t="n">
        <v>10</v>
      </c>
      <c r="W123" s="83" t="n">
        <v>15</v>
      </c>
      <c r="X123" s="83" t="n">
        <v>10</v>
      </c>
      <c r="Y123" s="83" t="n">
        <v>30</v>
      </c>
      <c r="Z123" s="83" t="s">
        <v>62</v>
      </c>
      <c r="AA123" s="84" t="n">
        <f aca="false">ISBLANK(P123)</f>
        <v>0</v>
      </c>
      <c r="AB123" s="128"/>
      <c r="AC123" s="127" t="n">
        <f aca="false">+S123+T123+U123+V123+W123+X123+Y123</f>
        <v>85</v>
      </c>
      <c r="AD123" s="128" t="n">
        <f aca="false">IF(AC123=100,2,IF(AND(AC123&gt;=51,AC123&lt;=76),1,IF(AC123&gt;=1,AC123&lt;=50,0)))</f>
        <v>0</v>
      </c>
      <c r="AE123" s="193" t="s">
        <v>114</v>
      </c>
      <c r="AF123" s="87"/>
      <c r="AG123" s="194" t="s">
        <v>96</v>
      </c>
      <c r="AH123" s="87" t="n">
        <f aca="false">VLOOKUP(AG123,[7]LISTAS!$I$3:$J$7,2)</f>
        <v>2</v>
      </c>
      <c r="AI123" s="167" t="n">
        <f aca="false">AF123*AH123</f>
        <v>0</v>
      </c>
      <c r="AJ123" s="229" t="s">
        <v>97</v>
      </c>
      <c r="AK123" s="168" t="str">
        <f aca="false">VLOOKUP(AJ123,[7]LISTAS!$Z$3:$AA$6,2)</f>
        <v>Asumir el riesgo</v>
      </c>
      <c r="AL123" s="95" t="s">
        <v>492</v>
      </c>
      <c r="AM123" s="95" t="s">
        <v>467</v>
      </c>
      <c r="AN123" s="95" t="s">
        <v>493</v>
      </c>
      <c r="AO123" s="385" t="s">
        <v>494</v>
      </c>
      <c r="AP123" s="95" t="s">
        <v>495</v>
      </c>
      <c r="AQ123" s="132" t="n">
        <v>43133</v>
      </c>
      <c r="AR123" s="132" t="n">
        <v>43465</v>
      </c>
    </row>
    <row r="124" s="315" customFormat="true" ht="93" hidden="false" customHeight="true" outlineLevel="0" collapsed="false">
      <c r="A124" s="161"/>
      <c r="B124" s="162"/>
      <c r="C124" s="162"/>
      <c r="D124" s="162"/>
      <c r="E124" s="72" t="s">
        <v>70</v>
      </c>
      <c r="F124" s="72" t="s">
        <v>496</v>
      </c>
      <c r="G124" s="73"/>
      <c r="H124" s="72" t="s">
        <v>497</v>
      </c>
      <c r="I124" s="72"/>
      <c r="J124" s="164"/>
      <c r="K124" s="77"/>
      <c r="L124" s="257"/>
      <c r="M124" s="79"/>
      <c r="N124" s="79"/>
      <c r="O124" s="195"/>
      <c r="P124" s="72" t="s">
        <v>498</v>
      </c>
      <c r="Q124" s="72" t="s">
        <v>51</v>
      </c>
      <c r="R124" s="72"/>
      <c r="S124" s="72" t="n">
        <v>15</v>
      </c>
      <c r="T124" s="82" t="n">
        <v>5</v>
      </c>
      <c r="U124" s="83" t="n">
        <v>0</v>
      </c>
      <c r="V124" s="83" t="n">
        <v>10</v>
      </c>
      <c r="W124" s="83" t="n">
        <v>15</v>
      </c>
      <c r="X124" s="83" t="n">
        <v>10</v>
      </c>
      <c r="Y124" s="83" t="n">
        <v>30</v>
      </c>
      <c r="Z124" s="83" t="s">
        <v>62</v>
      </c>
      <c r="AA124" s="84" t="n">
        <f aca="false">ISBLANK(P124)</f>
        <v>0</v>
      </c>
      <c r="AB124" s="128"/>
      <c r="AC124" s="127" t="n">
        <f aca="false">+S124+T124+U124+V124+W124+X124+Y124</f>
        <v>85</v>
      </c>
      <c r="AD124" s="128" t="n">
        <f aca="false">IF(AC124=100,2,IF(AND(AC124&gt;=51,AC124&lt;=76),1,IF(AC124&gt;=1,AC124&lt;=50,0)))</f>
        <v>0</v>
      </c>
      <c r="AE124" s="193"/>
      <c r="AF124" s="87"/>
      <c r="AG124" s="194"/>
      <c r="AH124" s="87"/>
      <c r="AI124" s="167"/>
      <c r="AJ124" s="229"/>
      <c r="AK124" s="168"/>
      <c r="AL124" s="95" t="s">
        <v>499</v>
      </c>
      <c r="AM124" s="95" t="s">
        <v>467</v>
      </c>
      <c r="AN124" s="95" t="s">
        <v>500</v>
      </c>
      <c r="AO124" s="95" t="s">
        <v>501</v>
      </c>
      <c r="AP124" s="72" t="s">
        <v>502</v>
      </c>
      <c r="AQ124" s="132" t="n">
        <v>43133</v>
      </c>
      <c r="AR124" s="132" t="n">
        <v>43465</v>
      </c>
    </row>
    <row r="125" s="315" customFormat="true" ht="83.25" hidden="false" customHeight="true" outlineLevel="0" collapsed="false">
      <c r="A125" s="161"/>
      <c r="B125" s="162"/>
      <c r="C125" s="162"/>
      <c r="D125" s="162"/>
      <c r="E125" s="72" t="s">
        <v>133</v>
      </c>
      <c r="F125" s="72" t="s">
        <v>503</v>
      </c>
      <c r="G125" s="73"/>
      <c r="H125" s="72" t="s">
        <v>504</v>
      </c>
      <c r="I125" s="72"/>
      <c r="J125" s="164"/>
      <c r="K125" s="77"/>
      <c r="L125" s="257"/>
      <c r="M125" s="79"/>
      <c r="N125" s="79"/>
      <c r="O125" s="195"/>
      <c r="P125" s="72" t="s">
        <v>505</v>
      </c>
      <c r="Q125" s="72" t="s">
        <v>51</v>
      </c>
      <c r="R125" s="72"/>
      <c r="S125" s="72" t="n">
        <v>15</v>
      </c>
      <c r="T125" s="82" t="n">
        <v>5</v>
      </c>
      <c r="U125" s="83" t="n">
        <v>0</v>
      </c>
      <c r="V125" s="83" t="n">
        <v>10</v>
      </c>
      <c r="W125" s="83" t="n">
        <v>15</v>
      </c>
      <c r="X125" s="83" t="n">
        <v>10</v>
      </c>
      <c r="Y125" s="83" t="n">
        <v>30</v>
      </c>
      <c r="Z125" s="83" t="s">
        <v>62</v>
      </c>
      <c r="AA125" s="84" t="n">
        <f aca="false">ISBLANK(P125)</f>
        <v>0</v>
      </c>
      <c r="AB125" s="128"/>
      <c r="AC125" s="127" t="n">
        <f aca="false">+S125+T125+U125+V125+W125+X125+Y125</f>
        <v>85</v>
      </c>
      <c r="AD125" s="128" t="n">
        <f aca="false">IF(AC125=100,2,IF(AND(AC125&gt;=51,AC125&lt;=76),1,IF(AC125&gt;=1,AC125&lt;=50,0)))</f>
        <v>0</v>
      </c>
      <c r="AE125" s="193"/>
      <c r="AF125" s="87"/>
      <c r="AG125" s="194"/>
      <c r="AH125" s="87"/>
      <c r="AI125" s="167"/>
      <c r="AJ125" s="229"/>
      <c r="AK125" s="168"/>
      <c r="AL125" s="232" t="s">
        <v>506</v>
      </c>
      <c r="AM125" s="95" t="s">
        <v>467</v>
      </c>
      <c r="AN125" s="95" t="s">
        <v>507</v>
      </c>
      <c r="AO125" s="95" t="s">
        <v>508</v>
      </c>
      <c r="AP125" s="95" t="s">
        <v>507</v>
      </c>
      <c r="AQ125" s="132" t="n">
        <v>43133</v>
      </c>
      <c r="AR125" s="132" t="n">
        <v>43465</v>
      </c>
    </row>
    <row r="126" s="315" customFormat="true" ht="42" hidden="false" customHeight="true" outlineLevel="0" collapsed="false">
      <c r="A126" s="161"/>
      <c r="B126" s="162"/>
      <c r="C126" s="162"/>
      <c r="D126" s="162"/>
      <c r="E126" s="72" t="s">
        <v>470</v>
      </c>
      <c r="F126" s="72" t="s">
        <v>509</v>
      </c>
      <c r="G126" s="73"/>
      <c r="H126" s="72" t="s">
        <v>510</v>
      </c>
      <c r="I126" s="72"/>
      <c r="J126" s="164"/>
      <c r="K126" s="77"/>
      <c r="L126" s="257"/>
      <c r="M126" s="79"/>
      <c r="N126" s="79"/>
      <c r="O126" s="195"/>
      <c r="P126" s="82"/>
      <c r="Q126" s="72"/>
      <c r="R126" s="72"/>
      <c r="S126" s="72"/>
      <c r="T126" s="82"/>
      <c r="U126" s="83"/>
      <c r="V126" s="83"/>
      <c r="W126" s="83"/>
      <c r="X126" s="83"/>
      <c r="Y126" s="83"/>
      <c r="Z126" s="83"/>
      <c r="AA126" s="84"/>
      <c r="AB126" s="128"/>
      <c r="AC126" s="127"/>
      <c r="AD126" s="128" t="n">
        <f aca="false">IF(AC126=100,2,IF(AND(AC126&gt;=51,AC126&lt;=76),1,IF(AC126&gt;=1,AC126&lt;=50,0)))</f>
        <v>0</v>
      </c>
      <c r="AE126" s="193"/>
      <c r="AF126" s="87"/>
      <c r="AG126" s="194"/>
      <c r="AH126" s="87"/>
      <c r="AI126" s="167"/>
      <c r="AJ126" s="229"/>
      <c r="AK126" s="168"/>
      <c r="AL126" s="232"/>
      <c r="AM126" s="95"/>
      <c r="AN126" s="95"/>
      <c r="AO126" s="95"/>
      <c r="AP126" s="95"/>
      <c r="AQ126" s="132"/>
      <c r="AR126" s="132"/>
    </row>
    <row r="127" s="388" customFormat="true" ht="46.5" hidden="false" customHeight="true" outlineLevel="0" collapsed="false">
      <c r="A127" s="161"/>
      <c r="B127" s="162"/>
      <c r="C127" s="162"/>
      <c r="D127" s="162"/>
      <c r="E127" s="72"/>
      <c r="F127" s="72"/>
      <c r="G127" s="73"/>
      <c r="H127" s="72" t="s">
        <v>511</v>
      </c>
      <c r="I127" s="72"/>
      <c r="J127" s="164"/>
      <c r="K127" s="77"/>
      <c r="L127" s="257"/>
      <c r="M127" s="79"/>
      <c r="N127" s="79"/>
      <c r="O127" s="195"/>
      <c r="P127" s="82"/>
      <c r="Q127" s="72"/>
      <c r="R127" s="72"/>
      <c r="S127" s="72"/>
      <c r="T127" s="82"/>
      <c r="U127" s="83"/>
      <c r="V127" s="83"/>
      <c r="W127" s="83"/>
      <c r="X127" s="83"/>
      <c r="Y127" s="83"/>
      <c r="Z127" s="83"/>
      <c r="AA127" s="84"/>
      <c r="AB127" s="128"/>
      <c r="AC127" s="127" t="n">
        <f aca="false">+S127+T127+U127+V127+W127+X127+Y127</f>
        <v>0</v>
      </c>
      <c r="AD127" s="128" t="n">
        <f aca="false">IF(AC127=100,2,IF(AND(AC127&gt;=51,AC127&lt;=76),1,IF(AC127&gt;=1,AC127&lt;=50,0)))</f>
        <v>0</v>
      </c>
      <c r="AE127" s="193"/>
      <c r="AF127" s="87"/>
      <c r="AG127" s="194"/>
      <c r="AH127" s="87"/>
      <c r="AI127" s="167"/>
      <c r="AJ127" s="229"/>
      <c r="AK127" s="168"/>
      <c r="AL127" s="232"/>
      <c r="AM127" s="95"/>
      <c r="AN127" s="95"/>
      <c r="AO127" s="95"/>
      <c r="AP127" s="95"/>
      <c r="AQ127" s="132"/>
      <c r="AR127" s="132"/>
      <c r="AS127" s="387"/>
      <c r="AT127" s="387"/>
      <c r="AU127" s="387"/>
      <c r="AV127" s="387"/>
      <c r="AW127" s="387"/>
      <c r="AX127" s="387"/>
      <c r="AY127" s="387"/>
      <c r="AZ127" s="387"/>
      <c r="BA127" s="387"/>
      <c r="BB127" s="387"/>
      <c r="BC127" s="387"/>
      <c r="BD127" s="387"/>
      <c r="BE127" s="387"/>
      <c r="BF127" s="387"/>
      <c r="BG127" s="387"/>
    </row>
    <row r="128" customFormat="false" ht="13.5" hidden="false" customHeight="true" outlineLevel="0" collapsed="false">
      <c r="A128" s="389"/>
      <c r="B128" s="390"/>
      <c r="C128" s="390"/>
      <c r="D128" s="390"/>
      <c r="E128" s="105"/>
      <c r="F128" s="105"/>
      <c r="G128" s="320"/>
      <c r="H128" s="105"/>
      <c r="I128" s="320"/>
      <c r="J128" s="156"/>
      <c r="K128" s="108"/>
      <c r="L128" s="156"/>
      <c r="M128" s="109"/>
      <c r="N128" s="109"/>
      <c r="O128" s="378"/>
      <c r="P128" s="105"/>
      <c r="Q128" s="105"/>
      <c r="R128" s="105"/>
      <c r="S128" s="105"/>
      <c r="T128" s="105"/>
      <c r="U128" s="136"/>
      <c r="V128" s="136"/>
      <c r="W128" s="136"/>
      <c r="X128" s="136"/>
      <c r="Y128" s="136"/>
      <c r="Z128" s="136"/>
      <c r="AA128" s="112"/>
      <c r="AB128" s="379"/>
      <c r="AC128" s="137"/>
      <c r="AD128" s="109"/>
      <c r="AE128" s="379"/>
      <c r="AF128" s="380"/>
      <c r="AG128" s="391"/>
      <c r="AH128" s="115"/>
      <c r="AI128" s="392"/>
      <c r="AJ128" s="378"/>
      <c r="AK128" s="393"/>
      <c r="AL128" s="120"/>
      <c r="AM128" s="120"/>
      <c r="AN128" s="120"/>
      <c r="AO128" s="120"/>
      <c r="AP128" s="120"/>
      <c r="AQ128" s="121"/>
      <c r="AR128" s="394"/>
    </row>
    <row r="129" customFormat="false" ht="56.25" hidden="false" customHeight="true" outlineLevel="0" collapsed="false">
      <c r="A129" s="395" t="s">
        <v>512</v>
      </c>
      <c r="B129" s="396" t="n">
        <v>1</v>
      </c>
      <c r="C129" s="162" t="s">
        <v>61</v>
      </c>
      <c r="D129" s="162"/>
      <c r="E129" s="72" t="s">
        <v>133</v>
      </c>
      <c r="F129" s="72" t="s">
        <v>513</v>
      </c>
      <c r="G129" s="75" t="s">
        <v>514</v>
      </c>
      <c r="H129" s="72" t="s">
        <v>515</v>
      </c>
      <c r="I129" s="73" t="s">
        <v>158</v>
      </c>
      <c r="J129" s="397" t="s">
        <v>161</v>
      </c>
      <c r="K129" s="77"/>
      <c r="L129" s="397" t="s">
        <v>58</v>
      </c>
      <c r="M129" s="79"/>
      <c r="N129" s="79"/>
      <c r="O129" s="398" t="s">
        <v>59</v>
      </c>
      <c r="P129" s="82" t="s">
        <v>516</v>
      </c>
      <c r="Q129" s="72" t="s">
        <v>61</v>
      </c>
      <c r="R129" s="72"/>
      <c r="S129" s="72" t="n">
        <v>15</v>
      </c>
      <c r="T129" s="82" t="n">
        <v>5</v>
      </c>
      <c r="U129" s="83" t="n">
        <v>0</v>
      </c>
      <c r="V129" s="83" t="n">
        <v>10</v>
      </c>
      <c r="W129" s="83" t="n">
        <v>15</v>
      </c>
      <c r="X129" s="83" t="n">
        <v>10</v>
      </c>
      <c r="Y129" s="83" t="n">
        <v>30</v>
      </c>
      <c r="Z129" s="83" t="s">
        <v>62</v>
      </c>
      <c r="AA129" s="84" t="n">
        <f aca="false">ISBLANK(P129)</f>
        <v>0</v>
      </c>
      <c r="AB129" s="126" t="n">
        <v>4</v>
      </c>
      <c r="AC129" s="127" t="n">
        <f aca="false">+S129+T129+U129+V129+W129+X129+Y129</f>
        <v>85</v>
      </c>
      <c r="AD129" s="128" t="n">
        <f aca="false">IF(AC129=100,2,IF(AND(AC129&gt;=51,AC129&lt;=76),1,IF(AC129&gt;=1,AC129&lt;=50,0)))</f>
        <v>0</v>
      </c>
      <c r="AE129" s="248" t="s">
        <v>114</v>
      </c>
      <c r="AF129" s="249"/>
      <c r="AG129" s="220" t="s">
        <v>58</v>
      </c>
      <c r="AH129" s="87" t="n">
        <f aca="false">VLOOKUP(AG129,[9]LISTAS!$I$3:$J$7,2)</f>
        <v>3</v>
      </c>
      <c r="AI129" s="167" t="n">
        <f aca="false">AF129*AH129</f>
        <v>0</v>
      </c>
      <c r="AJ129" s="258" t="s">
        <v>64</v>
      </c>
      <c r="AK129" s="266" t="str">
        <f aca="false">VLOOKUP(AJ129,[9]LISTAS!$Z$3:$AA$6,2)</f>
        <v>Reducir el riesgo y/o
Asume el riesgo Y/o</v>
      </c>
      <c r="AL129" s="95" t="s">
        <v>517</v>
      </c>
      <c r="AM129" s="95" t="s">
        <v>518</v>
      </c>
      <c r="AN129" s="95" t="s">
        <v>519</v>
      </c>
      <c r="AO129" s="95" t="s">
        <v>520</v>
      </c>
      <c r="AP129" s="95" t="s">
        <v>521</v>
      </c>
      <c r="AQ129" s="99" t="n">
        <v>43282</v>
      </c>
      <c r="AR129" s="399" t="n">
        <v>43373</v>
      </c>
    </row>
    <row r="130" customFormat="false" ht="58.5" hidden="false" customHeight="true" outlineLevel="0" collapsed="false">
      <c r="A130" s="395"/>
      <c r="B130" s="396"/>
      <c r="C130" s="162"/>
      <c r="D130" s="162"/>
      <c r="E130" s="72" t="s">
        <v>522</v>
      </c>
      <c r="F130" s="169" t="s">
        <v>523</v>
      </c>
      <c r="G130" s="75"/>
      <c r="H130" s="72" t="s">
        <v>524</v>
      </c>
      <c r="I130" s="73"/>
      <c r="J130" s="397"/>
      <c r="K130" s="77"/>
      <c r="L130" s="397"/>
      <c r="M130" s="79"/>
      <c r="N130" s="79"/>
      <c r="O130" s="398"/>
      <c r="P130" s="72" t="s">
        <v>525</v>
      </c>
      <c r="Q130" s="72"/>
      <c r="R130" s="72" t="s">
        <v>61</v>
      </c>
      <c r="S130" s="72" t="n">
        <v>0</v>
      </c>
      <c r="T130" s="82" t="n">
        <v>5</v>
      </c>
      <c r="U130" s="83" t="n">
        <v>15</v>
      </c>
      <c r="V130" s="83" t="n">
        <v>0</v>
      </c>
      <c r="W130" s="83" t="n">
        <v>15</v>
      </c>
      <c r="X130" s="83" t="n">
        <v>10</v>
      </c>
      <c r="Y130" s="83" t="n">
        <v>0</v>
      </c>
      <c r="Z130" s="83" t="s">
        <v>183</v>
      </c>
      <c r="AA130" s="84" t="n">
        <f aca="false">ISBLANK(P130)</f>
        <v>0</v>
      </c>
      <c r="AB130" s="126"/>
      <c r="AC130" s="127" t="n">
        <f aca="false">+S130+T130+U130+V130+W130+X130+Y130</f>
        <v>45</v>
      </c>
      <c r="AD130" s="128" t="n">
        <f aca="false">IF(AC130=100,2,IF(AND(AC130&gt;=51,AC130&lt;=76),1,IF(AC130&gt;=1,AC130&lt;=50,0)))</f>
        <v>1</v>
      </c>
      <c r="AE130" s="248"/>
      <c r="AF130" s="249"/>
      <c r="AG130" s="220"/>
      <c r="AH130" s="87"/>
      <c r="AI130" s="167"/>
      <c r="AJ130" s="258"/>
      <c r="AK130" s="266"/>
      <c r="AL130" s="95" t="s">
        <v>526</v>
      </c>
      <c r="AM130" s="95" t="s">
        <v>518</v>
      </c>
      <c r="AN130" s="95" t="s">
        <v>527</v>
      </c>
      <c r="AO130" s="95" t="s">
        <v>528</v>
      </c>
      <c r="AP130" s="95" t="s">
        <v>529</v>
      </c>
      <c r="AQ130" s="99" t="n">
        <v>43282</v>
      </c>
      <c r="AR130" s="399" t="n">
        <v>43373</v>
      </c>
    </row>
    <row r="131" customFormat="false" ht="43.5" hidden="false" customHeight="true" outlineLevel="0" collapsed="false">
      <c r="A131" s="395"/>
      <c r="B131" s="396"/>
      <c r="C131" s="162"/>
      <c r="D131" s="162"/>
      <c r="E131" s="72" t="s">
        <v>372</v>
      </c>
      <c r="F131" s="82" t="s">
        <v>530</v>
      </c>
      <c r="G131" s="75"/>
      <c r="H131" s="72"/>
      <c r="I131" s="73"/>
      <c r="J131" s="397"/>
      <c r="K131" s="77"/>
      <c r="L131" s="397"/>
      <c r="M131" s="79"/>
      <c r="N131" s="79"/>
      <c r="O131" s="398"/>
      <c r="P131" s="72" t="s">
        <v>531</v>
      </c>
      <c r="Q131" s="72" t="s">
        <v>61</v>
      </c>
      <c r="R131" s="72"/>
      <c r="S131" s="72" t="n">
        <v>0</v>
      </c>
      <c r="T131" s="82" t="n">
        <v>5</v>
      </c>
      <c r="U131" s="83" t="n">
        <v>0</v>
      </c>
      <c r="V131" s="83" t="n">
        <v>10</v>
      </c>
      <c r="W131" s="83" t="n">
        <v>15</v>
      </c>
      <c r="X131" s="83" t="n">
        <v>10</v>
      </c>
      <c r="Y131" s="83" t="n">
        <v>30</v>
      </c>
      <c r="Z131" s="83" t="s">
        <v>62</v>
      </c>
      <c r="AA131" s="84" t="n">
        <f aca="false">ISBLANK(P131)</f>
        <v>0</v>
      </c>
      <c r="AB131" s="126"/>
      <c r="AC131" s="127" t="n">
        <f aca="false">+S131+T131+U131+V131+W131+X131+Y131</f>
        <v>70</v>
      </c>
      <c r="AD131" s="128" t="n">
        <f aca="false">IF(AC131=100,2,IF(AND(AC131&gt;=51,AC131&lt;=76),1,IF(AC131&gt;=1,AC131&lt;=50,0)))</f>
        <v>1</v>
      </c>
      <c r="AE131" s="248"/>
      <c r="AF131" s="249"/>
      <c r="AG131" s="220"/>
      <c r="AH131" s="87"/>
      <c r="AI131" s="167"/>
      <c r="AJ131" s="258"/>
      <c r="AK131" s="266"/>
      <c r="AL131" s="72" t="s">
        <v>532</v>
      </c>
      <c r="AM131" s="72" t="s">
        <v>533</v>
      </c>
      <c r="AN131" s="72" t="s">
        <v>534</v>
      </c>
      <c r="AO131" s="72" t="s">
        <v>535</v>
      </c>
      <c r="AP131" s="72" t="s">
        <v>536</v>
      </c>
      <c r="AQ131" s="99" t="n">
        <v>43282</v>
      </c>
      <c r="AR131" s="399" t="n">
        <v>43373</v>
      </c>
    </row>
    <row r="132" s="160" customFormat="true" ht="19.5" hidden="false" customHeight="true" outlineLevel="0" collapsed="false">
      <c r="A132" s="395"/>
      <c r="B132" s="396"/>
      <c r="C132" s="162"/>
      <c r="D132" s="162"/>
      <c r="E132" s="72" t="s">
        <v>537</v>
      </c>
      <c r="F132" s="72" t="s">
        <v>538</v>
      </c>
      <c r="G132" s="75"/>
      <c r="H132" s="82"/>
      <c r="I132" s="73"/>
      <c r="J132" s="397"/>
      <c r="K132" s="77"/>
      <c r="L132" s="397"/>
      <c r="M132" s="79"/>
      <c r="N132" s="79"/>
      <c r="O132" s="398"/>
      <c r="P132" s="82" t="s">
        <v>539</v>
      </c>
      <c r="Q132" s="72"/>
      <c r="R132" s="72"/>
      <c r="S132" s="72"/>
      <c r="T132" s="82"/>
      <c r="U132" s="280"/>
      <c r="V132" s="280"/>
      <c r="W132" s="280"/>
      <c r="X132" s="280"/>
      <c r="Y132" s="280"/>
      <c r="Z132" s="280"/>
      <c r="AA132" s="281"/>
      <c r="AB132" s="126"/>
      <c r="AC132" s="283"/>
      <c r="AD132" s="282"/>
      <c r="AE132" s="248"/>
      <c r="AF132" s="249"/>
      <c r="AG132" s="220"/>
      <c r="AH132" s="87"/>
      <c r="AI132" s="167"/>
      <c r="AJ132" s="258"/>
      <c r="AK132" s="266"/>
      <c r="AL132" s="97" t="s">
        <v>540</v>
      </c>
      <c r="AM132" s="97" t="s">
        <v>518</v>
      </c>
      <c r="AN132" s="72" t="s">
        <v>541</v>
      </c>
      <c r="AO132" s="72" t="s">
        <v>542</v>
      </c>
      <c r="AP132" s="97" t="s">
        <v>543</v>
      </c>
      <c r="AQ132" s="400" t="n">
        <v>43282</v>
      </c>
      <c r="AR132" s="401" t="n">
        <v>43373</v>
      </c>
      <c r="AS132" s="68"/>
      <c r="AT132" s="68"/>
      <c r="AU132" s="68"/>
      <c r="AV132" s="68"/>
      <c r="AW132" s="68"/>
      <c r="AX132" s="68"/>
      <c r="AY132" s="68"/>
      <c r="AZ132" s="68"/>
      <c r="BA132" s="68"/>
      <c r="BB132" s="68"/>
      <c r="BC132" s="68"/>
      <c r="BD132" s="68"/>
      <c r="BE132" s="68"/>
      <c r="BF132" s="68"/>
      <c r="BG132" s="68"/>
    </row>
    <row r="133" customFormat="false" ht="21" hidden="false" customHeight="true" outlineLevel="0" collapsed="false">
      <c r="A133" s="395"/>
      <c r="B133" s="396"/>
      <c r="C133" s="162"/>
      <c r="D133" s="162"/>
      <c r="E133" s="72" t="s">
        <v>187</v>
      </c>
      <c r="F133" s="72" t="s">
        <v>544</v>
      </c>
      <c r="G133" s="75"/>
      <c r="H133" s="82"/>
      <c r="I133" s="73"/>
      <c r="J133" s="397"/>
      <c r="K133" s="77"/>
      <c r="L133" s="397"/>
      <c r="M133" s="79"/>
      <c r="N133" s="79"/>
      <c r="O133" s="398"/>
      <c r="P133" s="82" t="s">
        <v>545</v>
      </c>
      <c r="Q133" s="72" t="s">
        <v>61</v>
      </c>
      <c r="R133" s="72"/>
      <c r="S133" s="72" t="n">
        <v>15</v>
      </c>
      <c r="T133" s="82" t="n">
        <v>5</v>
      </c>
      <c r="U133" s="83" t="n">
        <v>0</v>
      </c>
      <c r="V133" s="83" t="n">
        <v>10</v>
      </c>
      <c r="W133" s="83" t="n">
        <v>0</v>
      </c>
      <c r="X133" s="83" t="n">
        <v>10</v>
      </c>
      <c r="Y133" s="83" t="n">
        <v>30</v>
      </c>
      <c r="Z133" s="83" t="s">
        <v>62</v>
      </c>
      <c r="AA133" s="84" t="n">
        <f aca="false">ISBLANK(P133)</f>
        <v>0</v>
      </c>
      <c r="AB133" s="126"/>
      <c r="AC133" s="127" t="n">
        <f aca="false">+S133+T133+U133+V133+W133+X133+Y133</f>
        <v>70</v>
      </c>
      <c r="AD133" s="128" t="n">
        <f aca="false">IF(AC133=100,2,IF(AND(AC133&gt;=51,AC133&lt;=76),1,IF(AC133&gt;=1,AC133&lt;=50,0)))</f>
        <v>1</v>
      </c>
      <c r="AE133" s="248"/>
      <c r="AF133" s="249"/>
      <c r="AG133" s="220"/>
      <c r="AH133" s="87"/>
      <c r="AI133" s="167"/>
      <c r="AJ133" s="258"/>
      <c r="AK133" s="266"/>
      <c r="AL133" s="95" t="s">
        <v>546</v>
      </c>
      <c r="AM133" s="95" t="s">
        <v>547</v>
      </c>
      <c r="AN133" s="95" t="s">
        <v>548</v>
      </c>
      <c r="AO133" s="95" t="s">
        <v>549</v>
      </c>
      <c r="AP133" s="95" t="s">
        <v>550</v>
      </c>
      <c r="AQ133" s="99" t="n">
        <v>43282</v>
      </c>
      <c r="AR133" s="399" t="n">
        <v>43373</v>
      </c>
    </row>
    <row r="134" customFormat="false" ht="8.25" hidden="false" customHeight="true" outlineLevel="0" collapsed="false">
      <c r="A134" s="170"/>
      <c r="B134" s="171"/>
      <c r="C134" s="172"/>
      <c r="D134" s="172"/>
      <c r="E134" s="173"/>
      <c r="F134" s="174"/>
      <c r="G134" s="174"/>
      <c r="H134" s="174"/>
      <c r="I134" s="174"/>
      <c r="J134" s="174"/>
      <c r="K134" s="175"/>
      <c r="L134" s="174"/>
      <c r="M134" s="176"/>
      <c r="N134" s="176"/>
      <c r="O134" s="177"/>
      <c r="P134" s="174"/>
      <c r="Q134" s="174"/>
      <c r="R134" s="174"/>
      <c r="S134" s="174"/>
      <c r="T134" s="174"/>
      <c r="U134" s="174"/>
      <c r="V134" s="174"/>
      <c r="W134" s="174"/>
      <c r="X134" s="174"/>
      <c r="Y134" s="174"/>
      <c r="Z134" s="174"/>
      <c r="AA134" s="177"/>
      <c r="AB134" s="177"/>
      <c r="AC134" s="177"/>
      <c r="AD134" s="177"/>
      <c r="AE134" s="177"/>
      <c r="AF134" s="177"/>
      <c r="AG134" s="402"/>
      <c r="AH134" s="177"/>
      <c r="AI134" s="178"/>
      <c r="AJ134" s="178"/>
      <c r="AK134" s="178"/>
      <c r="AL134" s="174"/>
      <c r="AM134" s="174"/>
      <c r="AN134" s="174"/>
      <c r="AO134" s="174"/>
      <c r="AP134" s="174"/>
      <c r="AQ134" s="179"/>
      <c r="AR134" s="179"/>
    </row>
    <row r="135" customFormat="false" ht="48" hidden="false" customHeight="true" outlineLevel="0" collapsed="false">
      <c r="A135" s="245" t="s">
        <v>512</v>
      </c>
      <c r="B135" s="403" t="n">
        <v>2</v>
      </c>
      <c r="C135" s="246" t="s">
        <v>61</v>
      </c>
      <c r="D135" s="246"/>
      <c r="E135" s="72" t="s">
        <v>52</v>
      </c>
      <c r="F135" s="82" t="s">
        <v>551</v>
      </c>
      <c r="G135" s="246" t="s">
        <v>552</v>
      </c>
      <c r="H135" s="82" t="s">
        <v>553</v>
      </c>
      <c r="I135" s="254" t="s">
        <v>158</v>
      </c>
      <c r="J135" s="397" t="s">
        <v>161</v>
      </c>
      <c r="K135" s="404"/>
      <c r="L135" s="163" t="s">
        <v>159</v>
      </c>
      <c r="M135" s="79"/>
      <c r="N135" s="405"/>
      <c r="O135" s="398" t="s">
        <v>59</v>
      </c>
      <c r="P135" s="82" t="s">
        <v>554</v>
      </c>
      <c r="Q135" s="72" t="s">
        <v>61</v>
      </c>
      <c r="R135" s="72"/>
      <c r="S135" s="72" t="n">
        <v>15</v>
      </c>
      <c r="T135" s="82" t="n">
        <v>5</v>
      </c>
      <c r="U135" s="83" t="n">
        <v>0</v>
      </c>
      <c r="V135" s="83" t="n">
        <v>10</v>
      </c>
      <c r="W135" s="83" t="n">
        <v>15</v>
      </c>
      <c r="X135" s="83" t="n">
        <v>10</v>
      </c>
      <c r="Y135" s="83" t="n">
        <v>30</v>
      </c>
      <c r="Z135" s="83" t="s">
        <v>62</v>
      </c>
      <c r="AA135" s="212" t="n">
        <f aca="false">ISBLANK(P136)</f>
        <v>0</v>
      </c>
      <c r="AB135" s="406"/>
      <c r="AC135" s="407" t="n">
        <f aca="false">+S135+T135+U135+V135+W135+X135+Y135</f>
        <v>85</v>
      </c>
      <c r="AD135" s="142" t="n">
        <f aca="false">IF(AC135=100,2,IF(AND(AC135&gt;=51,AC135&lt;=76),1,IF(AC135&gt;=1,AC135&lt;=50,0)))</f>
        <v>0</v>
      </c>
      <c r="AE135" s="88" t="s">
        <v>114</v>
      </c>
      <c r="AF135" s="408"/>
      <c r="AG135" s="220" t="s">
        <v>58</v>
      </c>
      <c r="AH135" s="409" t="n">
        <f aca="false">VLOOKUP(AG135,[10]LISTAS!$I$3:$J$7,2)</f>
        <v>3</v>
      </c>
      <c r="AI135" s="167" t="n">
        <f aca="false">AF135*AH135</f>
        <v>0</v>
      </c>
      <c r="AJ135" s="410" t="s">
        <v>64</v>
      </c>
      <c r="AK135" s="266" t="str">
        <f aca="false">VLOOKUP(AJ135,[10]LISTAS!$Z$3:$AA$6,2)</f>
        <v>Reducir el riesgo y/o
Asume el riesgo Y/o</v>
      </c>
      <c r="AL135" s="411" t="s">
        <v>555</v>
      </c>
      <c r="AM135" s="95" t="s">
        <v>556</v>
      </c>
      <c r="AN135" s="95" t="s">
        <v>557</v>
      </c>
      <c r="AO135" s="95" t="s">
        <v>558</v>
      </c>
      <c r="AP135" s="95" t="s">
        <v>559</v>
      </c>
      <c r="AQ135" s="99" t="n">
        <v>43282</v>
      </c>
      <c r="AR135" s="399" t="n">
        <v>43373</v>
      </c>
    </row>
    <row r="136" customFormat="false" ht="62.25" hidden="false" customHeight="true" outlineLevel="0" collapsed="false">
      <c r="A136" s="245"/>
      <c r="B136" s="403"/>
      <c r="C136" s="246"/>
      <c r="D136" s="246"/>
      <c r="E136" s="72" t="s">
        <v>133</v>
      </c>
      <c r="F136" s="72" t="s">
        <v>560</v>
      </c>
      <c r="G136" s="246"/>
      <c r="H136" s="72" t="s">
        <v>561</v>
      </c>
      <c r="I136" s="254"/>
      <c r="J136" s="397"/>
      <c r="K136" s="404"/>
      <c r="L136" s="163"/>
      <c r="M136" s="79"/>
      <c r="N136" s="405"/>
      <c r="O136" s="398"/>
      <c r="P136" s="81" t="s">
        <v>562</v>
      </c>
      <c r="Q136" s="72"/>
      <c r="R136" s="72" t="s">
        <v>61</v>
      </c>
      <c r="S136" s="72" t="n">
        <v>0</v>
      </c>
      <c r="T136" s="82" t="n">
        <v>5</v>
      </c>
      <c r="U136" s="83" t="n">
        <v>0</v>
      </c>
      <c r="V136" s="83" t="n">
        <v>10</v>
      </c>
      <c r="W136" s="83" t="n">
        <v>15</v>
      </c>
      <c r="X136" s="83" t="n">
        <v>10</v>
      </c>
      <c r="Y136" s="83" t="n">
        <v>30</v>
      </c>
      <c r="Z136" s="83" t="s">
        <v>183</v>
      </c>
      <c r="AA136" s="212" t="n">
        <f aca="false">ISBLANK(P137)</f>
        <v>0</v>
      </c>
      <c r="AB136" s="412"/>
      <c r="AC136" s="407" t="n">
        <f aca="false">+S136+T136+U136+V136+W136+X136+Y136</f>
        <v>70</v>
      </c>
      <c r="AD136" s="142" t="n">
        <f aca="false">IF(AC136=100,2,IF(AND(AC136&gt;=51,AC136&lt;=76),1,IF(AC136&gt;=1,AC136&lt;=50,0)))</f>
        <v>1</v>
      </c>
      <c r="AE136" s="88"/>
      <c r="AF136" s="408"/>
      <c r="AG136" s="220"/>
      <c r="AH136" s="409"/>
      <c r="AI136" s="167"/>
      <c r="AJ136" s="410"/>
      <c r="AK136" s="266"/>
      <c r="AL136" s="95" t="s">
        <v>563</v>
      </c>
      <c r="AM136" s="95" t="s">
        <v>556</v>
      </c>
      <c r="AN136" s="95" t="s">
        <v>564</v>
      </c>
      <c r="AO136" s="95" t="s">
        <v>565</v>
      </c>
      <c r="AP136" s="95" t="s">
        <v>559</v>
      </c>
      <c r="AQ136" s="99" t="n">
        <v>43282</v>
      </c>
      <c r="AR136" s="399" t="n">
        <v>43373</v>
      </c>
    </row>
    <row r="137" customFormat="false" ht="149.25" hidden="false" customHeight="true" outlineLevel="0" collapsed="false">
      <c r="A137" s="245"/>
      <c r="B137" s="403"/>
      <c r="C137" s="246"/>
      <c r="D137" s="246"/>
      <c r="E137" s="72" t="s">
        <v>372</v>
      </c>
      <c r="F137" s="82" t="s">
        <v>566</v>
      </c>
      <c r="G137" s="246"/>
      <c r="H137" s="72" t="s">
        <v>567</v>
      </c>
      <c r="I137" s="254"/>
      <c r="J137" s="397"/>
      <c r="K137" s="404"/>
      <c r="L137" s="163"/>
      <c r="M137" s="79"/>
      <c r="N137" s="405"/>
      <c r="O137" s="398"/>
      <c r="P137" s="81" t="s">
        <v>568</v>
      </c>
      <c r="Q137" s="72" t="s">
        <v>61</v>
      </c>
      <c r="R137" s="72"/>
      <c r="S137" s="72" t="n">
        <v>15</v>
      </c>
      <c r="T137" s="82" t="n">
        <v>5</v>
      </c>
      <c r="U137" s="83" t="n">
        <v>0</v>
      </c>
      <c r="V137" s="83" t="n">
        <v>10</v>
      </c>
      <c r="W137" s="83" t="n">
        <v>15</v>
      </c>
      <c r="X137" s="83" t="n">
        <v>10</v>
      </c>
      <c r="Y137" s="83" t="n">
        <v>30</v>
      </c>
      <c r="Z137" s="83" t="s">
        <v>62</v>
      </c>
      <c r="AA137" s="212" t="n">
        <f aca="false">ISBLANK(P138)</f>
        <v>0</v>
      </c>
      <c r="AB137" s="413"/>
      <c r="AC137" s="407" t="n">
        <f aca="false">+S137+T137+U137+V137+W137+X137+Y137</f>
        <v>85</v>
      </c>
      <c r="AD137" s="142" t="n">
        <f aca="false">IF(AC137=100,2,IF(AND(AC137&gt;=51,AC137&lt;=76),1,IF(AC137&gt;=1,AC137&lt;=50,0)))</f>
        <v>0</v>
      </c>
      <c r="AE137" s="88"/>
      <c r="AF137" s="408"/>
      <c r="AG137" s="220"/>
      <c r="AH137" s="409"/>
      <c r="AI137" s="167"/>
      <c r="AJ137" s="410"/>
      <c r="AK137" s="266"/>
      <c r="AL137" s="414" t="s">
        <v>569</v>
      </c>
      <c r="AM137" s="95" t="s">
        <v>556</v>
      </c>
      <c r="AN137" s="95" t="s">
        <v>570</v>
      </c>
      <c r="AO137" s="95" t="s">
        <v>571</v>
      </c>
      <c r="AP137" s="95" t="s">
        <v>559</v>
      </c>
      <c r="AQ137" s="99" t="n">
        <v>43282</v>
      </c>
      <c r="AR137" s="399" t="n">
        <v>43373</v>
      </c>
    </row>
    <row r="138" s="160" customFormat="true" ht="47.25" hidden="false" customHeight="true" outlineLevel="0" collapsed="false">
      <c r="A138" s="245"/>
      <c r="B138" s="403"/>
      <c r="C138" s="246"/>
      <c r="D138" s="246"/>
      <c r="E138" s="72" t="s">
        <v>187</v>
      </c>
      <c r="F138" s="72" t="s">
        <v>572</v>
      </c>
      <c r="G138" s="246"/>
      <c r="H138" s="72" t="s">
        <v>573</v>
      </c>
      <c r="I138" s="254"/>
      <c r="J138" s="397"/>
      <c r="K138" s="404"/>
      <c r="L138" s="163"/>
      <c r="M138" s="79"/>
      <c r="N138" s="405"/>
      <c r="O138" s="398"/>
      <c r="P138" s="81" t="s">
        <v>574</v>
      </c>
      <c r="Q138" s="72"/>
      <c r="R138" s="72"/>
      <c r="S138" s="72"/>
      <c r="T138" s="82"/>
      <c r="U138" s="83"/>
      <c r="V138" s="83"/>
      <c r="W138" s="83"/>
      <c r="X138" s="83"/>
      <c r="Y138" s="83"/>
      <c r="Z138" s="83"/>
      <c r="AA138" s="212" t="n">
        <f aca="false">ISBLANK(P139)</f>
        <v>0</v>
      </c>
      <c r="AB138" s="406"/>
      <c r="AC138" s="407"/>
      <c r="AD138" s="142" t="n">
        <f aca="false">IF(AC138=100,2,IF(AND(AC138&gt;=51,AC138&lt;=76),1,IF(AC138&gt;=1,AC138&lt;=50,0)))</f>
        <v>0</v>
      </c>
      <c r="AE138" s="88"/>
      <c r="AF138" s="408"/>
      <c r="AG138" s="220"/>
      <c r="AH138" s="409"/>
      <c r="AI138" s="167"/>
      <c r="AJ138" s="410"/>
      <c r="AK138" s="266"/>
      <c r="AL138" s="95" t="s">
        <v>575</v>
      </c>
      <c r="AM138" s="95" t="s">
        <v>556</v>
      </c>
      <c r="AN138" s="95" t="s">
        <v>576</v>
      </c>
      <c r="AO138" s="95" t="s">
        <v>577</v>
      </c>
      <c r="AP138" s="95" t="s">
        <v>578</v>
      </c>
      <c r="AQ138" s="99" t="n">
        <v>43282</v>
      </c>
      <c r="AR138" s="399" t="n">
        <v>43373</v>
      </c>
      <c r="AS138" s="68"/>
      <c r="AT138" s="68"/>
      <c r="AU138" s="68"/>
      <c r="AV138" s="68"/>
      <c r="AW138" s="68"/>
      <c r="AX138" s="68"/>
      <c r="AY138" s="68"/>
      <c r="AZ138" s="68"/>
      <c r="BA138" s="68"/>
      <c r="BB138" s="68"/>
      <c r="BC138" s="68"/>
      <c r="BD138" s="68"/>
      <c r="BE138" s="68"/>
      <c r="BF138" s="68"/>
      <c r="BG138" s="68"/>
    </row>
    <row r="139" customFormat="false" ht="47.25" hidden="false" customHeight="true" outlineLevel="0" collapsed="false">
      <c r="A139" s="245"/>
      <c r="B139" s="403"/>
      <c r="C139" s="246"/>
      <c r="D139" s="246"/>
      <c r="E139" s="72" t="s">
        <v>537</v>
      </c>
      <c r="F139" s="82" t="s">
        <v>579</v>
      </c>
      <c r="G139" s="246"/>
      <c r="H139" s="72" t="s">
        <v>580</v>
      </c>
      <c r="I139" s="254"/>
      <c r="J139" s="397"/>
      <c r="K139" s="404"/>
      <c r="L139" s="163"/>
      <c r="M139" s="79"/>
      <c r="N139" s="405"/>
      <c r="O139" s="398"/>
      <c r="P139" s="81" t="s">
        <v>581</v>
      </c>
      <c r="Q139" s="72"/>
      <c r="R139" s="72"/>
      <c r="S139" s="72"/>
      <c r="T139" s="82"/>
      <c r="U139" s="83"/>
      <c r="V139" s="83"/>
      <c r="W139" s="83"/>
      <c r="X139" s="83"/>
      <c r="Y139" s="83"/>
      <c r="Z139" s="83"/>
      <c r="AA139" s="212" t="n">
        <f aca="false">ISBLANK(#REF!)</f>
        <v>0</v>
      </c>
      <c r="AB139" s="406"/>
      <c r="AC139" s="407"/>
      <c r="AD139" s="142" t="n">
        <f aca="false">IF(AC139=100,2,IF(AND(AC139&gt;=51,AC139&lt;=76),1,IF(AC139&gt;=1,AC139&lt;=50,0)))</f>
        <v>0</v>
      </c>
      <c r="AE139" s="88"/>
      <c r="AF139" s="408"/>
      <c r="AG139" s="220"/>
      <c r="AH139" s="409"/>
      <c r="AI139" s="167"/>
      <c r="AJ139" s="410"/>
      <c r="AK139" s="266"/>
      <c r="AL139" s="95" t="s">
        <v>582</v>
      </c>
      <c r="AM139" s="95" t="s">
        <v>556</v>
      </c>
      <c r="AN139" s="95" t="s">
        <v>583</v>
      </c>
      <c r="AO139" s="95" t="s">
        <v>584</v>
      </c>
      <c r="AP139" s="95" t="s">
        <v>585</v>
      </c>
      <c r="AQ139" s="99" t="n">
        <v>43282</v>
      </c>
      <c r="AR139" s="399" t="n">
        <v>43373</v>
      </c>
    </row>
    <row r="140" customFormat="false" ht="21" hidden="false" customHeight="true" outlineLevel="0" collapsed="false">
      <c r="A140" s="170"/>
      <c r="B140" s="171"/>
      <c r="C140" s="172"/>
      <c r="D140" s="172"/>
      <c r="E140" s="173"/>
      <c r="F140" s="174"/>
      <c r="G140" s="174"/>
      <c r="H140" s="174"/>
      <c r="I140" s="415"/>
      <c r="J140" s="174"/>
      <c r="K140" s="175"/>
      <c r="L140" s="174"/>
      <c r="M140" s="176"/>
      <c r="N140" s="176"/>
      <c r="O140" s="402"/>
      <c r="P140" s="174"/>
      <c r="Q140" s="174"/>
      <c r="R140" s="174"/>
      <c r="S140" s="174"/>
      <c r="T140" s="174"/>
      <c r="U140" s="174"/>
      <c r="V140" s="174"/>
      <c r="W140" s="174"/>
      <c r="X140" s="174"/>
      <c r="Y140" s="174"/>
      <c r="Z140" s="174"/>
      <c r="AA140" s="177"/>
      <c r="AB140" s="416"/>
      <c r="AC140" s="177"/>
      <c r="AD140" s="177"/>
      <c r="AE140" s="177"/>
      <c r="AF140" s="177"/>
      <c r="AG140" s="402"/>
      <c r="AH140" s="177"/>
      <c r="AI140" s="178"/>
      <c r="AJ140" s="178"/>
      <c r="AK140" s="178"/>
      <c r="AL140" s="174"/>
      <c r="AM140" s="174"/>
      <c r="AN140" s="174"/>
      <c r="AO140" s="174"/>
      <c r="AP140" s="174"/>
      <c r="AQ140" s="179"/>
      <c r="AR140" s="179"/>
    </row>
    <row r="141" customFormat="false" ht="67.5" hidden="false" customHeight="true" outlineLevel="0" collapsed="false">
      <c r="A141" s="395" t="s">
        <v>512</v>
      </c>
      <c r="B141" s="162" t="n">
        <v>3</v>
      </c>
      <c r="C141" s="162" t="s">
        <v>61</v>
      </c>
      <c r="D141" s="162"/>
      <c r="E141" s="72" t="s">
        <v>537</v>
      </c>
      <c r="F141" s="72" t="s">
        <v>586</v>
      </c>
      <c r="G141" s="75" t="s">
        <v>587</v>
      </c>
      <c r="H141" s="123" t="s">
        <v>588</v>
      </c>
      <c r="I141" s="73" t="s">
        <v>92</v>
      </c>
      <c r="J141" s="163" t="s">
        <v>57</v>
      </c>
      <c r="K141" s="77"/>
      <c r="L141" s="163" t="s">
        <v>159</v>
      </c>
      <c r="M141" s="79"/>
      <c r="N141" s="79"/>
      <c r="O141" s="398" t="s">
        <v>59</v>
      </c>
      <c r="P141" s="82" t="s">
        <v>539</v>
      </c>
      <c r="Q141" s="72" t="s">
        <v>61</v>
      </c>
      <c r="R141" s="72"/>
      <c r="S141" s="72" t="n">
        <v>15</v>
      </c>
      <c r="T141" s="82" t="n">
        <v>5</v>
      </c>
      <c r="U141" s="280" t="n">
        <v>0</v>
      </c>
      <c r="V141" s="280" t="n">
        <v>10</v>
      </c>
      <c r="W141" s="280" t="n">
        <v>15</v>
      </c>
      <c r="X141" s="280" t="n">
        <v>10</v>
      </c>
      <c r="Y141" s="280" t="n">
        <v>30</v>
      </c>
      <c r="Z141" s="280" t="s">
        <v>62</v>
      </c>
      <c r="AA141" s="281" t="n">
        <f aca="false">ISBLANK(P141)</f>
        <v>0</v>
      </c>
      <c r="AB141" s="126" t="n">
        <v>2</v>
      </c>
      <c r="AC141" s="283" t="n">
        <f aca="false">+S141+T141+U141+V141+W141+X141+Y141</f>
        <v>85</v>
      </c>
      <c r="AD141" s="282" t="n">
        <f aca="false">IF(AC141=100,2,IF(AND(AC141&gt;=51,AC141&lt;=76),1,IF(AC141&gt;=1,AC141&lt;=50,0)))</f>
        <v>0</v>
      </c>
      <c r="AE141" s="417" t="s">
        <v>63</v>
      </c>
      <c r="AF141" s="249"/>
      <c r="AG141" s="220" t="s">
        <v>58</v>
      </c>
      <c r="AH141" s="87" t="n">
        <f aca="false">VLOOKUP(AG141,[9]LISTAS!$I$3:$J$7,2)</f>
        <v>3</v>
      </c>
      <c r="AI141" s="167" t="n">
        <f aca="false">AF141*AH141</f>
        <v>0</v>
      </c>
      <c r="AJ141" s="258" t="s">
        <v>64</v>
      </c>
      <c r="AK141" s="266" t="str">
        <f aca="false">VLOOKUP(AJ141,[9]LISTAS!$Z$3:$AA$6,2)</f>
        <v>Reducir el riesgo y/o
Asume el riesgo Y/o</v>
      </c>
      <c r="AL141" s="97" t="s">
        <v>589</v>
      </c>
      <c r="AM141" s="97" t="s">
        <v>590</v>
      </c>
      <c r="AN141" s="97" t="s">
        <v>591</v>
      </c>
      <c r="AO141" s="97" t="s">
        <v>592</v>
      </c>
      <c r="AP141" s="97" t="s">
        <v>543</v>
      </c>
      <c r="AQ141" s="400" t="n">
        <v>43282</v>
      </c>
      <c r="AR141" s="401" t="n">
        <v>43373</v>
      </c>
    </row>
    <row r="142" customFormat="false" ht="68.25" hidden="false" customHeight="true" outlineLevel="0" collapsed="false">
      <c r="A142" s="395"/>
      <c r="B142" s="162"/>
      <c r="C142" s="162"/>
      <c r="D142" s="162"/>
      <c r="E142" s="72" t="s">
        <v>372</v>
      </c>
      <c r="F142" s="169" t="s">
        <v>593</v>
      </c>
      <c r="G142" s="75"/>
      <c r="H142" s="82" t="s">
        <v>594</v>
      </c>
      <c r="I142" s="73"/>
      <c r="J142" s="163"/>
      <c r="K142" s="77"/>
      <c r="L142" s="163"/>
      <c r="M142" s="79"/>
      <c r="N142" s="79"/>
      <c r="O142" s="398"/>
      <c r="P142" s="123" t="s">
        <v>595</v>
      </c>
      <c r="Q142" s="72"/>
      <c r="R142" s="72" t="s">
        <v>61</v>
      </c>
      <c r="S142" s="72" t="n">
        <v>15</v>
      </c>
      <c r="T142" s="82" t="n">
        <v>5</v>
      </c>
      <c r="U142" s="280" t="n">
        <v>0</v>
      </c>
      <c r="V142" s="280" t="n">
        <v>10</v>
      </c>
      <c r="W142" s="280" t="n">
        <v>15</v>
      </c>
      <c r="X142" s="280" t="n">
        <v>10</v>
      </c>
      <c r="Y142" s="280" t="n">
        <v>0</v>
      </c>
      <c r="Z142" s="280" t="s">
        <v>183</v>
      </c>
      <c r="AA142" s="281" t="n">
        <f aca="false">ISBLANK(P142)</f>
        <v>0</v>
      </c>
      <c r="AB142" s="126"/>
      <c r="AC142" s="283" t="n">
        <f aca="false">+S142+T142+U142+V142+W142+X142+Y142</f>
        <v>55</v>
      </c>
      <c r="AD142" s="282" t="n">
        <f aca="false">IF(AC142=100,2,IF(AND(AC142&gt;=51,AC142&lt;=76),1,IF(AC142&gt;=1,AC142&lt;=50,0)))</f>
        <v>1</v>
      </c>
      <c r="AE142" s="417"/>
      <c r="AF142" s="249"/>
      <c r="AG142" s="220"/>
      <c r="AH142" s="87"/>
      <c r="AI142" s="167"/>
      <c r="AJ142" s="258"/>
      <c r="AK142" s="266"/>
      <c r="AL142" s="97" t="s">
        <v>596</v>
      </c>
      <c r="AM142" s="97" t="s">
        <v>597</v>
      </c>
      <c r="AN142" s="97" t="s">
        <v>598</v>
      </c>
      <c r="AO142" s="97" t="s">
        <v>599</v>
      </c>
      <c r="AP142" s="97" t="s">
        <v>600</v>
      </c>
      <c r="AQ142" s="400" t="n">
        <v>43282</v>
      </c>
      <c r="AR142" s="401" t="n">
        <v>43373</v>
      </c>
    </row>
    <row r="143" customFormat="false" ht="50.25" hidden="false" customHeight="true" outlineLevel="0" collapsed="false">
      <c r="A143" s="395"/>
      <c r="B143" s="162"/>
      <c r="C143" s="162"/>
      <c r="D143" s="162"/>
      <c r="E143" s="72" t="s">
        <v>537</v>
      </c>
      <c r="F143" s="169" t="s">
        <v>601</v>
      </c>
      <c r="G143" s="75"/>
      <c r="H143" s="82" t="s">
        <v>602</v>
      </c>
      <c r="I143" s="73"/>
      <c r="J143" s="163"/>
      <c r="K143" s="77"/>
      <c r="L143" s="163"/>
      <c r="M143" s="79"/>
      <c r="N143" s="79"/>
      <c r="O143" s="398"/>
      <c r="P143" s="82" t="s">
        <v>539</v>
      </c>
      <c r="Q143" s="72"/>
      <c r="R143" s="72"/>
      <c r="S143" s="72"/>
      <c r="T143" s="82"/>
      <c r="U143" s="280"/>
      <c r="V143" s="280"/>
      <c r="W143" s="280"/>
      <c r="X143" s="280"/>
      <c r="Y143" s="280"/>
      <c r="Z143" s="280"/>
      <c r="AA143" s="281" t="n">
        <f aca="false">ISBLANK(P143)</f>
        <v>0</v>
      </c>
      <c r="AB143" s="126"/>
      <c r="AC143" s="283"/>
      <c r="AD143" s="282" t="n">
        <f aca="false">IF(AC143=100,2,IF(AND(AC143&gt;=51,AC143&lt;=76),1,IF(AC143&gt;=1,AC143&lt;=50,0)))</f>
        <v>0</v>
      </c>
      <c r="AE143" s="417"/>
      <c r="AF143" s="249"/>
      <c r="AG143" s="220"/>
      <c r="AH143" s="87"/>
      <c r="AI143" s="167"/>
      <c r="AJ143" s="258"/>
      <c r="AK143" s="266"/>
      <c r="AL143" s="97" t="s">
        <v>603</v>
      </c>
      <c r="AM143" s="97" t="s">
        <v>597</v>
      </c>
      <c r="AN143" s="97" t="s">
        <v>604</v>
      </c>
      <c r="AO143" s="97" t="s">
        <v>604</v>
      </c>
      <c r="AP143" s="97" t="s">
        <v>605</v>
      </c>
      <c r="AQ143" s="400" t="n">
        <v>43282</v>
      </c>
      <c r="AR143" s="401" t="n">
        <v>43373</v>
      </c>
    </row>
    <row r="144" customFormat="false" ht="35.25" hidden="false" customHeight="true" outlineLevel="0" collapsed="false">
      <c r="A144" s="395"/>
      <c r="B144" s="162"/>
      <c r="C144" s="162"/>
      <c r="D144" s="162"/>
      <c r="E144" s="72" t="s">
        <v>187</v>
      </c>
      <c r="F144" s="72" t="s">
        <v>606</v>
      </c>
      <c r="G144" s="75"/>
      <c r="H144" s="72" t="s">
        <v>607</v>
      </c>
      <c r="I144" s="73"/>
      <c r="J144" s="163"/>
      <c r="K144" s="77"/>
      <c r="L144" s="163"/>
      <c r="M144" s="79"/>
      <c r="N144" s="79"/>
      <c r="O144" s="398"/>
      <c r="P144" s="82"/>
      <c r="Q144" s="72"/>
      <c r="R144" s="72"/>
      <c r="S144" s="72"/>
      <c r="T144" s="82"/>
      <c r="U144" s="280"/>
      <c r="V144" s="280"/>
      <c r="W144" s="280"/>
      <c r="X144" s="280"/>
      <c r="Y144" s="280"/>
      <c r="Z144" s="280"/>
      <c r="AA144" s="281"/>
      <c r="AB144" s="126"/>
      <c r="AC144" s="283"/>
      <c r="AD144" s="282"/>
      <c r="AE144" s="417"/>
      <c r="AF144" s="249"/>
      <c r="AG144" s="220"/>
      <c r="AH144" s="87"/>
      <c r="AI144" s="167"/>
      <c r="AJ144" s="258"/>
      <c r="AK144" s="266"/>
      <c r="AL144" s="418"/>
      <c r="AM144" s="97"/>
      <c r="AN144" s="97"/>
      <c r="AO144" s="97"/>
      <c r="AP144" s="97"/>
      <c r="AQ144" s="230"/>
      <c r="AR144" s="419"/>
    </row>
    <row r="145" customFormat="false" ht="17.25" hidden="false" customHeight="true" outlineLevel="0" collapsed="false">
      <c r="A145" s="395"/>
      <c r="B145" s="162"/>
      <c r="C145" s="162"/>
      <c r="D145" s="162"/>
      <c r="E145" s="73"/>
      <c r="F145" s="72"/>
      <c r="G145" s="75"/>
      <c r="H145" s="72" t="s">
        <v>608</v>
      </c>
      <c r="I145" s="73"/>
      <c r="J145" s="163"/>
      <c r="K145" s="77"/>
      <c r="L145" s="163"/>
      <c r="M145" s="79"/>
      <c r="N145" s="79"/>
      <c r="O145" s="398"/>
      <c r="P145" s="82"/>
      <c r="Q145" s="72"/>
      <c r="R145" s="72"/>
      <c r="S145" s="72"/>
      <c r="T145" s="82"/>
      <c r="U145" s="83"/>
      <c r="V145" s="83"/>
      <c r="W145" s="83"/>
      <c r="X145" s="83"/>
      <c r="Y145" s="83"/>
      <c r="Z145" s="83"/>
      <c r="AA145" s="84" t="n">
        <f aca="false">ISBLANK(P145)</f>
        <v>1</v>
      </c>
      <c r="AB145" s="126"/>
      <c r="AC145" s="127"/>
      <c r="AD145" s="128" t="n">
        <f aca="false">IF(AC145=100,2,IF(AND(AC145&gt;=51,AC145&lt;=76),1,IF(AC145&gt;=1,AC145&lt;=50,0)))</f>
        <v>0</v>
      </c>
      <c r="AE145" s="417"/>
      <c r="AF145" s="249"/>
      <c r="AG145" s="220"/>
      <c r="AH145" s="87"/>
      <c r="AI145" s="167"/>
      <c r="AJ145" s="258"/>
      <c r="AK145" s="266"/>
      <c r="AL145" s="420"/>
      <c r="AM145" s="72"/>
      <c r="AN145" s="95"/>
      <c r="AO145" s="95"/>
      <c r="AP145" s="95"/>
      <c r="AQ145" s="132"/>
      <c r="AR145" s="421"/>
    </row>
    <row r="146" customFormat="false" ht="13.8" hidden="false" customHeight="true" outlineLevel="0" collapsed="false">
      <c r="A146" s="170"/>
      <c r="B146" s="171"/>
      <c r="C146" s="172"/>
      <c r="D146" s="172"/>
      <c r="E146" s="264"/>
      <c r="F146" s="174"/>
      <c r="G146" s="174"/>
      <c r="H146" s="174"/>
      <c r="I146" s="174"/>
      <c r="J146" s="174"/>
      <c r="K146" s="175"/>
      <c r="L146" s="174"/>
      <c r="M146" s="176"/>
      <c r="N146" s="176"/>
      <c r="O146" s="177"/>
      <c r="P146" s="174"/>
      <c r="Q146" s="174"/>
      <c r="R146" s="174"/>
      <c r="S146" s="174"/>
      <c r="T146" s="174"/>
      <c r="U146" s="174"/>
      <c r="V146" s="174"/>
      <c r="W146" s="174"/>
      <c r="X146" s="174"/>
      <c r="Y146" s="174"/>
      <c r="Z146" s="174"/>
      <c r="AA146" s="177"/>
      <c r="AB146" s="177"/>
      <c r="AC146" s="177"/>
      <c r="AD146" s="177"/>
      <c r="AE146" s="177"/>
      <c r="AF146" s="177"/>
      <c r="AG146" s="177"/>
      <c r="AH146" s="177"/>
      <c r="AI146" s="178"/>
      <c r="AJ146" s="178"/>
      <c r="AK146" s="178"/>
      <c r="AL146" s="174"/>
      <c r="AM146" s="174"/>
      <c r="AN146" s="174"/>
      <c r="AO146" s="174"/>
      <c r="AP146" s="174"/>
      <c r="AQ146" s="179"/>
      <c r="AR146" s="179"/>
    </row>
    <row r="147" customFormat="false" ht="50.25" hidden="false" customHeight="true" outlineLevel="0" collapsed="false">
      <c r="A147" s="161" t="s">
        <v>512</v>
      </c>
      <c r="B147" s="162" t="n">
        <v>4</v>
      </c>
      <c r="C147" s="162" t="s">
        <v>51</v>
      </c>
      <c r="D147" s="162"/>
      <c r="E147" s="72" t="s">
        <v>372</v>
      </c>
      <c r="F147" s="82" t="s">
        <v>609</v>
      </c>
      <c r="G147" s="75" t="s">
        <v>610</v>
      </c>
      <c r="H147" s="75" t="s">
        <v>611</v>
      </c>
      <c r="I147" s="73" t="s">
        <v>92</v>
      </c>
      <c r="J147" s="422" t="s">
        <v>93</v>
      </c>
      <c r="K147" s="77"/>
      <c r="L147" s="423" t="s">
        <v>96</v>
      </c>
      <c r="M147" s="79"/>
      <c r="N147" s="79"/>
      <c r="O147" s="251" t="s">
        <v>59</v>
      </c>
      <c r="P147" s="82" t="s">
        <v>612</v>
      </c>
      <c r="Q147" s="82" t="s">
        <v>51</v>
      </c>
      <c r="R147" s="72"/>
      <c r="S147" s="72" t="n">
        <v>15</v>
      </c>
      <c r="T147" s="82" t="n">
        <v>5</v>
      </c>
      <c r="U147" s="83" t="n">
        <v>15</v>
      </c>
      <c r="V147" s="83" t="n">
        <v>0</v>
      </c>
      <c r="W147" s="83" t="n">
        <v>15</v>
      </c>
      <c r="X147" s="83" t="n">
        <v>10</v>
      </c>
      <c r="Y147" s="83" t="n">
        <v>30</v>
      </c>
      <c r="Z147" s="83" t="s">
        <v>62</v>
      </c>
      <c r="AA147" s="84" t="n">
        <f aca="false">ISBLANK(P147)</f>
        <v>0</v>
      </c>
      <c r="AB147" s="126" t="n">
        <v>1</v>
      </c>
      <c r="AC147" s="126" t="n">
        <f aca="false">+S147+T147+U147+V147+W147+X147+Y147</f>
        <v>90</v>
      </c>
      <c r="AD147" s="128" t="n">
        <f aca="false">IF(AC147=100,2,IF(AND(AC147&gt;=51,AC147&lt;=76),1,IF(AC147&gt;=1,AC147&lt;=50,0)))</f>
        <v>0</v>
      </c>
      <c r="AE147" s="424" t="s">
        <v>161</v>
      </c>
      <c r="AF147" s="87"/>
      <c r="AG147" s="425" t="s">
        <v>58</v>
      </c>
      <c r="AH147" s="87" t="n">
        <f aca="false">VLOOKUP(AG147,[11]LISTAS!$I$3:$J$7,2)</f>
        <v>3</v>
      </c>
      <c r="AI147" s="167" t="n">
        <f aca="false">AF147*AH147</f>
        <v>0</v>
      </c>
      <c r="AJ147" s="258" t="s">
        <v>64</v>
      </c>
      <c r="AK147" s="266" t="str">
        <f aca="false">VLOOKUP(AJ147,[11]LISTAS!$Z$3:$AA$6,2)</f>
        <v>Reducir el riesgo y/o
Asume el riesgo Y/o</v>
      </c>
      <c r="AL147" s="95" t="s">
        <v>613</v>
      </c>
      <c r="AM147" s="95" t="s">
        <v>614</v>
      </c>
      <c r="AN147" s="95" t="s">
        <v>615</v>
      </c>
      <c r="AO147" s="95" t="s">
        <v>615</v>
      </c>
      <c r="AP147" s="240" t="s">
        <v>616</v>
      </c>
      <c r="AQ147" s="230" t="n">
        <v>43210</v>
      </c>
      <c r="AR147" s="230" t="n">
        <v>43465</v>
      </c>
    </row>
    <row r="148" customFormat="false" ht="12.75" hidden="false" customHeight="true" outlineLevel="0" collapsed="false">
      <c r="A148" s="161"/>
      <c r="B148" s="162"/>
      <c r="C148" s="162"/>
      <c r="D148" s="162"/>
      <c r="E148" s="72" t="s">
        <v>372</v>
      </c>
      <c r="F148" s="82" t="s">
        <v>617</v>
      </c>
      <c r="G148" s="75"/>
      <c r="H148" s="72" t="s">
        <v>524</v>
      </c>
      <c r="I148" s="73"/>
      <c r="J148" s="422"/>
      <c r="K148" s="77"/>
      <c r="L148" s="423"/>
      <c r="M148" s="79"/>
      <c r="N148" s="79"/>
      <c r="O148" s="251"/>
      <c r="P148" s="82"/>
      <c r="Q148" s="82"/>
      <c r="R148" s="72"/>
      <c r="S148" s="72"/>
      <c r="T148" s="82"/>
      <c r="U148" s="83"/>
      <c r="V148" s="83"/>
      <c r="W148" s="83"/>
      <c r="X148" s="83"/>
      <c r="Y148" s="83"/>
      <c r="Z148" s="83"/>
      <c r="AA148" s="84" t="n">
        <f aca="false">ISBLANK(P148)</f>
        <v>1</v>
      </c>
      <c r="AB148" s="126"/>
      <c r="AC148" s="126"/>
      <c r="AD148" s="128" t="n">
        <f aca="false">IF(AC148=100,2,IF(AND(AC148&gt;=51,AC148&lt;=76),1,IF(AC148&gt;=1,AC148&lt;=50,0)))</f>
        <v>0</v>
      </c>
      <c r="AE148" s="424"/>
      <c r="AF148" s="87"/>
      <c r="AG148" s="425"/>
      <c r="AH148" s="87"/>
      <c r="AI148" s="167"/>
      <c r="AJ148" s="258"/>
      <c r="AK148" s="266"/>
      <c r="AL148" s="95"/>
      <c r="AM148" s="95"/>
      <c r="AN148" s="95"/>
      <c r="AO148" s="95"/>
      <c r="AP148" s="426" t="s">
        <v>618</v>
      </c>
      <c r="AQ148" s="230"/>
      <c r="AR148" s="230"/>
    </row>
    <row r="149" customFormat="false" ht="35.25" hidden="false" customHeight="true" outlineLevel="0" collapsed="false">
      <c r="A149" s="161"/>
      <c r="B149" s="162"/>
      <c r="C149" s="162"/>
      <c r="D149" s="162"/>
      <c r="E149" s="72" t="s">
        <v>372</v>
      </c>
      <c r="F149" s="75" t="s">
        <v>619</v>
      </c>
      <c r="G149" s="75"/>
      <c r="H149" s="72" t="s">
        <v>620</v>
      </c>
      <c r="I149" s="73"/>
      <c r="J149" s="422"/>
      <c r="K149" s="77"/>
      <c r="L149" s="423"/>
      <c r="M149" s="79"/>
      <c r="N149" s="79"/>
      <c r="O149" s="251"/>
      <c r="P149" s="82"/>
      <c r="Q149" s="82"/>
      <c r="R149" s="72"/>
      <c r="S149" s="72"/>
      <c r="T149" s="82"/>
      <c r="U149" s="83"/>
      <c r="V149" s="83"/>
      <c r="W149" s="83"/>
      <c r="X149" s="83"/>
      <c r="Y149" s="83"/>
      <c r="Z149" s="83"/>
      <c r="AA149" s="84"/>
      <c r="AB149" s="126"/>
      <c r="AC149" s="126"/>
      <c r="AD149" s="128"/>
      <c r="AE149" s="424"/>
      <c r="AF149" s="87"/>
      <c r="AG149" s="425"/>
      <c r="AH149" s="87"/>
      <c r="AI149" s="167"/>
      <c r="AJ149" s="258"/>
      <c r="AK149" s="266"/>
      <c r="AL149" s="95"/>
      <c r="AM149" s="95"/>
      <c r="AN149" s="95"/>
      <c r="AO149" s="95"/>
      <c r="AP149" s="426" t="s">
        <v>621</v>
      </c>
      <c r="AQ149" s="230"/>
      <c r="AR149" s="230"/>
    </row>
    <row r="150" customFormat="false" ht="35.25" hidden="false" customHeight="true" outlineLevel="0" collapsed="false">
      <c r="A150" s="161"/>
      <c r="B150" s="162"/>
      <c r="C150" s="162"/>
      <c r="D150" s="162"/>
      <c r="E150" s="72" t="s">
        <v>133</v>
      </c>
      <c r="F150" s="72" t="s">
        <v>513</v>
      </c>
      <c r="G150" s="75"/>
      <c r="H150" s="82"/>
      <c r="I150" s="73"/>
      <c r="J150" s="422"/>
      <c r="K150" s="77"/>
      <c r="L150" s="423"/>
      <c r="M150" s="79"/>
      <c r="N150" s="79"/>
      <c r="O150" s="251"/>
      <c r="P150" s="82"/>
      <c r="Q150" s="82"/>
      <c r="R150" s="72"/>
      <c r="S150" s="72"/>
      <c r="T150" s="82"/>
      <c r="U150" s="83"/>
      <c r="V150" s="83"/>
      <c r="W150" s="83"/>
      <c r="X150" s="83"/>
      <c r="Y150" s="83"/>
      <c r="Z150" s="83"/>
      <c r="AA150" s="84"/>
      <c r="AB150" s="126"/>
      <c r="AC150" s="126"/>
      <c r="AD150" s="128"/>
      <c r="AE150" s="424"/>
      <c r="AF150" s="87"/>
      <c r="AG150" s="425"/>
      <c r="AH150" s="87"/>
      <c r="AI150" s="167"/>
      <c r="AJ150" s="258"/>
      <c r="AK150" s="266"/>
      <c r="AL150" s="95"/>
      <c r="AM150" s="95"/>
      <c r="AN150" s="95"/>
      <c r="AO150" s="95"/>
      <c r="AP150" s="426" t="s">
        <v>622</v>
      </c>
      <c r="AQ150" s="230"/>
      <c r="AR150" s="230"/>
    </row>
    <row r="151" customFormat="false" ht="15.75" hidden="false" customHeight="true" outlineLevel="0" collapsed="false">
      <c r="A151" s="427"/>
      <c r="B151" s="428"/>
      <c r="C151" s="428"/>
      <c r="D151" s="428"/>
      <c r="E151" s="429"/>
      <c r="F151" s="430"/>
      <c r="G151" s="431"/>
      <c r="H151" s="429"/>
      <c r="I151" s="431"/>
      <c r="J151" s="432"/>
      <c r="K151" s="77"/>
      <c r="L151" s="432"/>
      <c r="M151" s="79"/>
      <c r="N151" s="79"/>
      <c r="O151" s="433"/>
      <c r="P151" s="429"/>
      <c r="Q151" s="429"/>
      <c r="R151" s="429"/>
      <c r="S151" s="72"/>
      <c r="T151" s="82"/>
      <c r="U151" s="83"/>
      <c r="V151" s="83"/>
      <c r="W151" s="83"/>
      <c r="X151" s="83"/>
      <c r="Y151" s="83"/>
      <c r="Z151" s="434"/>
      <c r="AA151" s="84"/>
      <c r="AB151" s="435"/>
      <c r="AC151" s="436"/>
      <c r="AD151" s="128"/>
      <c r="AE151" s="435"/>
      <c r="AF151" s="87"/>
      <c r="AG151" s="437"/>
      <c r="AH151" s="87"/>
      <c r="AI151" s="167"/>
      <c r="AJ151" s="433"/>
      <c r="AK151" s="438"/>
      <c r="AL151" s="429"/>
      <c r="AM151" s="429"/>
      <c r="AN151" s="429"/>
      <c r="AO151" s="429"/>
      <c r="AP151" s="429"/>
      <c r="AQ151" s="439"/>
      <c r="AR151" s="439"/>
    </row>
    <row r="152" customFormat="false" ht="35.25" hidden="false" customHeight="true" outlineLevel="0" collapsed="false">
      <c r="A152" s="161" t="s">
        <v>512</v>
      </c>
      <c r="B152" s="162" t="n">
        <v>5</v>
      </c>
      <c r="C152" s="162" t="s">
        <v>61</v>
      </c>
      <c r="D152" s="162"/>
      <c r="E152" s="72" t="s">
        <v>372</v>
      </c>
      <c r="F152" s="440" t="s">
        <v>623</v>
      </c>
      <c r="G152" s="98" t="s">
        <v>624</v>
      </c>
      <c r="H152" s="73" t="s">
        <v>625</v>
      </c>
      <c r="I152" s="441" t="s">
        <v>145</v>
      </c>
      <c r="J152" s="442" t="s">
        <v>161</v>
      </c>
      <c r="K152" s="77"/>
      <c r="L152" s="442" t="s">
        <v>58</v>
      </c>
      <c r="M152" s="79"/>
      <c r="N152" s="79"/>
      <c r="O152" s="443" t="s">
        <v>59</v>
      </c>
      <c r="P152" s="82" t="s">
        <v>626</v>
      </c>
      <c r="Q152" s="82" t="s">
        <v>61</v>
      </c>
      <c r="R152" s="72"/>
      <c r="S152" s="72" t="n">
        <v>15</v>
      </c>
      <c r="T152" s="82" t="n">
        <v>5</v>
      </c>
      <c r="U152" s="83" t="n">
        <v>15</v>
      </c>
      <c r="V152" s="83" t="n">
        <v>0</v>
      </c>
      <c r="W152" s="83" t="n">
        <v>15</v>
      </c>
      <c r="X152" s="83" t="n">
        <v>10</v>
      </c>
      <c r="Y152" s="83" t="n">
        <v>30</v>
      </c>
      <c r="Z152" s="83" t="s">
        <v>62</v>
      </c>
      <c r="AA152" s="84"/>
      <c r="AB152" s="444"/>
      <c r="AC152" s="127" t="n">
        <f aca="false">+S152+T152+U152+V152+W152+X152+Y152</f>
        <v>90</v>
      </c>
      <c r="AD152" s="128"/>
      <c r="AE152" s="445" t="s">
        <v>114</v>
      </c>
      <c r="AF152" s="87"/>
      <c r="AG152" s="425" t="s">
        <v>58</v>
      </c>
      <c r="AH152" s="87"/>
      <c r="AI152" s="167"/>
      <c r="AJ152" s="446" t="s">
        <v>64</v>
      </c>
      <c r="AK152" s="266" t="str">
        <f aca="false">VLOOKUP(AJ152,[11]LISTAS!$Z$3:$AA$6,2)</f>
        <v>Reducir el riesgo y/o
Asume el riesgo Y/o</v>
      </c>
      <c r="AL152" s="72" t="s">
        <v>627</v>
      </c>
      <c r="AM152" s="72" t="s">
        <v>628</v>
      </c>
      <c r="AN152" s="95" t="s">
        <v>629</v>
      </c>
      <c r="AO152" s="72" t="s">
        <v>630</v>
      </c>
      <c r="AP152" s="72" t="s">
        <v>631</v>
      </c>
      <c r="AQ152" s="132" t="s">
        <v>632</v>
      </c>
      <c r="AR152" s="132" t="n">
        <v>43465</v>
      </c>
    </row>
    <row r="153" s="160" customFormat="true" ht="15" hidden="false" customHeight="true" outlineLevel="0" collapsed="false">
      <c r="A153" s="161"/>
      <c r="B153" s="162"/>
      <c r="C153" s="162"/>
      <c r="D153" s="162"/>
      <c r="E153" s="72" t="s">
        <v>133</v>
      </c>
      <c r="F153" s="139" t="s">
        <v>633</v>
      </c>
      <c r="G153" s="98"/>
      <c r="H153" s="72" t="s">
        <v>634</v>
      </c>
      <c r="I153" s="441"/>
      <c r="J153" s="442"/>
      <c r="K153" s="77"/>
      <c r="L153" s="442"/>
      <c r="M153" s="79"/>
      <c r="N153" s="79"/>
      <c r="O153" s="443"/>
      <c r="P153" s="82"/>
      <c r="Q153" s="82"/>
      <c r="R153" s="72"/>
      <c r="S153" s="72"/>
      <c r="T153" s="82"/>
      <c r="U153" s="83"/>
      <c r="V153" s="83"/>
      <c r="W153" s="83"/>
      <c r="X153" s="83"/>
      <c r="Y153" s="83"/>
      <c r="Z153" s="83"/>
      <c r="AA153" s="84"/>
      <c r="AB153" s="444"/>
      <c r="AC153" s="127"/>
      <c r="AD153" s="128"/>
      <c r="AE153" s="445"/>
      <c r="AF153" s="87"/>
      <c r="AG153" s="425"/>
      <c r="AH153" s="87"/>
      <c r="AI153" s="167"/>
      <c r="AJ153" s="446"/>
      <c r="AK153" s="266"/>
      <c r="AL153" s="72"/>
      <c r="AM153" s="72"/>
      <c r="AN153" s="95"/>
      <c r="AO153" s="72"/>
      <c r="AP153" s="72"/>
      <c r="AQ153" s="72"/>
      <c r="AR153" s="72"/>
      <c r="AS153" s="68"/>
      <c r="AT153" s="68"/>
      <c r="AU153" s="68"/>
      <c r="AV153" s="68"/>
      <c r="AW153" s="68"/>
      <c r="AX153" s="68"/>
      <c r="AY153" s="68"/>
      <c r="AZ153" s="68"/>
      <c r="BA153" s="68"/>
      <c r="BB153" s="68"/>
      <c r="BC153" s="68"/>
      <c r="BD153" s="68"/>
      <c r="BE153" s="68"/>
      <c r="BF153" s="68"/>
      <c r="BG153" s="68"/>
    </row>
    <row r="154" customFormat="false" ht="11.4" hidden="false" customHeight="true" outlineLevel="0" collapsed="false">
      <c r="A154" s="427"/>
      <c r="B154" s="428"/>
      <c r="C154" s="428"/>
      <c r="D154" s="428"/>
      <c r="E154" s="429"/>
      <c r="F154" s="430"/>
      <c r="G154" s="430"/>
      <c r="H154" s="429"/>
      <c r="I154" s="431"/>
      <c r="J154" s="432"/>
      <c r="K154" s="77"/>
      <c r="L154" s="432"/>
      <c r="M154" s="79"/>
      <c r="N154" s="79"/>
      <c r="O154" s="433"/>
      <c r="P154" s="429"/>
      <c r="Q154" s="429"/>
      <c r="R154" s="429"/>
      <c r="S154" s="429"/>
      <c r="T154" s="429"/>
      <c r="U154" s="429"/>
      <c r="V154" s="429"/>
      <c r="W154" s="429"/>
      <c r="X154" s="429"/>
      <c r="Y154" s="429"/>
      <c r="Z154" s="434"/>
      <c r="AA154" s="84"/>
      <c r="AB154" s="435"/>
      <c r="AC154" s="436"/>
      <c r="AD154" s="128"/>
      <c r="AE154" s="435"/>
      <c r="AF154" s="87"/>
      <c r="AG154" s="437"/>
      <c r="AH154" s="87"/>
      <c r="AI154" s="167"/>
      <c r="AJ154" s="433"/>
      <c r="AK154" s="438"/>
      <c r="AL154" s="429"/>
      <c r="AM154" s="429"/>
      <c r="AN154" s="429"/>
      <c r="AO154" s="429"/>
      <c r="AP154" s="429"/>
      <c r="AQ154" s="439"/>
      <c r="AR154" s="439"/>
    </row>
    <row r="155" customFormat="false" ht="35.25" hidden="false" customHeight="true" outlineLevel="0" collapsed="false">
      <c r="A155" s="161" t="s">
        <v>512</v>
      </c>
      <c r="B155" s="162" t="n">
        <v>6</v>
      </c>
      <c r="C155" s="162" t="s">
        <v>61</v>
      </c>
      <c r="D155" s="162"/>
      <c r="E155" s="72" t="s">
        <v>372</v>
      </c>
      <c r="F155" s="72" t="s">
        <v>635</v>
      </c>
      <c r="G155" s="447" t="s">
        <v>636</v>
      </c>
      <c r="H155" s="73" t="s">
        <v>637</v>
      </c>
      <c r="I155" s="448" t="s">
        <v>92</v>
      </c>
      <c r="J155" s="449" t="s">
        <v>57</v>
      </c>
      <c r="K155" s="77"/>
      <c r="L155" s="164" t="s">
        <v>58</v>
      </c>
      <c r="M155" s="79"/>
      <c r="N155" s="79"/>
      <c r="O155" s="450" t="s">
        <v>59</v>
      </c>
      <c r="P155" s="72" t="s">
        <v>638</v>
      </c>
      <c r="Q155" s="72" t="s">
        <v>51</v>
      </c>
      <c r="R155" s="72"/>
      <c r="S155" s="72" t="n">
        <v>15</v>
      </c>
      <c r="T155" s="82" t="n">
        <v>5</v>
      </c>
      <c r="U155" s="83" t="n">
        <v>0</v>
      </c>
      <c r="V155" s="83" t="n">
        <v>10</v>
      </c>
      <c r="W155" s="83" t="n">
        <v>15</v>
      </c>
      <c r="X155" s="83" t="n">
        <v>10</v>
      </c>
      <c r="Y155" s="83" t="n">
        <v>30</v>
      </c>
      <c r="Z155" s="95" t="s">
        <v>62</v>
      </c>
      <c r="AA155" s="84"/>
      <c r="AB155" s="451" t="n">
        <v>1</v>
      </c>
      <c r="AC155" s="242" t="n">
        <f aca="false">+S155+T155+U155+V155+W155+X155+Y155</f>
        <v>85</v>
      </c>
      <c r="AD155" s="128"/>
      <c r="AE155" s="452" t="s">
        <v>63</v>
      </c>
      <c r="AF155" s="87"/>
      <c r="AG155" s="425" t="s">
        <v>58</v>
      </c>
      <c r="AH155" s="87"/>
      <c r="AI155" s="167"/>
      <c r="AJ155" s="453" t="s">
        <v>64</v>
      </c>
      <c r="AK155" s="168" t="str">
        <f aca="false">VLOOKUP(AJ155,[11]LISTAS!$Z$3:$AA$6,2)</f>
        <v>Reducir el riesgo y/o
Asume el riesgo Y/o</v>
      </c>
      <c r="AL155" s="72" t="s">
        <v>639</v>
      </c>
      <c r="AM155" s="72" t="s">
        <v>628</v>
      </c>
      <c r="AN155" s="447" t="s">
        <v>640</v>
      </c>
      <c r="AO155" s="72" t="s">
        <v>641</v>
      </c>
      <c r="AP155" s="72" t="s">
        <v>642</v>
      </c>
      <c r="AQ155" s="132" t="n">
        <v>43210</v>
      </c>
      <c r="AR155" s="132" t="n">
        <v>43465</v>
      </c>
    </row>
    <row r="156" customFormat="false" ht="35.25" hidden="false" customHeight="true" outlineLevel="0" collapsed="false">
      <c r="A156" s="161"/>
      <c r="B156" s="162"/>
      <c r="C156" s="162"/>
      <c r="D156" s="162"/>
      <c r="E156" s="72" t="s">
        <v>372</v>
      </c>
      <c r="F156" s="139" t="s">
        <v>643</v>
      </c>
      <c r="G156" s="447"/>
      <c r="H156" s="82" t="s">
        <v>644</v>
      </c>
      <c r="I156" s="448"/>
      <c r="J156" s="449"/>
      <c r="K156" s="77"/>
      <c r="L156" s="164"/>
      <c r="M156" s="79"/>
      <c r="N156" s="79"/>
      <c r="O156" s="450"/>
      <c r="P156" s="72"/>
      <c r="Q156" s="72"/>
      <c r="R156" s="72"/>
      <c r="S156" s="72"/>
      <c r="T156" s="82"/>
      <c r="U156" s="83"/>
      <c r="V156" s="83"/>
      <c r="W156" s="83"/>
      <c r="X156" s="83"/>
      <c r="Y156" s="83"/>
      <c r="Z156" s="95"/>
      <c r="AA156" s="84" t="n">
        <f aca="false">ISBLANK(P156)</f>
        <v>1</v>
      </c>
      <c r="AB156" s="451"/>
      <c r="AC156" s="451"/>
      <c r="AD156" s="128" t="n">
        <f aca="false">IF(AC156=100,2,IF(AND(AC156&gt;=51,AC156&lt;=76),1,IF(AC156&gt;=1,AC156&lt;=50,0)))</f>
        <v>0</v>
      </c>
      <c r="AE156" s="452"/>
      <c r="AF156" s="87"/>
      <c r="AG156" s="425"/>
      <c r="AH156" s="87"/>
      <c r="AI156" s="167"/>
      <c r="AJ156" s="453"/>
      <c r="AK156" s="168"/>
      <c r="AL156" s="72"/>
      <c r="AM156" s="72"/>
      <c r="AN156" s="72"/>
      <c r="AO156" s="72"/>
      <c r="AP156" s="72"/>
      <c r="AQ156" s="132"/>
      <c r="AR156" s="132"/>
    </row>
    <row r="157" customFormat="false" ht="35.25" hidden="false" customHeight="true" outlineLevel="0" collapsed="false">
      <c r="A157" s="161"/>
      <c r="B157" s="162"/>
      <c r="C157" s="162"/>
      <c r="D157" s="162"/>
      <c r="E157" s="72" t="s">
        <v>133</v>
      </c>
      <c r="F157" s="139" t="s">
        <v>645</v>
      </c>
      <c r="G157" s="447"/>
      <c r="H157" s="75" t="s">
        <v>646</v>
      </c>
      <c r="I157" s="448"/>
      <c r="J157" s="449"/>
      <c r="K157" s="77"/>
      <c r="L157" s="164"/>
      <c r="M157" s="79"/>
      <c r="N157" s="79"/>
      <c r="O157" s="450"/>
      <c r="P157" s="72"/>
      <c r="Q157" s="72"/>
      <c r="R157" s="72"/>
      <c r="S157" s="72"/>
      <c r="T157" s="82"/>
      <c r="U157" s="83"/>
      <c r="V157" s="83"/>
      <c r="W157" s="83"/>
      <c r="X157" s="83"/>
      <c r="Y157" s="83"/>
      <c r="Z157" s="95"/>
      <c r="AA157" s="84" t="n">
        <f aca="false">ISBLANK(P157)</f>
        <v>1</v>
      </c>
      <c r="AB157" s="451"/>
      <c r="AC157" s="451"/>
      <c r="AD157" s="128" t="n">
        <f aca="false">IF(AC157=100,2,IF(AND(AC157&gt;=51,AC157&lt;=76),1,IF(AC157&gt;=1,AC157&lt;=50,0)))</f>
        <v>0</v>
      </c>
      <c r="AE157" s="452"/>
      <c r="AF157" s="87"/>
      <c r="AG157" s="425"/>
      <c r="AH157" s="87"/>
      <c r="AI157" s="167"/>
      <c r="AJ157" s="453"/>
      <c r="AK157" s="168"/>
      <c r="AL157" s="72"/>
      <c r="AM157" s="72"/>
      <c r="AN157" s="72"/>
      <c r="AO157" s="72"/>
      <c r="AP157" s="72"/>
      <c r="AQ157" s="132"/>
      <c r="AR157" s="132"/>
    </row>
    <row r="158" customFormat="false" ht="17.25" hidden="false" customHeight="true" outlineLevel="0" collapsed="false">
      <c r="A158" s="161"/>
      <c r="B158" s="162"/>
      <c r="C158" s="162"/>
      <c r="D158" s="162"/>
      <c r="E158" s="72" t="s">
        <v>372</v>
      </c>
      <c r="F158" s="139" t="s">
        <v>647</v>
      </c>
      <c r="G158" s="447"/>
      <c r="H158" s="123" t="s">
        <v>524</v>
      </c>
      <c r="I158" s="448"/>
      <c r="J158" s="449"/>
      <c r="K158" s="77"/>
      <c r="L158" s="164"/>
      <c r="M158" s="79"/>
      <c r="N158" s="79"/>
      <c r="O158" s="450"/>
      <c r="P158" s="72"/>
      <c r="Q158" s="72"/>
      <c r="R158" s="72"/>
      <c r="S158" s="72"/>
      <c r="T158" s="82"/>
      <c r="U158" s="83"/>
      <c r="V158" s="83"/>
      <c r="W158" s="83"/>
      <c r="X158" s="83"/>
      <c r="Y158" s="83"/>
      <c r="Z158" s="95"/>
      <c r="AA158" s="84" t="n">
        <f aca="false">ISBLANK(P158)</f>
        <v>1</v>
      </c>
      <c r="AB158" s="451"/>
      <c r="AC158" s="451"/>
      <c r="AD158" s="128" t="n">
        <f aca="false">IF(AC158=100,2,IF(AND(AC158&gt;=51,AC158&lt;=76),1,IF(AC158&gt;=1,AC158&lt;=50,0)))</f>
        <v>0</v>
      </c>
      <c r="AE158" s="452"/>
      <c r="AF158" s="87"/>
      <c r="AG158" s="425"/>
      <c r="AH158" s="87"/>
      <c r="AI158" s="167"/>
      <c r="AJ158" s="453"/>
      <c r="AK158" s="168"/>
      <c r="AL158" s="72"/>
      <c r="AM158" s="72"/>
      <c r="AN158" s="72"/>
      <c r="AO158" s="72"/>
      <c r="AP158" s="72"/>
      <c r="AQ158" s="132"/>
      <c r="AR158" s="132"/>
    </row>
    <row r="159" customFormat="false" ht="13.2" hidden="false" customHeight="true" outlineLevel="0" collapsed="false">
      <c r="A159" s="454"/>
      <c r="B159" s="455"/>
      <c r="C159" s="455"/>
      <c r="D159" s="455"/>
      <c r="E159" s="456"/>
      <c r="F159" s="456"/>
      <c r="G159" s="455"/>
      <c r="H159" s="456"/>
      <c r="I159" s="455"/>
      <c r="J159" s="457"/>
      <c r="K159" s="458"/>
      <c r="L159" s="458"/>
      <c r="M159" s="113"/>
      <c r="N159" s="113"/>
      <c r="O159" s="118"/>
      <c r="P159" s="456"/>
      <c r="Q159" s="456"/>
      <c r="R159" s="456"/>
      <c r="S159" s="456"/>
      <c r="T159" s="456"/>
      <c r="U159" s="459"/>
      <c r="V159" s="459"/>
      <c r="W159" s="459"/>
      <c r="X159" s="459"/>
      <c r="Y159" s="459"/>
      <c r="Z159" s="455"/>
      <c r="AA159" s="460"/>
      <c r="AB159" s="455"/>
      <c r="AC159" s="455"/>
      <c r="AD159" s="113"/>
      <c r="AE159" s="455"/>
      <c r="AF159" s="116"/>
      <c r="AG159" s="455"/>
      <c r="AH159" s="116"/>
      <c r="AI159" s="117"/>
      <c r="AJ159" s="455"/>
      <c r="AK159" s="119"/>
      <c r="AL159" s="455"/>
      <c r="AM159" s="455"/>
      <c r="AN159" s="455"/>
      <c r="AO159" s="456"/>
      <c r="AP159" s="455"/>
      <c r="AQ159" s="461"/>
      <c r="AR159" s="461"/>
    </row>
    <row r="160" customFormat="false" ht="35.25" hidden="false" customHeight="true" outlineLevel="0" collapsed="false">
      <c r="A160" s="462" t="s">
        <v>648</v>
      </c>
      <c r="B160" s="463" t="n">
        <v>1</v>
      </c>
      <c r="C160" s="463" t="s">
        <v>61</v>
      </c>
      <c r="D160" s="463"/>
      <c r="E160" s="464" t="s">
        <v>152</v>
      </c>
      <c r="F160" s="464" t="s">
        <v>649</v>
      </c>
      <c r="G160" s="464" t="s">
        <v>650</v>
      </c>
      <c r="H160" s="184" t="s">
        <v>651</v>
      </c>
      <c r="I160" s="464" t="s">
        <v>56</v>
      </c>
      <c r="J160" s="465" t="s">
        <v>57</v>
      </c>
      <c r="K160" s="466"/>
      <c r="L160" s="465" t="s">
        <v>159</v>
      </c>
      <c r="M160" s="467"/>
      <c r="N160" s="467"/>
      <c r="O160" s="468" t="s">
        <v>94</v>
      </c>
      <c r="P160" s="271" t="s">
        <v>652</v>
      </c>
      <c r="Q160" s="464" t="s">
        <v>61</v>
      </c>
      <c r="R160" s="464"/>
      <c r="S160" s="464" t="n">
        <v>15</v>
      </c>
      <c r="T160" s="271" t="n">
        <v>5</v>
      </c>
      <c r="U160" s="183" t="n">
        <v>15</v>
      </c>
      <c r="V160" s="183" t="n">
        <v>0</v>
      </c>
      <c r="W160" s="183" t="n">
        <v>15</v>
      </c>
      <c r="X160" s="183" t="n">
        <v>10</v>
      </c>
      <c r="Y160" s="183" t="n">
        <v>30</v>
      </c>
      <c r="Z160" s="183" t="s">
        <v>62</v>
      </c>
      <c r="AA160" s="469" t="n">
        <f aca="false">ISBLANK(P160)</f>
        <v>0</v>
      </c>
      <c r="AB160" s="470" t="n">
        <v>5</v>
      </c>
      <c r="AC160" s="471" t="n">
        <f aca="false">+S160+T160+U160+V160+W160+X160+Y160</f>
        <v>90</v>
      </c>
      <c r="AD160" s="470" t="n">
        <f aca="false">IF(AC160=100,2,IF(AND(AC160&gt;=51,AC160&lt;=76),1,IF(AC160&gt;=1,AC160&lt;=50,0)))</f>
        <v>0</v>
      </c>
      <c r="AE160" s="472" t="s">
        <v>114</v>
      </c>
      <c r="AF160" s="473"/>
      <c r="AG160" s="474" t="s">
        <v>159</v>
      </c>
      <c r="AH160" s="473" t="n">
        <f aca="false">VLOOKUP(AG160,[12]LISTAS!$I$3:$J$7,2)</f>
        <v>4</v>
      </c>
      <c r="AI160" s="475" t="n">
        <f aca="false">AF160*AH160</f>
        <v>0</v>
      </c>
      <c r="AJ160" s="476" t="s">
        <v>59</v>
      </c>
      <c r="AK160" s="477" t="str">
        <f aca="false">VLOOKUP(AJ160,[12]LISTAS!$Z$3:$AA$6,2)</f>
        <v>Reducir el riesgo y/o
Evitar el riesgo y/o
Transferir el riesgo y/o
Compartir el riesgo </v>
      </c>
      <c r="AL160" s="478" t="s">
        <v>653</v>
      </c>
      <c r="AM160" s="478" t="s">
        <v>654</v>
      </c>
      <c r="AN160" s="479" t="s">
        <v>655</v>
      </c>
      <c r="AO160" s="479" t="s">
        <v>656</v>
      </c>
      <c r="AP160" s="480" t="s">
        <v>657</v>
      </c>
      <c r="AQ160" s="481" t="n">
        <v>43101</v>
      </c>
      <c r="AR160" s="481" t="n">
        <v>43465</v>
      </c>
    </row>
    <row r="161" customFormat="false" ht="13.5" hidden="false" customHeight="true" outlineLevel="0" collapsed="false">
      <c r="A161" s="462"/>
      <c r="B161" s="463"/>
      <c r="C161" s="463"/>
      <c r="D161" s="463"/>
      <c r="E161" s="464" t="s">
        <v>70</v>
      </c>
      <c r="F161" s="271" t="s">
        <v>658</v>
      </c>
      <c r="G161" s="464"/>
      <c r="H161" s="184" t="s">
        <v>659</v>
      </c>
      <c r="I161" s="464"/>
      <c r="J161" s="465"/>
      <c r="K161" s="466"/>
      <c r="L161" s="465"/>
      <c r="M161" s="467"/>
      <c r="N161" s="467"/>
      <c r="O161" s="468"/>
      <c r="P161" s="464" t="s">
        <v>660</v>
      </c>
      <c r="Q161" s="464" t="s">
        <v>61</v>
      </c>
      <c r="R161" s="464"/>
      <c r="S161" s="464" t="n">
        <v>0</v>
      </c>
      <c r="T161" s="271" t="n">
        <v>5</v>
      </c>
      <c r="U161" s="183" t="n">
        <v>0</v>
      </c>
      <c r="V161" s="183" t="n">
        <v>10</v>
      </c>
      <c r="W161" s="183" t="n">
        <v>15</v>
      </c>
      <c r="X161" s="183" t="n">
        <v>10</v>
      </c>
      <c r="Y161" s="183" t="n">
        <v>30</v>
      </c>
      <c r="Z161" s="183" t="s">
        <v>62</v>
      </c>
      <c r="AA161" s="469" t="n">
        <f aca="false">ISBLANK(P161)</f>
        <v>0</v>
      </c>
      <c r="AB161" s="470"/>
      <c r="AC161" s="471" t="n">
        <f aca="false">+S161+T161+U161+V161+W161+X161+Y161</f>
        <v>70</v>
      </c>
      <c r="AD161" s="470" t="n">
        <f aca="false">IF(AC161=100,2,IF(AND(AC161&gt;=51,AC161&lt;=76),1,IF(AC161&gt;=1,AC161&lt;=50,0)))</f>
        <v>1</v>
      </c>
      <c r="AE161" s="472"/>
      <c r="AF161" s="473"/>
      <c r="AG161" s="474"/>
      <c r="AH161" s="473"/>
      <c r="AI161" s="475"/>
      <c r="AJ161" s="476"/>
      <c r="AK161" s="477"/>
      <c r="AL161" s="478"/>
      <c r="AM161" s="478"/>
      <c r="AN161" s="479"/>
      <c r="AO161" s="479"/>
      <c r="AP161" s="464" t="s">
        <v>661</v>
      </c>
      <c r="AQ161" s="481"/>
      <c r="AR161" s="481"/>
    </row>
    <row r="162" customFormat="false" ht="35.25" hidden="false" customHeight="true" outlineLevel="0" collapsed="false">
      <c r="A162" s="462"/>
      <c r="B162" s="463"/>
      <c r="C162" s="463"/>
      <c r="D162" s="463"/>
      <c r="E162" s="464" t="s">
        <v>152</v>
      </c>
      <c r="F162" s="464" t="s">
        <v>662</v>
      </c>
      <c r="G162" s="464"/>
      <c r="H162" s="184" t="s">
        <v>663</v>
      </c>
      <c r="I162" s="464"/>
      <c r="J162" s="465"/>
      <c r="K162" s="466"/>
      <c r="L162" s="465"/>
      <c r="M162" s="467"/>
      <c r="N162" s="467"/>
      <c r="O162" s="468"/>
      <c r="P162" s="464" t="s">
        <v>664</v>
      </c>
      <c r="Q162" s="464" t="s">
        <v>61</v>
      </c>
      <c r="R162" s="464"/>
      <c r="S162" s="464" t="n">
        <v>15</v>
      </c>
      <c r="T162" s="271" t="n">
        <v>5</v>
      </c>
      <c r="U162" s="183" t="n">
        <v>0</v>
      </c>
      <c r="V162" s="183" t="n">
        <v>10</v>
      </c>
      <c r="W162" s="183" t="n">
        <v>15</v>
      </c>
      <c r="X162" s="183" t="n">
        <v>10</v>
      </c>
      <c r="Y162" s="183" t="n">
        <v>30</v>
      </c>
      <c r="Z162" s="183" t="s">
        <v>62</v>
      </c>
      <c r="AA162" s="469" t="n">
        <f aca="false">ISBLANK(P162)</f>
        <v>0</v>
      </c>
      <c r="AB162" s="470"/>
      <c r="AC162" s="471" t="n">
        <f aca="false">+S162+T162+U162+V162+W162+X162+Y162</f>
        <v>85</v>
      </c>
      <c r="AD162" s="470" t="n">
        <f aca="false">IF(AC162=100,2,IF(AND(AC162&gt;=51,AC162&lt;=76),1,IF(AC162&gt;=1,AC162&lt;=50,0)))</f>
        <v>0</v>
      </c>
      <c r="AE162" s="472"/>
      <c r="AF162" s="473"/>
      <c r="AG162" s="474"/>
      <c r="AH162" s="473"/>
      <c r="AI162" s="475"/>
      <c r="AJ162" s="476"/>
      <c r="AK162" s="477"/>
      <c r="AL162" s="478"/>
      <c r="AM162" s="478"/>
      <c r="AN162" s="479"/>
      <c r="AO162" s="479"/>
      <c r="AP162" s="464" t="s">
        <v>665</v>
      </c>
      <c r="AQ162" s="481"/>
      <c r="AR162" s="481"/>
    </row>
    <row r="163" customFormat="false" ht="35.25" hidden="false" customHeight="true" outlineLevel="0" collapsed="false">
      <c r="A163" s="462"/>
      <c r="B163" s="463"/>
      <c r="C163" s="463"/>
      <c r="D163" s="463"/>
      <c r="E163" s="464" t="s">
        <v>372</v>
      </c>
      <c r="F163" s="464" t="s">
        <v>666</v>
      </c>
      <c r="G163" s="464"/>
      <c r="H163" s="184" t="s">
        <v>667</v>
      </c>
      <c r="I163" s="464"/>
      <c r="J163" s="465"/>
      <c r="K163" s="466"/>
      <c r="L163" s="465"/>
      <c r="M163" s="467"/>
      <c r="N163" s="467"/>
      <c r="O163" s="468"/>
      <c r="P163" s="464" t="s">
        <v>668</v>
      </c>
      <c r="Q163" s="464" t="s">
        <v>61</v>
      </c>
      <c r="R163" s="464"/>
      <c r="S163" s="464" t="n">
        <v>15</v>
      </c>
      <c r="T163" s="271" t="n">
        <v>5</v>
      </c>
      <c r="U163" s="183" t="n">
        <v>0</v>
      </c>
      <c r="V163" s="183" t="n">
        <v>10</v>
      </c>
      <c r="W163" s="183" t="n">
        <v>15</v>
      </c>
      <c r="X163" s="183" t="n">
        <v>10</v>
      </c>
      <c r="Y163" s="183" t="n">
        <v>30</v>
      </c>
      <c r="Z163" s="183" t="s">
        <v>62</v>
      </c>
      <c r="AA163" s="469" t="n">
        <f aca="false">ISBLANK(P163)</f>
        <v>0</v>
      </c>
      <c r="AB163" s="470"/>
      <c r="AC163" s="471" t="n">
        <f aca="false">+S163+T163+U163+V163+W163+X163+Y163</f>
        <v>85</v>
      </c>
      <c r="AD163" s="470" t="n">
        <f aca="false">IF(AC163=100,2,IF(AND(AC163&gt;=51,AC163&lt;=76),1,IF(AC163&gt;=1,AC163&lt;=50,0)))</f>
        <v>0</v>
      </c>
      <c r="AE163" s="472"/>
      <c r="AF163" s="473"/>
      <c r="AG163" s="474"/>
      <c r="AH163" s="473"/>
      <c r="AI163" s="475"/>
      <c r="AJ163" s="476"/>
      <c r="AK163" s="477"/>
      <c r="AL163" s="478"/>
      <c r="AM163" s="478"/>
      <c r="AN163" s="479"/>
      <c r="AO163" s="479"/>
      <c r="AP163" s="464" t="s">
        <v>669</v>
      </c>
      <c r="AQ163" s="481"/>
      <c r="AR163" s="481"/>
    </row>
    <row r="164" customFormat="false" ht="35.25" hidden="false" customHeight="true" outlineLevel="0" collapsed="false">
      <c r="A164" s="462"/>
      <c r="B164" s="463"/>
      <c r="C164" s="463"/>
      <c r="D164" s="463"/>
      <c r="E164" s="464" t="s">
        <v>187</v>
      </c>
      <c r="F164" s="464" t="s">
        <v>670</v>
      </c>
      <c r="G164" s="464"/>
      <c r="H164" s="464"/>
      <c r="I164" s="464"/>
      <c r="J164" s="465"/>
      <c r="K164" s="466"/>
      <c r="L164" s="465"/>
      <c r="M164" s="467"/>
      <c r="N164" s="467"/>
      <c r="O164" s="468"/>
      <c r="P164" s="271" t="s">
        <v>671</v>
      </c>
      <c r="Q164" s="464" t="s">
        <v>61</v>
      </c>
      <c r="R164" s="464"/>
      <c r="S164" s="464" t="n">
        <v>15</v>
      </c>
      <c r="T164" s="271" t="n">
        <v>5</v>
      </c>
      <c r="U164" s="183" t="n">
        <v>0</v>
      </c>
      <c r="V164" s="183" t="n">
        <v>10</v>
      </c>
      <c r="W164" s="183" t="n">
        <v>15</v>
      </c>
      <c r="X164" s="183" t="n">
        <v>10</v>
      </c>
      <c r="Y164" s="183" t="n">
        <v>30</v>
      </c>
      <c r="Z164" s="183" t="s">
        <v>62</v>
      </c>
      <c r="AA164" s="469" t="n">
        <f aca="false">ISBLANK(P164)</f>
        <v>0</v>
      </c>
      <c r="AB164" s="470"/>
      <c r="AC164" s="471" t="n">
        <f aca="false">+S164+T164+U164+V164+W164+X164+Y164</f>
        <v>85</v>
      </c>
      <c r="AD164" s="470" t="n">
        <f aca="false">IF(AC164=100,2,IF(AND(AC164&gt;=51,AC164&lt;=76),1,IF(AC164&gt;=1,AC164&lt;=50,0)))</f>
        <v>0</v>
      </c>
      <c r="AE164" s="472"/>
      <c r="AF164" s="473"/>
      <c r="AG164" s="474"/>
      <c r="AH164" s="473"/>
      <c r="AI164" s="475"/>
      <c r="AJ164" s="476"/>
      <c r="AK164" s="477"/>
      <c r="AL164" s="478"/>
      <c r="AM164" s="478"/>
      <c r="AN164" s="479"/>
      <c r="AO164" s="479"/>
      <c r="AP164" s="184" t="s">
        <v>672</v>
      </c>
      <c r="AQ164" s="481"/>
      <c r="AR164" s="481"/>
    </row>
    <row r="165" customFormat="false" ht="35.25" hidden="false" customHeight="true" outlineLevel="0" collapsed="false">
      <c r="A165" s="462"/>
      <c r="B165" s="463"/>
      <c r="C165" s="463"/>
      <c r="D165" s="463"/>
      <c r="E165" s="464"/>
      <c r="F165" s="464"/>
      <c r="G165" s="464"/>
      <c r="H165" s="464"/>
      <c r="I165" s="464"/>
      <c r="J165" s="465"/>
      <c r="K165" s="482"/>
      <c r="L165" s="465"/>
      <c r="M165" s="483"/>
      <c r="N165" s="483"/>
      <c r="O165" s="468"/>
      <c r="P165" s="271"/>
      <c r="Q165" s="464"/>
      <c r="R165" s="464"/>
      <c r="S165" s="464"/>
      <c r="T165" s="271"/>
      <c r="U165" s="183"/>
      <c r="V165" s="183"/>
      <c r="W165" s="183"/>
      <c r="X165" s="183"/>
      <c r="Y165" s="183"/>
      <c r="Z165" s="183"/>
      <c r="AA165" s="484"/>
      <c r="AB165" s="470"/>
      <c r="AC165" s="471"/>
      <c r="AD165" s="484"/>
      <c r="AE165" s="472"/>
      <c r="AF165" s="484"/>
      <c r="AG165" s="474"/>
      <c r="AH165" s="484"/>
      <c r="AI165" s="485"/>
      <c r="AJ165" s="476"/>
      <c r="AK165" s="477"/>
      <c r="AL165" s="478"/>
      <c r="AM165" s="478"/>
      <c r="AN165" s="479"/>
      <c r="AO165" s="479"/>
      <c r="AP165" s="184"/>
      <c r="AQ165" s="481"/>
      <c r="AR165" s="481"/>
    </row>
    <row r="166" customFormat="false" ht="35.25" hidden="false" customHeight="true" outlineLevel="0" collapsed="false">
      <c r="A166" s="462"/>
      <c r="B166" s="463"/>
      <c r="C166" s="463"/>
      <c r="D166" s="463"/>
      <c r="E166" s="464"/>
      <c r="F166" s="464"/>
      <c r="G166" s="464"/>
      <c r="H166" s="464"/>
      <c r="I166" s="464"/>
      <c r="J166" s="465"/>
      <c r="K166" s="486"/>
      <c r="L166" s="465"/>
      <c r="M166" s="486"/>
      <c r="N166" s="486"/>
      <c r="O166" s="468"/>
      <c r="P166" s="271"/>
      <c r="Q166" s="464"/>
      <c r="R166" s="464"/>
      <c r="S166" s="464"/>
      <c r="T166" s="271"/>
      <c r="U166" s="183"/>
      <c r="V166" s="183"/>
      <c r="W166" s="183"/>
      <c r="X166" s="183"/>
      <c r="Y166" s="183"/>
      <c r="Z166" s="183"/>
      <c r="AA166" s="486"/>
      <c r="AB166" s="470"/>
      <c r="AC166" s="471"/>
      <c r="AD166" s="486"/>
      <c r="AE166" s="472"/>
      <c r="AF166" s="486"/>
      <c r="AG166" s="474"/>
      <c r="AH166" s="486"/>
      <c r="AI166" s="487"/>
      <c r="AJ166" s="476"/>
      <c r="AK166" s="477"/>
      <c r="AL166" s="478"/>
      <c r="AM166" s="478"/>
      <c r="AN166" s="479"/>
      <c r="AO166" s="479"/>
      <c r="AP166" s="184"/>
      <c r="AQ166" s="481"/>
      <c r="AR166" s="481"/>
    </row>
    <row r="167" customFormat="false" ht="17.25" hidden="false" customHeight="true" outlineLevel="0" collapsed="false">
      <c r="A167" s="102"/>
      <c r="B167" s="488"/>
      <c r="C167" s="488"/>
      <c r="D167" s="488"/>
      <c r="E167" s="456"/>
      <c r="F167" s="456"/>
      <c r="G167" s="456"/>
      <c r="H167" s="456"/>
      <c r="I167" s="456"/>
      <c r="J167" s="458"/>
      <c r="K167" s="489"/>
      <c r="L167" s="458"/>
      <c r="M167" s="489"/>
      <c r="N167" s="489"/>
      <c r="O167" s="118"/>
      <c r="P167" s="456"/>
      <c r="Q167" s="456"/>
      <c r="R167" s="456"/>
      <c r="S167" s="456"/>
      <c r="T167" s="456"/>
      <c r="U167" s="459"/>
      <c r="V167" s="459"/>
      <c r="W167" s="459"/>
      <c r="X167" s="459"/>
      <c r="Y167" s="459"/>
      <c r="Z167" s="459"/>
      <c r="AA167" s="489"/>
      <c r="AB167" s="113"/>
      <c r="AC167" s="454"/>
      <c r="AD167" s="489"/>
      <c r="AE167" s="113"/>
      <c r="AF167" s="489"/>
      <c r="AG167" s="113"/>
      <c r="AH167" s="489"/>
      <c r="AI167" s="490"/>
      <c r="AJ167" s="118"/>
      <c r="AK167" s="491"/>
      <c r="AL167" s="492"/>
      <c r="AM167" s="492"/>
      <c r="AN167" s="154"/>
      <c r="AO167" s="154"/>
      <c r="AP167" s="492"/>
      <c r="AQ167" s="493"/>
      <c r="AR167" s="493"/>
    </row>
    <row r="168" customFormat="false" ht="35.25" hidden="false" customHeight="true" outlineLevel="0" collapsed="false">
      <c r="A168" s="161" t="s">
        <v>673</v>
      </c>
      <c r="B168" s="162" t="n">
        <v>1</v>
      </c>
      <c r="C168" s="162" t="s">
        <v>61</v>
      </c>
      <c r="D168" s="162"/>
      <c r="E168" s="72" t="s">
        <v>372</v>
      </c>
      <c r="F168" s="72" t="s">
        <v>674</v>
      </c>
      <c r="G168" s="494" t="s">
        <v>675</v>
      </c>
      <c r="H168" s="74" t="s">
        <v>676</v>
      </c>
      <c r="I168" s="72" t="s">
        <v>158</v>
      </c>
      <c r="J168" s="495" t="s">
        <v>114</v>
      </c>
      <c r="K168" s="496"/>
      <c r="L168" s="163" t="s">
        <v>159</v>
      </c>
      <c r="M168" s="252"/>
      <c r="N168" s="252"/>
      <c r="O168" s="497" t="s">
        <v>64</v>
      </c>
      <c r="P168" s="74" t="s">
        <v>677</v>
      </c>
      <c r="Q168" s="72" t="s">
        <v>51</v>
      </c>
      <c r="R168" s="72"/>
      <c r="S168" s="72" t="n">
        <v>15</v>
      </c>
      <c r="T168" s="494" t="n">
        <v>5</v>
      </c>
      <c r="U168" s="83" t="n">
        <v>0</v>
      </c>
      <c r="V168" s="83" t="n">
        <v>10</v>
      </c>
      <c r="W168" s="83" t="n">
        <v>15</v>
      </c>
      <c r="X168" s="83" t="n">
        <v>10</v>
      </c>
      <c r="Y168" s="83" t="n">
        <v>30</v>
      </c>
      <c r="Z168" s="83" t="s">
        <v>62</v>
      </c>
      <c r="AA168" s="259" t="n">
        <f aca="false">ISBLANK(P168)</f>
        <v>0</v>
      </c>
      <c r="AB168" s="186" t="n">
        <v>2</v>
      </c>
      <c r="AC168" s="127" t="n">
        <f aca="false">+S168+T168+U168+V168+W168+X168+Y168</f>
        <v>85</v>
      </c>
      <c r="AD168" s="186" t="n">
        <f aca="false">IF(AC168=100,2,IF(AND(AC168&gt;=51,AC168&lt;=76),1,IF(AC168&gt;=1,AC168&lt;=50,0)))</f>
        <v>0</v>
      </c>
      <c r="AE168" s="498" t="s">
        <v>114</v>
      </c>
      <c r="AF168" s="87"/>
      <c r="AG168" s="499" t="s">
        <v>58</v>
      </c>
      <c r="AH168" s="500" t="n">
        <f aca="false">VLOOKUP(AG168,[13]LISTAS!$I$3:$J$7,2)</f>
        <v>3</v>
      </c>
      <c r="AI168" s="500" t="n">
        <f aca="false">AF168*AH168</f>
        <v>0</v>
      </c>
      <c r="AJ168" s="497" t="s">
        <v>64</v>
      </c>
      <c r="AK168" s="501" t="str">
        <f aca="false">VLOOKUP(AJ168,[13]LISTAS!$Z$3:$AA$6,2)</f>
        <v>Reducir el riesgo y/o
Asume el riesgo Y/o</v>
      </c>
      <c r="AL168" s="95" t="s">
        <v>678</v>
      </c>
      <c r="AM168" s="95" t="s">
        <v>679</v>
      </c>
      <c r="AN168" s="95" t="s">
        <v>680</v>
      </c>
      <c r="AO168" s="95" t="s">
        <v>681</v>
      </c>
      <c r="AP168" s="290" t="s">
        <v>682</v>
      </c>
      <c r="AQ168" s="132" t="n">
        <v>43132</v>
      </c>
      <c r="AR168" s="292" t="n">
        <v>43465</v>
      </c>
    </row>
    <row r="169" customFormat="false" ht="35.25" hidden="false" customHeight="true" outlineLevel="0" collapsed="false">
      <c r="A169" s="161"/>
      <c r="B169" s="162"/>
      <c r="C169" s="162"/>
      <c r="D169" s="162"/>
      <c r="E169" s="72" t="s">
        <v>52</v>
      </c>
      <c r="F169" s="72" t="s">
        <v>683</v>
      </c>
      <c r="G169" s="494"/>
      <c r="H169" s="72" t="s">
        <v>684</v>
      </c>
      <c r="I169" s="72"/>
      <c r="J169" s="495"/>
      <c r="K169" s="496"/>
      <c r="L169" s="163"/>
      <c r="M169" s="252"/>
      <c r="N169" s="252"/>
      <c r="O169" s="497"/>
      <c r="P169" s="74" t="s">
        <v>685</v>
      </c>
      <c r="Q169" s="72" t="s">
        <v>51</v>
      </c>
      <c r="R169" s="72"/>
      <c r="S169" s="72" t="n">
        <v>15</v>
      </c>
      <c r="T169" s="494" t="n">
        <v>5</v>
      </c>
      <c r="U169" s="83" t="n">
        <v>0</v>
      </c>
      <c r="V169" s="83" t="n">
        <v>10</v>
      </c>
      <c r="W169" s="83" t="n">
        <v>15</v>
      </c>
      <c r="X169" s="83" t="n">
        <v>10</v>
      </c>
      <c r="Y169" s="83" t="n">
        <v>30</v>
      </c>
      <c r="Z169" s="83" t="s">
        <v>62</v>
      </c>
      <c r="AA169" s="259" t="n">
        <f aca="false">ISBLANK(P169)</f>
        <v>0</v>
      </c>
      <c r="AB169" s="186"/>
      <c r="AC169" s="127" t="n">
        <f aca="false">+S169+T169+U169+V169+W169+X169+Y169</f>
        <v>85</v>
      </c>
      <c r="AD169" s="186" t="n">
        <f aca="false">IF(AC169=100,2,IF(AND(AC169&gt;=51,AC169&lt;=76),1,IF(AC169&gt;=1,AC169&lt;=50,0)))</f>
        <v>0</v>
      </c>
      <c r="AE169" s="498"/>
      <c r="AF169" s="87"/>
      <c r="AG169" s="499"/>
      <c r="AH169" s="500"/>
      <c r="AI169" s="500"/>
      <c r="AJ169" s="497"/>
      <c r="AK169" s="501"/>
      <c r="AL169" s="72" t="s">
        <v>686</v>
      </c>
      <c r="AM169" s="95" t="s">
        <v>679</v>
      </c>
      <c r="AN169" s="72" t="s">
        <v>687</v>
      </c>
      <c r="AO169" s="72" t="s">
        <v>688</v>
      </c>
      <c r="AP169" s="290" t="s">
        <v>689</v>
      </c>
      <c r="AQ169" s="132" t="n">
        <v>43132</v>
      </c>
      <c r="AR169" s="292" t="n">
        <v>43250</v>
      </c>
    </row>
    <row r="170" customFormat="false" ht="35.25" hidden="false" customHeight="true" outlineLevel="0" collapsed="false">
      <c r="A170" s="161"/>
      <c r="B170" s="162"/>
      <c r="C170" s="162"/>
      <c r="D170" s="162"/>
      <c r="E170" s="72" t="s">
        <v>52</v>
      </c>
      <c r="F170" s="72" t="s">
        <v>690</v>
      </c>
      <c r="G170" s="494"/>
      <c r="H170" s="72" t="s">
        <v>691</v>
      </c>
      <c r="I170" s="72"/>
      <c r="J170" s="495"/>
      <c r="K170" s="496"/>
      <c r="L170" s="163"/>
      <c r="M170" s="252"/>
      <c r="N170" s="252"/>
      <c r="O170" s="497"/>
      <c r="P170" s="72" t="s">
        <v>692</v>
      </c>
      <c r="Q170" s="72" t="s">
        <v>51</v>
      </c>
      <c r="R170" s="72"/>
      <c r="S170" s="72" t="n">
        <v>15</v>
      </c>
      <c r="T170" s="494" t="n">
        <v>5</v>
      </c>
      <c r="U170" s="83" t="n">
        <v>0</v>
      </c>
      <c r="V170" s="83" t="n">
        <v>10</v>
      </c>
      <c r="W170" s="83" t="n">
        <v>15</v>
      </c>
      <c r="X170" s="83" t="n">
        <v>10</v>
      </c>
      <c r="Y170" s="83" t="n">
        <v>30</v>
      </c>
      <c r="Z170" s="83" t="s">
        <v>62</v>
      </c>
      <c r="AA170" s="259" t="n">
        <f aca="false">ISBLANK(P170)</f>
        <v>0</v>
      </c>
      <c r="AB170" s="186"/>
      <c r="AC170" s="127" t="n">
        <f aca="false">+S170+T170+U170+V170+W170+X170+Y170</f>
        <v>85</v>
      </c>
      <c r="AD170" s="186" t="n">
        <f aca="false">IF(AC170=100,2,IF(AND(AC170&gt;=51,AC170&lt;=76),1,IF(AC170&gt;=1,AC170&lt;=50,0)))</f>
        <v>0</v>
      </c>
      <c r="AE170" s="498"/>
      <c r="AF170" s="87"/>
      <c r="AG170" s="499"/>
      <c r="AH170" s="500"/>
      <c r="AI170" s="500"/>
      <c r="AJ170" s="497"/>
      <c r="AK170" s="501"/>
      <c r="AL170" s="95" t="s">
        <v>693</v>
      </c>
      <c r="AM170" s="95" t="s">
        <v>679</v>
      </c>
      <c r="AN170" s="95" t="s">
        <v>694</v>
      </c>
      <c r="AO170" s="95" t="s">
        <v>695</v>
      </c>
      <c r="AP170" s="290" t="s">
        <v>689</v>
      </c>
      <c r="AQ170" s="132" t="n">
        <v>43282</v>
      </c>
      <c r="AR170" s="132" t="n">
        <v>43464</v>
      </c>
    </row>
    <row r="171" customFormat="false" ht="35.25" hidden="false" customHeight="true" outlineLevel="0" collapsed="false">
      <c r="A171" s="161"/>
      <c r="B171" s="162"/>
      <c r="C171" s="162"/>
      <c r="D171" s="162"/>
      <c r="E171" s="72"/>
      <c r="F171" s="72"/>
      <c r="G171" s="494"/>
      <c r="H171" s="494"/>
      <c r="I171" s="72"/>
      <c r="J171" s="495"/>
      <c r="K171" s="496"/>
      <c r="L171" s="163"/>
      <c r="M171" s="252"/>
      <c r="N171" s="252"/>
      <c r="O171" s="497"/>
      <c r="P171" s="494"/>
      <c r="Q171" s="72"/>
      <c r="R171" s="72"/>
      <c r="S171" s="72"/>
      <c r="T171" s="494"/>
      <c r="U171" s="83"/>
      <c r="V171" s="83"/>
      <c r="W171" s="83"/>
      <c r="X171" s="83"/>
      <c r="Y171" s="83"/>
      <c r="Z171" s="83"/>
      <c r="AA171" s="259"/>
      <c r="AB171" s="186"/>
      <c r="AC171" s="127" t="n">
        <f aca="false">+S171+T171+U171+V171+W171+X171+Y171</f>
        <v>0</v>
      </c>
      <c r="AD171" s="186" t="n">
        <f aca="false">IF(AC171=100,2,IF(AND(AC171&gt;=51,AC171&lt;=76),1,IF(AC171&gt;=1,AC171&lt;=50,0)))</f>
        <v>0</v>
      </c>
      <c r="AE171" s="498"/>
      <c r="AF171" s="87"/>
      <c r="AG171" s="499"/>
      <c r="AH171" s="500"/>
      <c r="AI171" s="500"/>
      <c r="AJ171" s="497"/>
      <c r="AK171" s="501"/>
      <c r="AL171" s="95"/>
      <c r="AM171" s="95"/>
      <c r="AN171" s="95"/>
      <c r="AO171" s="95"/>
      <c r="AP171" s="95"/>
      <c r="AQ171" s="132"/>
      <c r="AR171" s="132"/>
    </row>
    <row r="172" customFormat="false" ht="35.25" hidden="false" customHeight="true" outlineLevel="0" collapsed="false">
      <c r="A172" s="161"/>
      <c r="B172" s="162"/>
      <c r="C172" s="162"/>
      <c r="D172" s="162"/>
      <c r="E172" s="72"/>
      <c r="F172" s="72"/>
      <c r="G172" s="494"/>
      <c r="H172" s="72"/>
      <c r="I172" s="72"/>
      <c r="J172" s="495"/>
      <c r="K172" s="496"/>
      <c r="L172" s="163"/>
      <c r="M172" s="252"/>
      <c r="N172" s="252"/>
      <c r="O172" s="497"/>
      <c r="P172" s="494"/>
      <c r="Q172" s="72"/>
      <c r="R172" s="72"/>
      <c r="S172" s="72"/>
      <c r="T172" s="494"/>
      <c r="U172" s="83"/>
      <c r="V172" s="83"/>
      <c r="W172" s="83"/>
      <c r="X172" s="83"/>
      <c r="Y172" s="83"/>
      <c r="Z172" s="83"/>
      <c r="AA172" s="259"/>
      <c r="AB172" s="186"/>
      <c r="AC172" s="127" t="n">
        <f aca="false">+S172+T172+U172+V172+W172+X172+Y172</f>
        <v>0</v>
      </c>
      <c r="AD172" s="186" t="n">
        <f aca="false">IF(AC172=100,2,IF(AND(AC172&gt;=51,AC172&lt;=76),1,IF(AC172&gt;=1,AC172&lt;=50,0)))</f>
        <v>0</v>
      </c>
      <c r="AE172" s="498"/>
      <c r="AF172" s="87"/>
      <c r="AG172" s="499"/>
      <c r="AH172" s="500"/>
      <c r="AI172" s="500"/>
      <c r="AJ172" s="497"/>
      <c r="AK172" s="501"/>
      <c r="AL172" s="95"/>
      <c r="AM172" s="95"/>
      <c r="AN172" s="95"/>
      <c r="AO172" s="95"/>
      <c r="AP172" s="95"/>
      <c r="AQ172" s="132"/>
      <c r="AR172" s="132"/>
    </row>
    <row r="173" customFormat="false" ht="19.5" hidden="false" customHeight="true" outlineLevel="0" collapsed="false">
      <c r="A173" s="389"/>
      <c r="B173" s="390"/>
      <c r="C173" s="390"/>
      <c r="D173" s="390"/>
      <c r="E173" s="105"/>
      <c r="F173" s="105"/>
      <c r="G173" s="320"/>
      <c r="H173" s="104"/>
      <c r="I173" s="320"/>
      <c r="J173" s="502"/>
      <c r="K173" s="502"/>
      <c r="L173" s="503"/>
      <c r="M173" s="504"/>
      <c r="N173" s="504"/>
      <c r="O173" s="505"/>
      <c r="P173" s="105"/>
      <c r="Q173" s="105"/>
      <c r="R173" s="105"/>
      <c r="S173" s="105"/>
      <c r="T173" s="105"/>
      <c r="U173" s="136"/>
      <c r="V173" s="136"/>
      <c r="W173" s="136"/>
      <c r="X173" s="136"/>
      <c r="Y173" s="136"/>
      <c r="Z173" s="136"/>
      <c r="AA173" s="506"/>
      <c r="AB173" s="507"/>
      <c r="AC173" s="137"/>
      <c r="AD173" s="504"/>
      <c r="AE173" s="507"/>
      <c r="AF173" s="380"/>
      <c r="AG173" s="504"/>
      <c r="AH173" s="115"/>
      <c r="AI173" s="115"/>
      <c r="AJ173" s="505"/>
      <c r="AK173" s="508"/>
      <c r="AL173" s="509"/>
      <c r="AM173" s="509"/>
      <c r="AN173" s="509"/>
      <c r="AO173" s="509"/>
      <c r="AP173" s="509"/>
      <c r="AQ173" s="510"/>
      <c r="AR173" s="510"/>
    </row>
    <row r="174" customFormat="false" ht="35.25" hidden="false" customHeight="true" outlineLevel="0" collapsed="false">
      <c r="A174" s="161" t="s">
        <v>696</v>
      </c>
      <c r="B174" s="162" t="n">
        <v>1</v>
      </c>
      <c r="C174" s="162" t="s">
        <v>61</v>
      </c>
      <c r="D174" s="162"/>
      <c r="E174" s="72" t="s">
        <v>133</v>
      </c>
      <c r="F174" s="72" t="s">
        <v>697</v>
      </c>
      <c r="G174" s="494" t="s">
        <v>698</v>
      </c>
      <c r="H174" s="123" t="s">
        <v>699</v>
      </c>
      <c r="I174" s="72" t="s">
        <v>158</v>
      </c>
      <c r="J174" s="511" t="s">
        <v>93</v>
      </c>
      <c r="K174" s="496"/>
      <c r="L174" s="163" t="s">
        <v>159</v>
      </c>
      <c r="M174" s="252"/>
      <c r="N174" s="252"/>
      <c r="O174" s="512" t="s">
        <v>94</v>
      </c>
      <c r="P174" s="494" t="s">
        <v>700</v>
      </c>
      <c r="Q174" s="72" t="s">
        <v>61</v>
      </c>
      <c r="R174" s="72"/>
      <c r="S174" s="72" t="n">
        <v>15</v>
      </c>
      <c r="T174" s="494" t="n">
        <v>5</v>
      </c>
      <c r="U174" s="83" t="n">
        <v>0</v>
      </c>
      <c r="V174" s="83" t="n">
        <v>10</v>
      </c>
      <c r="W174" s="83" t="n">
        <v>15</v>
      </c>
      <c r="X174" s="83" t="n">
        <v>10</v>
      </c>
      <c r="Y174" s="83" t="n">
        <v>0</v>
      </c>
      <c r="Z174" s="83" t="s">
        <v>62</v>
      </c>
      <c r="AA174" s="259" t="n">
        <f aca="false">ISBLANK(P174)</f>
        <v>0</v>
      </c>
      <c r="AB174" s="186" t="n">
        <v>3</v>
      </c>
      <c r="AC174" s="127" t="n">
        <f aca="false">+S174+T174+U174+V174+W174+X174+Y174</f>
        <v>55</v>
      </c>
      <c r="AD174" s="186" t="n">
        <f aca="false">IF(AC174=100,2,IF(AND(AC174&gt;=51,AC174&lt;=76),1,IF(AC174&gt;=1,AC174&lt;=50,0)))</f>
        <v>1</v>
      </c>
      <c r="AE174" s="499" t="s">
        <v>161</v>
      </c>
      <c r="AF174" s="87"/>
      <c r="AG174" s="513" t="s">
        <v>96</v>
      </c>
      <c r="AH174" s="87" t="n">
        <f aca="false">VLOOKUP(AG174,[14]LISTAS!$I$3:$J$7,2)</f>
        <v>2</v>
      </c>
      <c r="AI174" s="87" t="n">
        <f aca="false">AF174*AH174</f>
        <v>0</v>
      </c>
      <c r="AJ174" s="497" t="s">
        <v>64</v>
      </c>
      <c r="AK174" s="501" t="str">
        <f aca="false">VLOOKUP(AJ174,[14]LISTAS!$Z$3:$AA$6,2)</f>
        <v>Reducir el riesgo y/o
Asume el riesgo Y/o</v>
      </c>
      <c r="AL174" s="514" t="s">
        <v>701</v>
      </c>
      <c r="AM174" s="240" t="s">
        <v>702</v>
      </c>
      <c r="AN174" s="514" t="s">
        <v>703</v>
      </c>
      <c r="AO174" s="514" t="s">
        <v>704</v>
      </c>
      <c r="AP174" s="514" t="s">
        <v>705</v>
      </c>
      <c r="AQ174" s="515" t="n">
        <v>43398</v>
      </c>
      <c r="AR174" s="515" t="n">
        <v>43555</v>
      </c>
    </row>
    <row r="175" s="160" customFormat="true" ht="13.5" hidden="false" customHeight="true" outlineLevel="0" collapsed="false">
      <c r="A175" s="161"/>
      <c r="B175" s="162"/>
      <c r="C175" s="162"/>
      <c r="D175" s="162"/>
      <c r="E175" s="72" t="s">
        <v>70</v>
      </c>
      <c r="F175" s="516" t="s">
        <v>706</v>
      </c>
      <c r="G175" s="494"/>
      <c r="H175" s="494" t="s">
        <v>707</v>
      </c>
      <c r="I175" s="72"/>
      <c r="J175" s="511"/>
      <c r="K175" s="496"/>
      <c r="L175" s="163"/>
      <c r="M175" s="252"/>
      <c r="N175" s="252"/>
      <c r="O175" s="512"/>
      <c r="P175" s="72" t="s">
        <v>708</v>
      </c>
      <c r="Q175" s="72" t="s">
        <v>61</v>
      </c>
      <c r="R175" s="72"/>
      <c r="S175" s="72" t="n">
        <v>15</v>
      </c>
      <c r="T175" s="494" t="n">
        <v>5</v>
      </c>
      <c r="U175" s="83" t="n">
        <v>0</v>
      </c>
      <c r="V175" s="83" t="n">
        <v>10</v>
      </c>
      <c r="W175" s="83" t="n">
        <v>15</v>
      </c>
      <c r="X175" s="83" t="n">
        <v>10</v>
      </c>
      <c r="Y175" s="83" t="n">
        <v>0</v>
      </c>
      <c r="Z175" s="83" t="s">
        <v>62</v>
      </c>
      <c r="AA175" s="259" t="n">
        <f aca="false">ISBLANK(P175)</f>
        <v>0</v>
      </c>
      <c r="AB175" s="186"/>
      <c r="AC175" s="127" t="n">
        <f aca="false">+S175+T175+U175+V175+W175+X175+Y175</f>
        <v>55</v>
      </c>
      <c r="AD175" s="186" t="n">
        <f aca="false">IF(AC175=100,2,IF(AND(AC175&gt;=51,AC175&lt;=76),1,IF(AC175&gt;=1,AC175&lt;=50,0)))</f>
        <v>1</v>
      </c>
      <c r="AE175" s="499"/>
      <c r="AF175" s="87"/>
      <c r="AG175" s="513"/>
      <c r="AH175" s="87"/>
      <c r="AI175" s="87"/>
      <c r="AJ175" s="497"/>
      <c r="AK175" s="501"/>
      <c r="AL175" s="517" t="s">
        <v>709</v>
      </c>
      <c r="AM175" s="240" t="s">
        <v>702</v>
      </c>
      <c r="AN175" s="517" t="s">
        <v>710</v>
      </c>
      <c r="AO175" s="517" t="s">
        <v>711</v>
      </c>
      <c r="AP175" s="517" t="s">
        <v>712</v>
      </c>
      <c r="AQ175" s="515" t="n">
        <v>43556</v>
      </c>
      <c r="AR175" s="515" t="n">
        <v>43585</v>
      </c>
      <c r="AS175" s="68"/>
      <c r="AT175" s="68"/>
      <c r="AU175" s="68"/>
      <c r="AV175" s="68"/>
      <c r="AW175" s="68"/>
      <c r="AX175" s="68"/>
      <c r="AY175" s="68"/>
      <c r="AZ175" s="68"/>
      <c r="BA175" s="68"/>
      <c r="BB175" s="68"/>
      <c r="BC175" s="68"/>
      <c r="BD175" s="68"/>
      <c r="BE175" s="68"/>
      <c r="BF175" s="68"/>
      <c r="BG175" s="68"/>
    </row>
    <row r="176" s="270" customFormat="true" ht="73.5" hidden="false" customHeight="true" outlineLevel="0" collapsed="false">
      <c r="A176" s="161"/>
      <c r="B176" s="162"/>
      <c r="C176" s="162"/>
      <c r="D176" s="162"/>
      <c r="E176" s="72" t="s">
        <v>70</v>
      </c>
      <c r="F176" s="72" t="s">
        <v>713</v>
      </c>
      <c r="G176" s="494"/>
      <c r="H176" s="72" t="s">
        <v>714</v>
      </c>
      <c r="I176" s="72"/>
      <c r="J176" s="511"/>
      <c r="K176" s="496"/>
      <c r="L176" s="163"/>
      <c r="M176" s="252"/>
      <c r="N176" s="252"/>
      <c r="O176" s="512"/>
      <c r="P176" s="72" t="s">
        <v>715</v>
      </c>
      <c r="Q176" s="72"/>
      <c r="R176" s="72" t="s">
        <v>61</v>
      </c>
      <c r="S176" s="72" t="n">
        <v>15</v>
      </c>
      <c r="T176" s="494" t="n">
        <v>5</v>
      </c>
      <c r="U176" s="83" t="n">
        <v>0</v>
      </c>
      <c r="V176" s="83" t="n">
        <v>10</v>
      </c>
      <c r="W176" s="83" t="n">
        <v>15</v>
      </c>
      <c r="X176" s="83" t="n">
        <v>10</v>
      </c>
      <c r="Y176" s="83" t="n">
        <v>30</v>
      </c>
      <c r="Z176" s="83" t="s">
        <v>183</v>
      </c>
      <c r="AA176" s="259" t="n">
        <f aca="false">ISBLANK(P176)</f>
        <v>0</v>
      </c>
      <c r="AB176" s="186"/>
      <c r="AC176" s="127" t="n">
        <f aca="false">+S176+T176+U176+V176+W176+X176+Y176</f>
        <v>85</v>
      </c>
      <c r="AD176" s="186" t="n">
        <f aca="false">IF(AC176=100,2,IF(AND(AC176&gt;=51,AC176&lt;=76),1,IF(AC176&gt;=1,AC176&lt;=50,0)))</f>
        <v>0</v>
      </c>
      <c r="AE176" s="499"/>
      <c r="AF176" s="87"/>
      <c r="AG176" s="513"/>
      <c r="AH176" s="87"/>
      <c r="AI176" s="87"/>
      <c r="AJ176" s="497"/>
      <c r="AK176" s="501"/>
      <c r="AL176" s="517" t="s">
        <v>716</v>
      </c>
      <c r="AM176" s="240" t="s">
        <v>702</v>
      </c>
      <c r="AN176" s="517" t="s">
        <v>717</v>
      </c>
      <c r="AO176" s="517" t="s">
        <v>718</v>
      </c>
      <c r="AP176" s="517" t="s">
        <v>719</v>
      </c>
      <c r="AQ176" s="518" t="n">
        <v>43490</v>
      </c>
      <c r="AR176" s="518" t="n">
        <v>43588</v>
      </c>
      <c r="AS176" s="269"/>
      <c r="AT176" s="269"/>
      <c r="AU176" s="269"/>
      <c r="AV176" s="269"/>
      <c r="AW176" s="269"/>
      <c r="AX176" s="269"/>
      <c r="AY176" s="269"/>
      <c r="AZ176" s="269"/>
      <c r="BA176" s="269"/>
      <c r="BB176" s="269"/>
      <c r="BC176" s="269"/>
      <c r="BD176" s="269"/>
      <c r="BE176" s="269"/>
      <c r="BF176" s="269"/>
      <c r="BG176" s="269"/>
    </row>
    <row r="177" s="270" customFormat="true" ht="50.1" hidden="false" customHeight="true" outlineLevel="0" collapsed="false">
      <c r="A177" s="161"/>
      <c r="B177" s="162"/>
      <c r="C177" s="162"/>
      <c r="D177" s="162"/>
      <c r="E177" s="72"/>
      <c r="F177" s="72"/>
      <c r="G177" s="494"/>
      <c r="H177" s="494" t="s">
        <v>720</v>
      </c>
      <c r="I177" s="72"/>
      <c r="J177" s="511"/>
      <c r="K177" s="496"/>
      <c r="L177" s="163"/>
      <c r="M177" s="252"/>
      <c r="N177" s="252"/>
      <c r="O177" s="512"/>
      <c r="P177" s="494"/>
      <c r="Q177" s="72"/>
      <c r="R177" s="72"/>
      <c r="S177" s="72"/>
      <c r="T177" s="494"/>
      <c r="U177" s="83"/>
      <c r="V177" s="83"/>
      <c r="W177" s="83"/>
      <c r="X177" s="83"/>
      <c r="Y177" s="83"/>
      <c r="Z177" s="83"/>
      <c r="AA177" s="259"/>
      <c r="AB177" s="186"/>
      <c r="AC177" s="127" t="n">
        <f aca="false">+S177+T177+U177+V177+W177+X177+Y177</f>
        <v>0</v>
      </c>
      <c r="AD177" s="186" t="n">
        <f aca="false">IF(AC177=100,2,IF(AND(AC177&gt;=51,AC177&lt;=76),1,IF(AC177&gt;=1,AC177&lt;=50,0)))</f>
        <v>0</v>
      </c>
      <c r="AE177" s="499"/>
      <c r="AF177" s="87"/>
      <c r="AG177" s="513"/>
      <c r="AH177" s="87"/>
      <c r="AI177" s="87"/>
      <c r="AJ177" s="497"/>
      <c r="AK177" s="501"/>
      <c r="AL177" s="517"/>
      <c r="AM177" s="517"/>
      <c r="AN177" s="517"/>
      <c r="AO177" s="517"/>
      <c r="AP177" s="517"/>
      <c r="AQ177" s="518"/>
      <c r="AR177" s="518"/>
      <c r="AS177" s="269"/>
      <c r="AT177" s="269"/>
      <c r="AU177" s="269"/>
      <c r="AV177" s="269"/>
      <c r="AW177" s="269"/>
      <c r="AX177" s="269"/>
      <c r="AY177" s="269"/>
      <c r="AZ177" s="269"/>
      <c r="BA177" s="269"/>
      <c r="BB177" s="269"/>
      <c r="BC177" s="269"/>
      <c r="BD177" s="269"/>
      <c r="BE177" s="269"/>
      <c r="BF177" s="269"/>
      <c r="BG177" s="269"/>
    </row>
    <row r="178" s="270" customFormat="true" ht="50.1" hidden="false" customHeight="true" outlineLevel="0" collapsed="false">
      <c r="A178" s="161"/>
      <c r="B178" s="162"/>
      <c r="C178" s="162"/>
      <c r="D178" s="162"/>
      <c r="E178" s="72"/>
      <c r="F178" s="72"/>
      <c r="G178" s="494"/>
      <c r="H178" s="72"/>
      <c r="I178" s="72"/>
      <c r="J178" s="511"/>
      <c r="K178" s="496"/>
      <c r="L178" s="163"/>
      <c r="M178" s="252"/>
      <c r="N178" s="252"/>
      <c r="O178" s="512"/>
      <c r="P178" s="494"/>
      <c r="Q178" s="72"/>
      <c r="R178" s="72"/>
      <c r="S178" s="72"/>
      <c r="T178" s="494"/>
      <c r="U178" s="83"/>
      <c r="V178" s="83"/>
      <c r="W178" s="83"/>
      <c r="X178" s="83"/>
      <c r="Y178" s="83"/>
      <c r="Z178" s="83"/>
      <c r="AA178" s="259"/>
      <c r="AB178" s="186"/>
      <c r="AC178" s="127" t="n">
        <f aca="false">+S178+T178+U178+V178+W178+X178+Y178</f>
        <v>0</v>
      </c>
      <c r="AD178" s="186" t="n">
        <f aca="false">IF(AC178=100,2,IF(AND(AC178&gt;=51,AC178&lt;=76),1,IF(AC178&gt;=1,AC178&lt;=50,0)))</f>
        <v>0</v>
      </c>
      <c r="AE178" s="499"/>
      <c r="AF178" s="87"/>
      <c r="AG178" s="513"/>
      <c r="AH178" s="87"/>
      <c r="AI178" s="87"/>
      <c r="AJ178" s="497"/>
      <c r="AK178" s="501"/>
      <c r="AL178" s="519"/>
      <c r="AM178" s="519"/>
      <c r="AN178" s="519"/>
      <c r="AO178" s="519"/>
      <c r="AP178" s="519"/>
      <c r="AQ178" s="520"/>
      <c r="AR178" s="520"/>
      <c r="AS178" s="269"/>
      <c r="AT178" s="269"/>
      <c r="AU178" s="269"/>
      <c r="AV178" s="269"/>
      <c r="AW178" s="269"/>
      <c r="AX178" s="269"/>
      <c r="AY178" s="269"/>
      <c r="AZ178" s="269"/>
      <c r="BA178" s="269"/>
      <c r="BB178" s="269"/>
      <c r="BC178" s="269"/>
      <c r="BD178" s="269"/>
      <c r="BE178" s="269"/>
      <c r="BF178" s="269"/>
      <c r="BG178" s="269"/>
    </row>
    <row r="179" s="270" customFormat="true" ht="16.2" hidden="false" customHeight="true" outlineLevel="0" collapsed="false">
      <c r="A179" s="521"/>
      <c r="B179" s="522"/>
      <c r="C179" s="523"/>
      <c r="D179" s="523"/>
      <c r="E179" s="524"/>
      <c r="F179" s="525"/>
      <c r="G179" s="525"/>
      <c r="H179" s="525"/>
      <c r="I179" s="525"/>
      <c r="J179" s="525"/>
      <c r="K179" s="526"/>
      <c r="L179" s="525"/>
      <c r="M179" s="527"/>
      <c r="N179" s="527"/>
      <c r="O179" s="528"/>
      <c r="P179" s="525"/>
      <c r="Q179" s="525"/>
      <c r="R179" s="525"/>
      <c r="S179" s="525"/>
      <c r="T179" s="525"/>
      <c r="U179" s="525"/>
      <c r="V179" s="525"/>
      <c r="W179" s="525"/>
      <c r="X179" s="525"/>
      <c r="Y179" s="525"/>
      <c r="Z179" s="525"/>
      <c r="AA179" s="528"/>
      <c r="AB179" s="528"/>
      <c r="AC179" s="528"/>
      <c r="AD179" s="528"/>
      <c r="AE179" s="528"/>
      <c r="AF179" s="528"/>
      <c r="AG179" s="528"/>
      <c r="AH179" s="528"/>
      <c r="AI179" s="528"/>
      <c r="AJ179" s="528"/>
      <c r="AK179" s="528"/>
      <c r="AL179" s="525"/>
      <c r="AM179" s="525"/>
      <c r="AN179" s="525"/>
      <c r="AO179" s="525"/>
      <c r="AP179" s="525"/>
      <c r="AQ179" s="529"/>
      <c r="AR179" s="529"/>
      <c r="AS179" s="269"/>
      <c r="AT179" s="269"/>
      <c r="AU179" s="269"/>
      <c r="AV179" s="269"/>
      <c r="AW179" s="269"/>
      <c r="AX179" s="269"/>
      <c r="AY179" s="269"/>
      <c r="AZ179" s="269"/>
      <c r="BA179" s="269"/>
      <c r="BB179" s="269"/>
      <c r="BC179" s="269"/>
      <c r="BD179" s="269"/>
      <c r="BE179" s="269"/>
      <c r="BF179" s="269"/>
      <c r="BG179" s="269"/>
    </row>
    <row r="180" s="270" customFormat="true" ht="50.1" hidden="false" customHeight="true" outlineLevel="0" collapsed="false">
      <c r="A180" s="161" t="s">
        <v>696</v>
      </c>
      <c r="B180" s="162" t="n">
        <v>2</v>
      </c>
      <c r="C180" s="162" t="s">
        <v>61</v>
      </c>
      <c r="D180" s="162"/>
      <c r="E180" s="72" t="s">
        <v>282</v>
      </c>
      <c r="F180" s="72" t="s">
        <v>721</v>
      </c>
      <c r="G180" s="494" t="s">
        <v>722</v>
      </c>
      <c r="H180" s="72" t="s">
        <v>723</v>
      </c>
      <c r="I180" s="72" t="s">
        <v>158</v>
      </c>
      <c r="J180" s="511" t="s">
        <v>93</v>
      </c>
      <c r="K180" s="496"/>
      <c r="L180" s="163" t="s">
        <v>159</v>
      </c>
      <c r="M180" s="252"/>
      <c r="N180" s="252"/>
      <c r="O180" s="512" t="s">
        <v>94</v>
      </c>
      <c r="P180" s="494" t="s">
        <v>724</v>
      </c>
      <c r="Q180" s="123" t="s">
        <v>61</v>
      </c>
      <c r="R180" s="72"/>
      <c r="S180" s="123" t="n">
        <v>15</v>
      </c>
      <c r="T180" s="494" t="n">
        <v>5</v>
      </c>
      <c r="U180" s="83" t="n">
        <v>0</v>
      </c>
      <c r="V180" s="83" t="n">
        <v>10</v>
      </c>
      <c r="W180" s="83" t="n">
        <v>15</v>
      </c>
      <c r="X180" s="83" t="n">
        <v>10</v>
      </c>
      <c r="Y180" s="83" t="n">
        <v>30</v>
      </c>
      <c r="Z180" s="83" t="s">
        <v>62</v>
      </c>
      <c r="AA180" s="259" t="n">
        <f aca="false">ISBLANK(P180)</f>
        <v>0</v>
      </c>
      <c r="AB180" s="186" t="n">
        <v>7</v>
      </c>
      <c r="AC180" s="127" t="n">
        <f aca="false">+S180+T180+U180+V180+W180+X180+Y180</f>
        <v>85</v>
      </c>
      <c r="AD180" s="186" t="n">
        <f aca="false">IF(AC180=100,2,IF(AND(AC180&gt;=51,AC180&lt;=76),1,IF(AC180&gt;=1,AC180&lt;=50,0)))</f>
        <v>0</v>
      </c>
      <c r="AE180" s="530" t="s">
        <v>114</v>
      </c>
      <c r="AF180" s="87"/>
      <c r="AG180" s="250" t="s">
        <v>159</v>
      </c>
      <c r="AH180" s="87" t="n">
        <f aca="false">VLOOKUP(AG180,[14]LISTAS!$I$3:$J$7,2)</f>
        <v>4</v>
      </c>
      <c r="AI180" s="87" t="n">
        <f aca="false">AF180*AH180</f>
        <v>0</v>
      </c>
      <c r="AJ180" s="531" t="s">
        <v>59</v>
      </c>
      <c r="AK180" s="501" t="str">
        <f aca="false">VLOOKUP(AJ180,[14]LISTAS!$Z$3:$AA$6,2)</f>
        <v>Reducir el riesgo y/o
Evitar el riesgo y/o
Transferir el riesgo y/o
Compartir el riesgo </v>
      </c>
      <c r="AL180" s="240" t="s">
        <v>725</v>
      </c>
      <c r="AM180" s="240" t="s">
        <v>702</v>
      </c>
      <c r="AN180" s="240" t="s">
        <v>726</v>
      </c>
      <c r="AO180" s="240" t="s">
        <v>727</v>
      </c>
      <c r="AP180" s="240" t="s">
        <v>728</v>
      </c>
      <c r="AQ180" s="532" t="n">
        <v>43399</v>
      </c>
      <c r="AR180" s="532" t="n">
        <v>43465</v>
      </c>
      <c r="AS180" s="269"/>
      <c r="AT180" s="269"/>
      <c r="AU180" s="269"/>
      <c r="AV180" s="269"/>
      <c r="AW180" s="269"/>
      <c r="AX180" s="269"/>
      <c r="AY180" s="269"/>
      <c r="AZ180" s="269"/>
      <c r="BA180" s="269"/>
      <c r="BB180" s="269"/>
      <c r="BC180" s="269"/>
      <c r="BD180" s="269"/>
      <c r="BE180" s="269"/>
      <c r="BF180" s="269"/>
      <c r="BG180" s="269"/>
    </row>
    <row r="181" s="270" customFormat="true" ht="50.1" hidden="false" customHeight="true" outlineLevel="0" collapsed="false">
      <c r="A181" s="161"/>
      <c r="B181" s="162"/>
      <c r="C181" s="162"/>
      <c r="D181" s="162"/>
      <c r="E181" s="72" t="s">
        <v>133</v>
      </c>
      <c r="F181" s="494" t="s">
        <v>729</v>
      </c>
      <c r="G181" s="494"/>
      <c r="H181" s="494" t="s">
        <v>730</v>
      </c>
      <c r="I181" s="72"/>
      <c r="J181" s="511"/>
      <c r="K181" s="496"/>
      <c r="L181" s="163"/>
      <c r="M181" s="252"/>
      <c r="N181" s="252"/>
      <c r="O181" s="512"/>
      <c r="P181" s="72" t="s">
        <v>731</v>
      </c>
      <c r="Q181" s="123" t="s">
        <v>61</v>
      </c>
      <c r="R181" s="72"/>
      <c r="S181" s="123" t="n">
        <v>15</v>
      </c>
      <c r="T181" s="494" t="n">
        <v>5</v>
      </c>
      <c r="U181" s="83" t="n">
        <v>0</v>
      </c>
      <c r="V181" s="83" t="n">
        <v>10</v>
      </c>
      <c r="W181" s="83" t="n">
        <v>15</v>
      </c>
      <c r="X181" s="83" t="n">
        <v>10</v>
      </c>
      <c r="Y181" s="83" t="n">
        <v>30</v>
      </c>
      <c r="Z181" s="83" t="s">
        <v>62</v>
      </c>
      <c r="AA181" s="259" t="n">
        <f aca="false">ISBLANK(P181)</f>
        <v>0</v>
      </c>
      <c r="AB181" s="186"/>
      <c r="AC181" s="127" t="n">
        <f aca="false">+S181+T181+U181+V181+W181+X181+Y181</f>
        <v>85</v>
      </c>
      <c r="AD181" s="186" t="n">
        <f aca="false">IF(AC181=100,2,IF(AND(AC181&gt;=51,AC181&lt;=76),1,IF(AC181&gt;=1,AC181&lt;=50,0)))</f>
        <v>0</v>
      </c>
      <c r="AE181" s="530"/>
      <c r="AF181" s="87"/>
      <c r="AG181" s="250"/>
      <c r="AH181" s="87"/>
      <c r="AI181" s="87"/>
      <c r="AJ181" s="531"/>
      <c r="AK181" s="501"/>
      <c r="AL181" s="240"/>
      <c r="AM181" s="240"/>
      <c r="AN181" s="240"/>
      <c r="AO181" s="240"/>
      <c r="AP181" s="240"/>
      <c r="AQ181" s="532"/>
      <c r="AR181" s="532"/>
      <c r="AS181" s="269"/>
      <c r="AT181" s="269"/>
      <c r="AU181" s="269"/>
      <c r="AV181" s="269"/>
      <c r="AW181" s="269"/>
      <c r="AX181" s="269"/>
      <c r="AY181" s="269"/>
      <c r="AZ181" s="269"/>
      <c r="BA181" s="269"/>
      <c r="BB181" s="269"/>
      <c r="BC181" s="269"/>
      <c r="BD181" s="269"/>
      <c r="BE181" s="269"/>
      <c r="BF181" s="269"/>
      <c r="BG181" s="269"/>
    </row>
    <row r="182" s="270" customFormat="true" ht="24.75" hidden="false" customHeight="true" outlineLevel="0" collapsed="false">
      <c r="A182" s="161"/>
      <c r="B182" s="162"/>
      <c r="C182" s="162"/>
      <c r="D182" s="162"/>
      <c r="E182" s="72" t="s">
        <v>133</v>
      </c>
      <c r="F182" s="72" t="s">
        <v>732</v>
      </c>
      <c r="G182" s="494"/>
      <c r="H182" s="72" t="s">
        <v>733</v>
      </c>
      <c r="I182" s="72"/>
      <c r="J182" s="511"/>
      <c r="K182" s="496"/>
      <c r="L182" s="163"/>
      <c r="M182" s="252"/>
      <c r="N182" s="252"/>
      <c r="O182" s="512"/>
      <c r="P182" s="72" t="s">
        <v>715</v>
      </c>
      <c r="Q182" s="123" t="s">
        <v>61</v>
      </c>
      <c r="R182" s="72"/>
      <c r="S182" s="123" t="n">
        <v>15</v>
      </c>
      <c r="T182" s="494" t="n">
        <v>5</v>
      </c>
      <c r="U182" s="83" t="n">
        <v>0</v>
      </c>
      <c r="V182" s="83" t="n">
        <v>10</v>
      </c>
      <c r="W182" s="83" t="n">
        <v>15</v>
      </c>
      <c r="X182" s="83" t="n">
        <v>10</v>
      </c>
      <c r="Y182" s="83" t="n">
        <v>30</v>
      </c>
      <c r="Z182" s="83" t="s">
        <v>62</v>
      </c>
      <c r="AA182" s="259" t="n">
        <f aca="false">ISBLANK(P182)</f>
        <v>0</v>
      </c>
      <c r="AB182" s="186"/>
      <c r="AC182" s="127" t="n">
        <f aca="false">+S182+T182+U182+V182+W182+X182+Y182</f>
        <v>85</v>
      </c>
      <c r="AD182" s="186" t="n">
        <f aca="false">IF(AC182=100,2,IF(AND(AC182&gt;=51,AC182&lt;=76),1,IF(AC182&gt;=1,AC182&lt;=50,0)))</f>
        <v>0</v>
      </c>
      <c r="AE182" s="530"/>
      <c r="AF182" s="87"/>
      <c r="AG182" s="250"/>
      <c r="AH182" s="87"/>
      <c r="AI182" s="87"/>
      <c r="AJ182" s="531"/>
      <c r="AK182" s="501"/>
      <c r="AL182" s="240"/>
      <c r="AM182" s="240"/>
      <c r="AN182" s="240"/>
      <c r="AO182" s="240"/>
      <c r="AP182" s="240"/>
      <c r="AQ182" s="532"/>
      <c r="AR182" s="532"/>
      <c r="AS182" s="269"/>
      <c r="AT182" s="269"/>
      <c r="AU182" s="269"/>
      <c r="AV182" s="269"/>
      <c r="AW182" s="269"/>
      <c r="AX182" s="269"/>
      <c r="AY182" s="269"/>
      <c r="AZ182" s="269"/>
      <c r="BA182" s="269"/>
      <c r="BB182" s="269"/>
      <c r="BC182" s="269"/>
      <c r="BD182" s="269"/>
      <c r="BE182" s="269"/>
      <c r="BF182" s="269"/>
      <c r="BG182" s="269"/>
    </row>
    <row r="183" s="273" customFormat="true" ht="15" hidden="false" customHeight="true" outlineLevel="0" collapsed="false">
      <c r="A183" s="161"/>
      <c r="B183" s="162"/>
      <c r="C183" s="162"/>
      <c r="D183" s="162"/>
      <c r="E183" s="72"/>
      <c r="F183" s="72"/>
      <c r="G183" s="494"/>
      <c r="H183" s="494" t="s">
        <v>734</v>
      </c>
      <c r="I183" s="72"/>
      <c r="J183" s="511"/>
      <c r="K183" s="496"/>
      <c r="L183" s="163"/>
      <c r="M183" s="252"/>
      <c r="N183" s="252"/>
      <c r="O183" s="512"/>
      <c r="P183" s="494" t="s">
        <v>735</v>
      </c>
      <c r="Q183" s="123" t="s">
        <v>61</v>
      </c>
      <c r="R183" s="72"/>
      <c r="S183" s="123" t="n">
        <v>15</v>
      </c>
      <c r="T183" s="494" t="n">
        <v>5</v>
      </c>
      <c r="U183" s="83" t="n">
        <v>0</v>
      </c>
      <c r="V183" s="83" t="n">
        <v>10</v>
      </c>
      <c r="W183" s="83" t="n">
        <v>15</v>
      </c>
      <c r="X183" s="83" t="n">
        <v>10</v>
      </c>
      <c r="Y183" s="83" t="n">
        <v>30</v>
      </c>
      <c r="Z183" s="83" t="s">
        <v>62</v>
      </c>
      <c r="AA183" s="259" t="n">
        <f aca="false">ISBLANK(P183)</f>
        <v>0</v>
      </c>
      <c r="AB183" s="186"/>
      <c r="AC183" s="127" t="n">
        <f aca="false">+S183+T183+U183+V183+W183+X183+Y183</f>
        <v>85</v>
      </c>
      <c r="AD183" s="186" t="n">
        <f aca="false">IF(AC183=100,2,IF(AND(AC183&gt;=51,AC183&lt;=76),1,IF(AC183&gt;=1,AC183&lt;=50,0)))</f>
        <v>0</v>
      </c>
      <c r="AE183" s="530"/>
      <c r="AF183" s="87"/>
      <c r="AG183" s="250"/>
      <c r="AH183" s="87"/>
      <c r="AI183" s="87"/>
      <c r="AJ183" s="531"/>
      <c r="AK183" s="501"/>
      <c r="AL183" s="517"/>
      <c r="AM183" s="517"/>
      <c r="AN183" s="517"/>
      <c r="AO183" s="517"/>
      <c r="AP183" s="517"/>
      <c r="AQ183" s="518"/>
      <c r="AR183" s="518"/>
      <c r="AS183" s="269"/>
      <c r="AT183" s="269"/>
      <c r="AU183" s="269"/>
      <c r="AV183" s="269"/>
      <c r="AW183" s="269"/>
      <c r="AX183" s="269"/>
      <c r="AY183" s="269"/>
      <c r="AZ183" s="269"/>
      <c r="BA183" s="269"/>
      <c r="BB183" s="269"/>
      <c r="BC183" s="269"/>
      <c r="BD183" s="269"/>
      <c r="BE183" s="269"/>
      <c r="BF183" s="269"/>
      <c r="BG183" s="269"/>
    </row>
    <row r="184" s="270" customFormat="true" ht="113.25" hidden="false" customHeight="true" outlineLevel="0" collapsed="false">
      <c r="A184" s="161"/>
      <c r="B184" s="162"/>
      <c r="C184" s="162"/>
      <c r="D184" s="162"/>
      <c r="E184" s="72"/>
      <c r="F184" s="72"/>
      <c r="G184" s="494"/>
      <c r="H184" s="72" t="s">
        <v>736</v>
      </c>
      <c r="I184" s="72"/>
      <c r="J184" s="511"/>
      <c r="K184" s="496"/>
      <c r="L184" s="163"/>
      <c r="M184" s="252"/>
      <c r="N184" s="252"/>
      <c r="O184" s="512"/>
      <c r="P184" s="494" t="s">
        <v>737</v>
      </c>
      <c r="Q184" s="123" t="s">
        <v>61</v>
      </c>
      <c r="R184" s="72"/>
      <c r="S184" s="123" t="n">
        <v>15</v>
      </c>
      <c r="T184" s="494" t="n">
        <v>5</v>
      </c>
      <c r="U184" s="83" t="n">
        <v>0</v>
      </c>
      <c r="V184" s="83" t="n">
        <v>10</v>
      </c>
      <c r="W184" s="83" t="n">
        <v>15</v>
      </c>
      <c r="X184" s="83" t="n">
        <v>10</v>
      </c>
      <c r="Y184" s="83" t="n">
        <v>30</v>
      </c>
      <c r="Z184" s="83" t="s">
        <v>62</v>
      </c>
      <c r="AA184" s="259" t="n">
        <f aca="false">ISBLANK(P184)</f>
        <v>0</v>
      </c>
      <c r="AB184" s="186"/>
      <c r="AC184" s="127" t="n">
        <f aca="false">+S184+T184+U184+V184+W184+X184+Y184</f>
        <v>85</v>
      </c>
      <c r="AD184" s="186" t="n">
        <f aca="false">IF(AC184=100,2,IF(AND(AC184&gt;=51,AC184&lt;=76),1,IF(AC184&gt;=1,AC184&lt;=50,0)))</f>
        <v>0</v>
      </c>
      <c r="AE184" s="530"/>
      <c r="AF184" s="87"/>
      <c r="AG184" s="250"/>
      <c r="AH184" s="87"/>
      <c r="AI184" s="87"/>
      <c r="AJ184" s="531"/>
      <c r="AK184" s="501"/>
      <c r="AL184" s="517"/>
      <c r="AM184" s="517"/>
      <c r="AN184" s="517"/>
      <c r="AO184" s="517"/>
      <c r="AP184" s="517"/>
      <c r="AQ184" s="518"/>
      <c r="AR184" s="518"/>
      <c r="AS184" s="269"/>
      <c r="AT184" s="269"/>
      <c r="AU184" s="269"/>
      <c r="AV184" s="269"/>
      <c r="AW184" s="269"/>
      <c r="AX184" s="269"/>
      <c r="AY184" s="269"/>
      <c r="AZ184" s="269"/>
      <c r="BA184" s="269"/>
      <c r="BB184" s="269"/>
      <c r="BC184" s="269"/>
      <c r="BD184" s="269"/>
      <c r="BE184" s="269"/>
      <c r="BF184" s="269"/>
      <c r="BG184" s="269"/>
    </row>
    <row r="185" s="270" customFormat="true" ht="20.25" hidden="false" customHeight="true" outlineLevel="0" collapsed="false">
      <c r="A185" s="161"/>
      <c r="B185" s="162"/>
      <c r="C185" s="162"/>
      <c r="D185" s="162"/>
      <c r="E185" s="72"/>
      <c r="F185" s="72"/>
      <c r="G185" s="494"/>
      <c r="H185" s="72" t="s">
        <v>738</v>
      </c>
      <c r="I185" s="72"/>
      <c r="J185" s="511"/>
      <c r="K185" s="496"/>
      <c r="L185" s="163"/>
      <c r="M185" s="252"/>
      <c r="N185" s="252"/>
      <c r="O185" s="512"/>
      <c r="P185" s="494" t="s">
        <v>739</v>
      </c>
      <c r="Q185" s="123" t="s">
        <v>61</v>
      </c>
      <c r="R185" s="72"/>
      <c r="S185" s="72" t="n">
        <v>15</v>
      </c>
      <c r="T185" s="494" t="n">
        <v>5</v>
      </c>
      <c r="U185" s="83" t="n">
        <v>0</v>
      </c>
      <c r="V185" s="83" t="n">
        <v>10</v>
      </c>
      <c r="W185" s="83" t="n">
        <v>15</v>
      </c>
      <c r="X185" s="83" t="n">
        <v>10</v>
      </c>
      <c r="Y185" s="83" t="n">
        <v>30</v>
      </c>
      <c r="Z185" s="83" t="s">
        <v>62</v>
      </c>
      <c r="AA185" s="259" t="n">
        <f aca="false">ISBLANK(P185)</f>
        <v>0</v>
      </c>
      <c r="AB185" s="186"/>
      <c r="AC185" s="127" t="n">
        <f aca="false">+S185+T185+U185+V185+W185+X185+Y185</f>
        <v>85</v>
      </c>
      <c r="AD185" s="186" t="n">
        <f aca="false">IF(AC185=100,2,IF(AND(AC185&gt;=51,AC185&lt;=76),1,IF(AC185&gt;=1,AC185&lt;=50,0)))</f>
        <v>0</v>
      </c>
      <c r="AE185" s="530"/>
      <c r="AF185" s="153"/>
      <c r="AG185" s="250"/>
      <c r="AH185" s="153"/>
      <c r="AI185" s="153"/>
      <c r="AJ185" s="531"/>
      <c r="AK185" s="501"/>
      <c r="AL185" s="517"/>
      <c r="AM185" s="517"/>
      <c r="AN185" s="517"/>
      <c r="AO185" s="517"/>
      <c r="AP185" s="517"/>
      <c r="AQ185" s="518"/>
      <c r="AR185" s="518"/>
      <c r="AS185" s="269"/>
      <c r="AT185" s="269"/>
      <c r="AU185" s="269"/>
      <c r="AV185" s="269"/>
      <c r="AW185" s="269"/>
      <c r="AX185" s="269"/>
      <c r="AY185" s="269"/>
      <c r="AZ185" s="269"/>
      <c r="BA185" s="269"/>
      <c r="BB185" s="269"/>
      <c r="BC185" s="269"/>
      <c r="BD185" s="269"/>
      <c r="BE185" s="269"/>
      <c r="BF185" s="269"/>
      <c r="BG185" s="269"/>
    </row>
    <row r="186" s="270" customFormat="true" ht="50.1" hidden="false" customHeight="true" outlineLevel="0" collapsed="false">
      <c r="A186" s="161"/>
      <c r="B186" s="162"/>
      <c r="C186" s="162"/>
      <c r="D186" s="162"/>
      <c r="E186" s="186"/>
      <c r="F186" s="242"/>
      <c r="G186" s="153"/>
      <c r="H186" s="153"/>
      <c r="I186" s="72"/>
      <c r="J186" s="511"/>
      <c r="K186" s="496"/>
      <c r="L186" s="163"/>
      <c r="M186" s="252"/>
      <c r="N186" s="252"/>
      <c r="O186" s="512"/>
      <c r="P186" s="83" t="s">
        <v>740</v>
      </c>
      <c r="Q186" s="123" t="s">
        <v>61</v>
      </c>
      <c r="R186" s="83"/>
      <c r="S186" s="72" t="n">
        <v>15</v>
      </c>
      <c r="T186" s="494" t="n">
        <v>5</v>
      </c>
      <c r="U186" s="83" t="n">
        <v>0</v>
      </c>
      <c r="V186" s="83" t="n">
        <v>10</v>
      </c>
      <c r="W186" s="83" t="n">
        <v>15</v>
      </c>
      <c r="X186" s="83" t="n">
        <v>10</v>
      </c>
      <c r="Y186" s="83" t="n">
        <v>30</v>
      </c>
      <c r="Z186" s="83" t="s">
        <v>62</v>
      </c>
      <c r="AA186" s="153" t="n">
        <f aca="false">ISBLANK(P186)</f>
        <v>0</v>
      </c>
      <c r="AB186" s="186"/>
      <c r="AC186" s="127" t="n">
        <f aca="false">+S186+T186+U186+V186+W186+X186+Y186</f>
        <v>85</v>
      </c>
      <c r="AD186" s="153"/>
      <c r="AE186" s="530"/>
      <c r="AF186" s="153"/>
      <c r="AG186" s="250"/>
      <c r="AH186" s="153"/>
      <c r="AI186" s="153"/>
      <c r="AJ186" s="531"/>
      <c r="AK186" s="501"/>
      <c r="AL186" s="517"/>
      <c r="AM186" s="517"/>
      <c r="AN186" s="517"/>
      <c r="AO186" s="517"/>
      <c r="AP186" s="517"/>
      <c r="AQ186" s="518"/>
      <c r="AR186" s="518"/>
      <c r="AS186" s="269"/>
      <c r="AT186" s="269"/>
      <c r="AU186" s="269"/>
      <c r="AV186" s="269"/>
      <c r="AW186" s="269"/>
      <c r="AX186" s="269"/>
      <c r="AY186" s="269"/>
      <c r="AZ186" s="269"/>
      <c r="BA186" s="269"/>
      <c r="BB186" s="269"/>
      <c r="BC186" s="269"/>
      <c r="BD186" s="269"/>
      <c r="BE186" s="269"/>
      <c r="BF186" s="269"/>
      <c r="BG186" s="269"/>
    </row>
    <row r="187" s="270" customFormat="true" ht="50.1" hidden="false" customHeight="true" outlineLevel="0" collapsed="false">
      <c r="A187" s="161"/>
      <c r="B187" s="162"/>
      <c r="C187" s="162"/>
      <c r="D187" s="162"/>
      <c r="E187" s="186"/>
      <c r="F187" s="242"/>
      <c r="G187" s="153"/>
      <c r="H187" s="153"/>
      <c r="I187" s="72"/>
      <c r="J187" s="511"/>
      <c r="K187" s="496"/>
      <c r="L187" s="163"/>
      <c r="M187" s="252"/>
      <c r="N187" s="252"/>
      <c r="O187" s="512"/>
      <c r="P187" s="83" t="s">
        <v>741</v>
      </c>
      <c r="Q187" s="123" t="s">
        <v>61</v>
      </c>
      <c r="R187" s="83"/>
      <c r="S187" s="72" t="n">
        <v>15</v>
      </c>
      <c r="T187" s="494" t="n">
        <v>5</v>
      </c>
      <c r="U187" s="83" t="n">
        <v>0</v>
      </c>
      <c r="V187" s="83" t="n">
        <v>10</v>
      </c>
      <c r="W187" s="83" t="n">
        <v>15</v>
      </c>
      <c r="X187" s="83" t="n">
        <v>10</v>
      </c>
      <c r="Y187" s="83" t="n">
        <v>30</v>
      </c>
      <c r="Z187" s="83" t="s">
        <v>62</v>
      </c>
      <c r="AA187" s="153" t="n">
        <f aca="false">ISBLANK(P187)</f>
        <v>0</v>
      </c>
      <c r="AB187" s="186"/>
      <c r="AC187" s="127" t="n">
        <f aca="false">+S187+T187+U187+V187+W187+X187+Y187</f>
        <v>85</v>
      </c>
      <c r="AD187" s="153"/>
      <c r="AE187" s="530"/>
      <c r="AF187" s="153"/>
      <c r="AG187" s="250"/>
      <c r="AH187" s="153"/>
      <c r="AI187" s="153"/>
      <c r="AJ187" s="531"/>
      <c r="AK187" s="501"/>
      <c r="AL187" s="519"/>
      <c r="AM187" s="519"/>
      <c r="AN187" s="519"/>
      <c r="AO187" s="519"/>
      <c r="AP187" s="519"/>
      <c r="AQ187" s="518"/>
      <c r="AR187" s="518"/>
      <c r="AS187" s="269"/>
      <c r="AT187" s="269"/>
      <c r="AU187" s="269"/>
      <c r="AV187" s="269"/>
      <c r="AW187" s="269"/>
      <c r="AX187" s="269"/>
      <c r="AY187" s="269"/>
      <c r="AZ187" s="269"/>
      <c r="BA187" s="269"/>
      <c r="BB187" s="269"/>
      <c r="BC187" s="269"/>
      <c r="BD187" s="269"/>
      <c r="BE187" s="269"/>
      <c r="BF187" s="269"/>
      <c r="BG187" s="269"/>
    </row>
    <row r="188" s="270" customFormat="true" ht="13.8" hidden="false" customHeight="true" outlineLevel="0" collapsed="false">
      <c r="A188" s="374"/>
      <c r="B188" s="390"/>
      <c r="C188" s="390"/>
      <c r="D188" s="390"/>
      <c r="E188" s="504"/>
      <c r="F188" s="533"/>
      <c r="G188" s="534"/>
      <c r="H188" s="535"/>
      <c r="I188" s="107"/>
      <c r="J188" s="536"/>
      <c r="K188" s="502"/>
      <c r="L188" s="537"/>
      <c r="M188" s="504"/>
      <c r="N188" s="504"/>
      <c r="O188" s="505"/>
      <c r="P188" s="136"/>
      <c r="Q188" s="104"/>
      <c r="R188" s="136"/>
      <c r="S188" s="105"/>
      <c r="T188" s="105"/>
      <c r="U188" s="136"/>
      <c r="V188" s="136"/>
      <c r="W188" s="136"/>
      <c r="X188" s="136"/>
      <c r="Y188" s="136"/>
      <c r="Z188" s="136"/>
      <c r="AA188" s="157"/>
      <c r="AB188" s="507"/>
      <c r="AC188" s="137"/>
      <c r="AD188" s="157"/>
      <c r="AE188" s="507"/>
      <c r="AF188" s="534"/>
      <c r="AG188" s="538"/>
      <c r="AH188" s="157"/>
      <c r="AI188" s="157"/>
      <c r="AJ188" s="505"/>
      <c r="AK188" s="508"/>
      <c r="AL188" s="539"/>
      <c r="AM188" s="539"/>
      <c r="AN188" s="539"/>
      <c r="AO188" s="539"/>
      <c r="AP188" s="539"/>
      <c r="AQ188" s="540"/>
      <c r="AR188" s="540"/>
      <c r="AS188" s="269"/>
      <c r="AT188" s="269"/>
      <c r="AU188" s="269"/>
      <c r="AV188" s="269"/>
      <c r="AW188" s="269"/>
      <c r="AX188" s="269"/>
      <c r="AY188" s="269"/>
      <c r="AZ188" s="269"/>
      <c r="BA188" s="269"/>
      <c r="BB188" s="269"/>
      <c r="BC188" s="269"/>
      <c r="BD188" s="269"/>
      <c r="BE188" s="269"/>
      <c r="BF188" s="269"/>
      <c r="BG188" s="269"/>
    </row>
    <row r="189" s="273" customFormat="true" ht="32.4" hidden="false" customHeight="true" outlineLevel="0" collapsed="false">
      <c r="A189" s="161" t="s">
        <v>742</v>
      </c>
      <c r="B189" s="162" t="n">
        <v>1</v>
      </c>
      <c r="C189" s="162" t="s">
        <v>61</v>
      </c>
      <c r="D189" s="162"/>
      <c r="E189" s="72" t="s">
        <v>282</v>
      </c>
      <c r="F189" s="97" t="s">
        <v>743</v>
      </c>
      <c r="G189" s="541" t="s">
        <v>744</v>
      </c>
      <c r="H189" s="123" t="s">
        <v>745</v>
      </c>
      <c r="I189" s="73" t="s">
        <v>92</v>
      </c>
      <c r="J189" s="542" t="s">
        <v>57</v>
      </c>
      <c r="K189" s="77"/>
      <c r="L189" s="164" t="s">
        <v>96</v>
      </c>
      <c r="M189" s="79"/>
      <c r="N189" s="79"/>
      <c r="O189" s="251" t="s">
        <v>59</v>
      </c>
      <c r="P189" s="543" t="s">
        <v>746</v>
      </c>
      <c r="Q189" s="72" t="s">
        <v>51</v>
      </c>
      <c r="R189" s="72"/>
      <c r="S189" s="72" t="n">
        <v>15</v>
      </c>
      <c r="T189" s="82" t="n">
        <v>5</v>
      </c>
      <c r="U189" s="83" t="n">
        <v>0</v>
      </c>
      <c r="V189" s="83" t="n">
        <v>10</v>
      </c>
      <c r="W189" s="83" t="n">
        <v>0</v>
      </c>
      <c r="X189" s="83" t="n">
        <v>0</v>
      </c>
      <c r="Y189" s="83" t="n">
        <v>0</v>
      </c>
      <c r="Z189" s="83" t="s">
        <v>62</v>
      </c>
      <c r="AA189" s="84" t="n">
        <f aca="false">ISBLANK(P189)</f>
        <v>0</v>
      </c>
      <c r="AB189" s="126" t="n">
        <v>2</v>
      </c>
      <c r="AC189" s="127" t="n">
        <f aca="false">+S189+T189+U189+V189+W189+X189+Y189</f>
        <v>30</v>
      </c>
      <c r="AD189" s="128" t="n">
        <f aca="false">IF(AC189=100,2,IF(AND(AC189&gt;=51,AC189&lt;=76),1,IF(AC189&gt;=1,AC189&lt;=50,0)))</f>
        <v>1</v>
      </c>
      <c r="AE189" s="220" t="s">
        <v>161</v>
      </c>
      <c r="AF189" s="249"/>
      <c r="AG189" s="194" t="s">
        <v>96</v>
      </c>
      <c r="AH189" s="87" t="n">
        <f aca="false">VLOOKUP(AG189,[15]LISTAS!$I$3:$J$7,2)</f>
        <v>2</v>
      </c>
      <c r="AI189" s="167" t="n">
        <f aca="false">AF189*AH189</f>
        <v>0</v>
      </c>
      <c r="AJ189" s="258" t="s">
        <v>64</v>
      </c>
      <c r="AK189" s="266" t="str">
        <f aca="false">VLOOKUP(AJ189,[15]LISTAS!$Z$3:$AA$6,2)</f>
        <v>Reducir el riesgo y/o
Asume el riesgo Y/o</v>
      </c>
      <c r="AL189" s="97" t="s">
        <v>747</v>
      </c>
      <c r="AM189" s="97" t="s">
        <v>748</v>
      </c>
      <c r="AN189" s="95" t="s">
        <v>749</v>
      </c>
      <c r="AO189" s="95" t="s">
        <v>750</v>
      </c>
      <c r="AP189" s="95" t="s">
        <v>751</v>
      </c>
      <c r="AQ189" s="132" t="n">
        <v>43136</v>
      </c>
      <c r="AR189" s="132" t="n">
        <v>43464</v>
      </c>
      <c r="AS189" s="269"/>
      <c r="AT189" s="269"/>
      <c r="AU189" s="269"/>
      <c r="AV189" s="269"/>
      <c r="AW189" s="269"/>
      <c r="AX189" s="269"/>
      <c r="AY189" s="269"/>
      <c r="AZ189" s="269"/>
      <c r="BA189" s="269"/>
      <c r="BB189" s="269"/>
      <c r="BC189" s="269"/>
      <c r="BD189" s="269"/>
      <c r="BE189" s="269"/>
      <c r="BF189" s="269"/>
      <c r="BG189" s="269"/>
    </row>
    <row r="190" s="270" customFormat="true" ht="125.25" hidden="false" customHeight="true" outlineLevel="0" collapsed="false">
      <c r="A190" s="161"/>
      <c r="B190" s="162"/>
      <c r="C190" s="162"/>
      <c r="D190" s="162"/>
      <c r="E190" s="72"/>
      <c r="F190" s="169"/>
      <c r="G190" s="541"/>
      <c r="H190" s="82"/>
      <c r="I190" s="73"/>
      <c r="J190" s="542"/>
      <c r="K190" s="77"/>
      <c r="L190" s="164"/>
      <c r="M190" s="79"/>
      <c r="N190" s="79"/>
      <c r="O190" s="251"/>
      <c r="P190" s="543" t="s">
        <v>752</v>
      </c>
      <c r="Q190" s="72" t="s">
        <v>51</v>
      </c>
      <c r="R190" s="72"/>
      <c r="S190" s="72" t="n">
        <v>15</v>
      </c>
      <c r="T190" s="82" t="n">
        <v>5</v>
      </c>
      <c r="U190" s="83"/>
      <c r="V190" s="83" t="n">
        <v>10</v>
      </c>
      <c r="W190" s="83"/>
      <c r="X190" s="83" t="n">
        <v>10</v>
      </c>
      <c r="Y190" s="83" t="n">
        <v>30</v>
      </c>
      <c r="Z190" s="83" t="s">
        <v>62</v>
      </c>
      <c r="AA190" s="84" t="n">
        <f aca="false">ISBLANK(P190)</f>
        <v>0</v>
      </c>
      <c r="AB190" s="126"/>
      <c r="AC190" s="127" t="n">
        <f aca="false">+S190+T190+U190+V190+W190+X190+Y190</f>
        <v>70</v>
      </c>
      <c r="AD190" s="128" t="n">
        <f aca="false">IF(AC190=100,2,IF(AND(AC190&gt;=51,AC190&lt;=76),1,IF(AC190&gt;=1,AC190&lt;=50,0)))</f>
        <v>1</v>
      </c>
      <c r="AE190" s="220"/>
      <c r="AF190" s="249"/>
      <c r="AG190" s="194"/>
      <c r="AH190" s="87"/>
      <c r="AI190" s="167"/>
      <c r="AJ190" s="258"/>
      <c r="AK190" s="266"/>
      <c r="AL190" s="72" t="s">
        <v>753</v>
      </c>
      <c r="AM190" s="97" t="s">
        <v>748</v>
      </c>
      <c r="AN190" s="95" t="s">
        <v>754</v>
      </c>
      <c r="AO190" s="72" t="s">
        <v>755</v>
      </c>
      <c r="AP190" s="72" t="s">
        <v>756</v>
      </c>
      <c r="AQ190" s="132" t="n">
        <v>43344</v>
      </c>
      <c r="AR190" s="132" t="n">
        <v>43465</v>
      </c>
      <c r="AS190" s="269"/>
      <c r="AT190" s="269"/>
      <c r="AU190" s="269"/>
      <c r="AV190" s="269"/>
      <c r="AW190" s="269"/>
      <c r="AX190" s="269"/>
      <c r="AY190" s="269"/>
      <c r="AZ190" s="269"/>
      <c r="BA190" s="269"/>
      <c r="BB190" s="269"/>
      <c r="BC190" s="269"/>
      <c r="BD190" s="269"/>
      <c r="BE190" s="269"/>
      <c r="BF190" s="269"/>
      <c r="BG190" s="269"/>
    </row>
    <row r="191" s="270" customFormat="true" ht="13.2" hidden="false" customHeight="true" outlineLevel="0" collapsed="false">
      <c r="A191" s="389"/>
      <c r="B191" s="390"/>
      <c r="C191" s="390"/>
      <c r="D191" s="390"/>
      <c r="E191" s="105"/>
      <c r="F191" s="544"/>
      <c r="G191" s="545"/>
      <c r="H191" s="104"/>
      <c r="I191" s="320"/>
      <c r="J191" s="108"/>
      <c r="K191" s="108"/>
      <c r="L191" s="108"/>
      <c r="M191" s="109"/>
      <c r="N191" s="109"/>
      <c r="O191" s="378"/>
      <c r="P191" s="546"/>
      <c r="Q191" s="105"/>
      <c r="R191" s="105"/>
      <c r="S191" s="105"/>
      <c r="T191" s="105"/>
      <c r="U191" s="136"/>
      <c r="V191" s="136"/>
      <c r="W191" s="136"/>
      <c r="X191" s="136"/>
      <c r="Y191" s="136"/>
      <c r="Z191" s="136"/>
      <c r="AA191" s="112"/>
      <c r="AB191" s="379"/>
      <c r="AC191" s="137"/>
      <c r="AD191" s="109"/>
      <c r="AE191" s="379"/>
      <c r="AF191" s="380"/>
      <c r="AG191" s="109"/>
      <c r="AH191" s="115"/>
      <c r="AI191" s="392"/>
      <c r="AJ191" s="378"/>
      <c r="AK191" s="393"/>
      <c r="AL191" s="105"/>
      <c r="AM191" s="547"/>
      <c r="AN191" s="120"/>
      <c r="AO191" s="105"/>
      <c r="AP191" s="105"/>
      <c r="AQ191" s="121"/>
      <c r="AR191" s="121"/>
      <c r="AS191" s="269"/>
      <c r="AT191" s="269"/>
      <c r="AU191" s="269"/>
      <c r="AV191" s="269"/>
      <c r="AW191" s="269"/>
      <c r="AX191" s="269"/>
      <c r="AY191" s="269"/>
      <c r="AZ191" s="269"/>
      <c r="BA191" s="269"/>
      <c r="BB191" s="269"/>
      <c r="BC191" s="269"/>
      <c r="BD191" s="269"/>
      <c r="BE191" s="269"/>
      <c r="BF191" s="269"/>
      <c r="BG191" s="269"/>
    </row>
    <row r="192" s="270" customFormat="true" ht="17.25" hidden="false" customHeight="true" outlineLevel="0" collapsed="false">
      <c r="A192" s="161" t="s">
        <v>742</v>
      </c>
      <c r="B192" s="162" t="n">
        <v>2</v>
      </c>
      <c r="C192" s="162" t="s">
        <v>61</v>
      </c>
      <c r="D192" s="162"/>
      <c r="E192" s="72" t="s">
        <v>141</v>
      </c>
      <c r="F192" s="97" t="s">
        <v>757</v>
      </c>
      <c r="G192" s="82" t="s">
        <v>758</v>
      </c>
      <c r="H192" s="123" t="s">
        <v>759</v>
      </c>
      <c r="I192" s="72" t="s">
        <v>92</v>
      </c>
      <c r="J192" s="124" t="s">
        <v>93</v>
      </c>
      <c r="K192" s="77"/>
      <c r="L192" s="164" t="s">
        <v>58</v>
      </c>
      <c r="M192" s="79"/>
      <c r="N192" s="79"/>
      <c r="O192" s="125" t="s">
        <v>94</v>
      </c>
      <c r="P192" s="548" t="s">
        <v>760</v>
      </c>
      <c r="Q192" s="72" t="s">
        <v>51</v>
      </c>
      <c r="R192" s="72"/>
      <c r="S192" s="72" t="n">
        <v>0</v>
      </c>
      <c r="T192" s="82" t="n">
        <v>5</v>
      </c>
      <c r="U192" s="83" t="n">
        <v>0</v>
      </c>
      <c r="V192" s="83" t="n">
        <v>10</v>
      </c>
      <c r="W192" s="83" t="n">
        <v>15</v>
      </c>
      <c r="X192" s="83" t="n">
        <v>10</v>
      </c>
      <c r="Y192" s="83" t="n">
        <v>30</v>
      </c>
      <c r="Z192" s="83" t="s">
        <v>62</v>
      </c>
      <c r="AA192" s="84" t="n">
        <f aca="false">ISBLANK(P192)</f>
        <v>0</v>
      </c>
      <c r="AB192" s="128"/>
      <c r="AC192" s="127" t="s">
        <v>761</v>
      </c>
      <c r="AD192" s="128" t="n">
        <f aca="false">IF(AC192=100,2,IF(AND(AC192&gt;=51,AC192&lt;=76),1,IF(AC192&gt;=1,AC192&lt;=50,0)))</f>
        <v>0</v>
      </c>
      <c r="AE192" s="542" t="s">
        <v>57</v>
      </c>
      <c r="AF192" s="87"/>
      <c r="AG192" s="166" t="s">
        <v>58</v>
      </c>
      <c r="AH192" s="87" t="n">
        <f aca="false">VLOOKUP(AG192,[15]LISTAS!$I$3:$J$7,2)</f>
        <v>3</v>
      </c>
      <c r="AI192" s="167" t="n">
        <f aca="false">AF192*AH192</f>
        <v>0</v>
      </c>
      <c r="AJ192" s="165" t="s">
        <v>59</v>
      </c>
      <c r="AK192" s="289" t="s">
        <v>762</v>
      </c>
      <c r="AL192" s="311" t="s">
        <v>763</v>
      </c>
      <c r="AM192" s="97" t="s">
        <v>748</v>
      </c>
      <c r="AN192" s="95" t="s">
        <v>764</v>
      </c>
      <c r="AO192" s="95" t="s">
        <v>765</v>
      </c>
      <c r="AP192" s="97" t="s">
        <v>766</v>
      </c>
      <c r="AQ192" s="132" t="n">
        <v>43102</v>
      </c>
      <c r="AR192" s="132" t="n">
        <v>43102</v>
      </c>
      <c r="AS192" s="269"/>
      <c r="AT192" s="269"/>
      <c r="AU192" s="269"/>
      <c r="AV192" s="269"/>
      <c r="AW192" s="269"/>
      <c r="AX192" s="269"/>
      <c r="AY192" s="269"/>
      <c r="AZ192" s="269"/>
      <c r="BA192" s="269"/>
      <c r="BB192" s="269"/>
      <c r="BC192" s="269"/>
      <c r="BD192" s="269"/>
      <c r="BE192" s="269"/>
      <c r="BF192" s="269"/>
      <c r="BG192" s="269"/>
    </row>
    <row r="193" s="270" customFormat="true" ht="102" hidden="false" customHeight="true" outlineLevel="0" collapsed="false">
      <c r="A193" s="161"/>
      <c r="B193" s="162"/>
      <c r="C193" s="162"/>
      <c r="D193" s="162"/>
      <c r="E193" s="72" t="s">
        <v>133</v>
      </c>
      <c r="F193" s="82" t="s">
        <v>767</v>
      </c>
      <c r="G193" s="82"/>
      <c r="H193" s="97" t="s">
        <v>768</v>
      </c>
      <c r="I193" s="72"/>
      <c r="J193" s="124"/>
      <c r="K193" s="77"/>
      <c r="L193" s="164"/>
      <c r="M193" s="79"/>
      <c r="N193" s="79"/>
      <c r="O193" s="125"/>
      <c r="Q193" s="72"/>
      <c r="R193" s="72"/>
      <c r="S193" s="72"/>
      <c r="T193" s="82"/>
      <c r="U193" s="83"/>
      <c r="V193" s="83"/>
      <c r="W193" s="83"/>
      <c r="X193" s="83"/>
      <c r="Y193" s="83"/>
      <c r="Z193" s="83"/>
      <c r="AA193" s="84" t="n">
        <f aca="false">ISBLANK(AL193)</f>
        <v>0</v>
      </c>
      <c r="AB193" s="128"/>
      <c r="AC193" s="127" t="s">
        <v>769</v>
      </c>
      <c r="AD193" s="128" t="n">
        <f aca="false">IF(AC193=100,2,IF(AND(AC193&gt;=51,AC193&lt;=76),1,IF(AC193&gt;=1,AC193&lt;=50,0)))</f>
        <v>0</v>
      </c>
      <c r="AE193" s="542"/>
      <c r="AF193" s="87"/>
      <c r="AG193" s="166"/>
      <c r="AH193" s="87"/>
      <c r="AI193" s="167"/>
      <c r="AJ193" s="165"/>
      <c r="AK193" s="289"/>
      <c r="AL193" s="72" t="s">
        <v>770</v>
      </c>
      <c r="AM193" s="97" t="s">
        <v>748</v>
      </c>
      <c r="AN193" s="95" t="s">
        <v>771</v>
      </c>
      <c r="AO193" s="95" t="s">
        <v>772</v>
      </c>
      <c r="AP193" s="72" t="s">
        <v>773</v>
      </c>
      <c r="AQ193" s="132" t="n">
        <v>43344</v>
      </c>
      <c r="AR193" s="132" t="n">
        <v>43465</v>
      </c>
      <c r="AS193" s="269"/>
      <c r="AT193" s="269"/>
      <c r="AU193" s="269"/>
      <c r="AV193" s="269"/>
      <c r="AW193" s="269"/>
      <c r="AX193" s="269"/>
      <c r="AY193" s="269"/>
      <c r="AZ193" s="269"/>
      <c r="BA193" s="269"/>
      <c r="BB193" s="269"/>
      <c r="BC193" s="269"/>
      <c r="BD193" s="269"/>
      <c r="BE193" s="269"/>
      <c r="BF193" s="269"/>
      <c r="BG193" s="269"/>
    </row>
    <row r="194" s="270" customFormat="true" ht="38.4" hidden="false" customHeight="true" outlineLevel="0" collapsed="false">
      <c r="A194" s="161"/>
      <c r="B194" s="162"/>
      <c r="C194" s="162"/>
      <c r="D194" s="162"/>
      <c r="E194" s="72" t="s">
        <v>70</v>
      </c>
      <c r="F194" s="72" t="s">
        <v>774</v>
      </c>
      <c r="G194" s="82"/>
      <c r="H194" s="72" t="s">
        <v>91</v>
      </c>
      <c r="I194" s="72"/>
      <c r="J194" s="124"/>
      <c r="K194" s="77"/>
      <c r="L194" s="164"/>
      <c r="M194" s="79"/>
      <c r="N194" s="79"/>
      <c r="O194" s="125"/>
      <c r="P194" s="72"/>
      <c r="Q194" s="72"/>
      <c r="R194" s="72"/>
      <c r="S194" s="72"/>
      <c r="T194" s="82"/>
      <c r="U194" s="83"/>
      <c r="V194" s="83"/>
      <c r="W194" s="83"/>
      <c r="X194" s="83"/>
      <c r="Y194" s="83"/>
      <c r="Z194" s="83"/>
      <c r="AA194" s="84"/>
      <c r="AB194" s="128"/>
      <c r="AC194" s="127" t="s">
        <v>769</v>
      </c>
      <c r="AD194" s="128" t="n">
        <f aca="false">IF(AC194=100,2,IF(AND(AC194&gt;=51,AC194&lt;=76),1,IF(AC194&gt;=1,AC194&lt;=50,0)))</f>
        <v>0</v>
      </c>
      <c r="AE194" s="542"/>
      <c r="AF194" s="87"/>
      <c r="AG194" s="166"/>
      <c r="AH194" s="87"/>
      <c r="AI194" s="167"/>
      <c r="AJ194" s="165"/>
      <c r="AK194" s="289"/>
      <c r="AL194" s="97" t="s">
        <v>775</v>
      </c>
      <c r="AM194" s="97" t="s">
        <v>748</v>
      </c>
      <c r="AN194" s="95" t="s">
        <v>776</v>
      </c>
      <c r="AO194" s="95" t="s">
        <v>777</v>
      </c>
      <c r="AP194" s="95" t="s">
        <v>778</v>
      </c>
      <c r="AQ194" s="132" t="n">
        <v>43344</v>
      </c>
      <c r="AR194" s="132" t="s">
        <v>779</v>
      </c>
      <c r="AS194" s="269"/>
      <c r="AT194" s="269"/>
      <c r="AU194" s="269"/>
      <c r="AV194" s="269"/>
      <c r="AW194" s="269"/>
      <c r="AX194" s="269"/>
      <c r="AY194" s="269"/>
      <c r="AZ194" s="269"/>
      <c r="BA194" s="269"/>
      <c r="BB194" s="269"/>
      <c r="BC194" s="269"/>
      <c r="BD194" s="269"/>
      <c r="BE194" s="269"/>
      <c r="BF194" s="269"/>
      <c r="BG194" s="269"/>
    </row>
    <row r="195" s="273" customFormat="true" ht="50.4" hidden="false" customHeight="true" outlineLevel="0" collapsed="false">
      <c r="A195" s="161"/>
      <c r="B195" s="162"/>
      <c r="C195" s="162"/>
      <c r="D195" s="162"/>
      <c r="E195" s="72"/>
      <c r="F195" s="72"/>
      <c r="G195" s="82"/>
      <c r="H195" s="82" t="s">
        <v>780</v>
      </c>
      <c r="I195" s="72"/>
      <c r="J195" s="124"/>
      <c r="K195" s="77"/>
      <c r="L195" s="164"/>
      <c r="M195" s="79"/>
      <c r="N195" s="79"/>
      <c r="O195" s="125"/>
      <c r="P195" s="82"/>
      <c r="Q195" s="72"/>
      <c r="R195" s="72"/>
      <c r="S195" s="72"/>
      <c r="T195" s="82"/>
      <c r="U195" s="83"/>
      <c r="V195" s="83"/>
      <c r="W195" s="83"/>
      <c r="X195" s="83"/>
      <c r="Y195" s="83"/>
      <c r="Z195" s="83"/>
      <c r="AA195" s="84"/>
      <c r="AB195" s="128"/>
      <c r="AC195" s="127" t="s">
        <v>769</v>
      </c>
      <c r="AD195" s="128" t="n">
        <f aca="false">IF(AC195=100,2,IF(AND(AC195&gt;=51,AC195&lt;=76),1,IF(AC195&gt;=1,AC195&lt;=50,0)))</f>
        <v>0</v>
      </c>
      <c r="AE195" s="542"/>
      <c r="AF195" s="87"/>
      <c r="AG195" s="166"/>
      <c r="AH195" s="87"/>
      <c r="AI195" s="167"/>
      <c r="AJ195" s="165"/>
      <c r="AK195" s="289"/>
      <c r="AL195" s="97" t="s">
        <v>781</v>
      </c>
      <c r="AM195" s="97" t="s">
        <v>748</v>
      </c>
      <c r="AN195" s="95" t="s">
        <v>782</v>
      </c>
      <c r="AO195" s="95" t="s">
        <v>783</v>
      </c>
      <c r="AP195" s="95" t="s">
        <v>778</v>
      </c>
      <c r="AQ195" s="132" t="n">
        <v>43344</v>
      </c>
      <c r="AR195" s="132" t="n">
        <v>43465</v>
      </c>
      <c r="AS195" s="269"/>
      <c r="AT195" s="269"/>
      <c r="AU195" s="269"/>
      <c r="AV195" s="269"/>
      <c r="AW195" s="269"/>
      <c r="AX195" s="269"/>
      <c r="AY195" s="269"/>
      <c r="AZ195" s="269"/>
      <c r="BA195" s="269"/>
      <c r="BB195" s="269"/>
      <c r="BC195" s="269"/>
      <c r="BD195" s="269"/>
      <c r="BE195" s="269"/>
      <c r="BF195" s="269"/>
      <c r="BG195" s="269"/>
    </row>
    <row r="196" s="270" customFormat="true" ht="119.25" hidden="false" customHeight="true" outlineLevel="0" collapsed="false">
      <c r="A196" s="161"/>
      <c r="B196" s="162"/>
      <c r="C196" s="162"/>
      <c r="D196" s="162"/>
      <c r="E196" s="72"/>
      <c r="F196" s="72"/>
      <c r="G196" s="82"/>
      <c r="H196" s="82"/>
      <c r="I196" s="72"/>
      <c r="J196" s="124"/>
      <c r="K196" s="77"/>
      <c r="L196" s="164"/>
      <c r="M196" s="79"/>
      <c r="N196" s="79"/>
      <c r="O196" s="125"/>
      <c r="P196" s="82"/>
      <c r="Q196" s="72"/>
      <c r="R196" s="72"/>
      <c r="S196" s="72"/>
      <c r="T196" s="82"/>
      <c r="U196" s="83"/>
      <c r="V196" s="83"/>
      <c r="W196" s="83"/>
      <c r="X196" s="83"/>
      <c r="Y196" s="83"/>
      <c r="Z196" s="83"/>
      <c r="AA196" s="84"/>
      <c r="AB196" s="128"/>
      <c r="AC196" s="127"/>
      <c r="AD196" s="128"/>
      <c r="AE196" s="542"/>
      <c r="AF196" s="87"/>
      <c r="AG196" s="166"/>
      <c r="AH196" s="87"/>
      <c r="AI196" s="167"/>
      <c r="AJ196" s="165"/>
      <c r="AK196" s="289"/>
      <c r="AL196" s="97"/>
      <c r="AM196" s="97"/>
      <c r="AN196" s="95"/>
      <c r="AO196" s="95"/>
      <c r="AP196" s="95"/>
      <c r="AQ196" s="132"/>
      <c r="AR196" s="132"/>
      <c r="AS196" s="269"/>
      <c r="AT196" s="269"/>
      <c r="AU196" s="269"/>
      <c r="AV196" s="269"/>
      <c r="AW196" s="269"/>
      <c r="AX196" s="269"/>
      <c r="AY196" s="269"/>
      <c r="AZ196" s="269"/>
      <c r="BA196" s="269"/>
      <c r="BB196" s="269"/>
      <c r="BC196" s="269"/>
      <c r="BD196" s="269"/>
      <c r="BE196" s="269"/>
      <c r="BF196" s="269"/>
      <c r="BG196" s="269"/>
    </row>
    <row r="197" s="270" customFormat="true" ht="50.1" hidden="false" customHeight="true" outlineLevel="0" collapsed="false">
      <c r="A197" s="161"/>
      <c r="B197" s="162"/>
      <c r="C197" s="162"/>
      <c r="D197" s="162"/>
      <c r="E197" s="72"/>
      <c r="F197" s="72"/>
      <c r="G197" s="82"/>
      <c r="H197" s="72" t="s">
        <v>784</v>
      </c>
      <c r="I197" s="72"/>
      <c r="J197" s="124"/>
      <c r="K197" s="77"/>
      <c r="L197" s="164"/>
      <c r="M197" s="79"/>
      <c r="N197" s="79"/>
      <c r="O197" s="125"/>
      <c r="P197" s="82"/>
      <c r="Q197" s="72"/>
      <c r="R197" s="72"/>
      <c r="S197" s="72"/>
      <c r="T197" s="82"/>
      <c r="U197" s="83"/>
      <c r="V197" s="83"/>
      <c r="W197" s="83"/>
      <c r="X197" s="83"/>
      <c r="Y197" s="83"/>
      <c r="Z197" s="83"/>
      <c r="AA197" s="84"/>
      <c r="AB197" s="128"/>
      <c r="AC197" s="127" t="s">
        <v>769</v>
      </c>
      <c r="AD197" s="128" t="n">
        <f aca="false">IF(AC197=100,2,IF(AND(AC197&gt;=51,AC197&lt;=76),1,IF(AC197&gt;=1,AC197&lt;=50,0)))</f>
        <v>0</v>
      </c>
      <c r="AE197" s="542"/>
      <c r="AF197" s="87"/>
      <c r="AG197" s="166"/>
      <c r="AH197" s="87"/>
      <c r="AI197" s="167"/>
      <c r="AJ197" s="165"/>
      <c r="AK197" s="289"/>
      <c r="AL197" s="95"/>
      <c r="AM197" s="97"/>
      <c r="AN197" s="95"/>
      <c r="AO197" s="95"/>
      <c r="AP197" s="95"/>
      <c r="AQ197" s="132"/>
      <c r="AR197" s="132"/>
      <c r="AS197" s="269"/>
      <c r="AT197" s="269"/>
      <c r="AU197" s="269"/>
      <c r="AV197" s="269"/>
      <c r="AW197" s="269"/>
      <c r="AX197" s="269"/>
      <c r="AY197" s="269"/>
      <c r="AZ197" s="269"/>
      <c r="BA197" s="269"/>
      <c r="BB197" s="269"/>
      <c r="BC197" s="269"/>
      <c r="BD197" s="269"/>
      <c r="BE197" s="269"/>
      <c r="BF197" s="269"/>
      <c r="BG197" s="269"/>
    </row>
    <row r="198" s="270" customFormat="true" ht="19.8" hidden="false" customHeight="true" outlineLevel="0" collapsed="false">
      <c r="A198" s="389"/>
      <c r="B198" s="390"/>
      <c r="C198" s="390"/>
      <c r="D198" s="390"/>
      <c r="E198" s="105"/>
      <c r="F198" s="105"/>
      <c r="G198" s="320"/>
      <c r="H198" s="105"/>
      <c r="I198" s="320"/>
      <c r="J198" s="108"/>
      <c r="K198" s="108"/>
      <c r="L198" s="108"/>
      <c r="M198" s="109"/>
      <c r="N198" s="109"/>
      <c r="O198" s="378"/>
      <c r="P198" s="105"/>
      <c r="Q198" s="105"/>
      <c r="R198" s="105"/>
      <c r="S198" s="105"/>
      <c r="T198" s="105"/>
      <c r="U198" s="136"/>
      <c r="V198" s="136"/>
      <c r="W198" s="136"/>
      <c r="X198" s="136"/>
      <c r="Y198" s="136"/>
      <c r="Z198" s="136"/>
      <c r="AA198" s="112"/>
      <c r="AB198" s="379"/>
      <c r="AC198" s="137"/>
      <c r="AD198" s="109"/>
      <c r="AE198" s="379"/>
      <c r="AF198" s="380"/>
      <c r="AG198" s="109"/>
      <c r="AH198" s="115"/>
      <c r="AI198" s="392"/>
      <c r="AJ198" s="378"/>
      <c r="AK198" s="333"/>
      <c r="AL198" s="120"/>
      <c r="AM198" s="547"/>
      <c r="AN198" s="120"/>
      <c r="AO198" s="120"/>
      <c r="AP198" s="120"/>
      <c r="AQ198" s="121"/>
      <c r="AR198" s="121"/>
      <c r="AS198" s="269"/>
      <c r="AT198" s="269"/>
      <c r="AU198" s="269"/>
      <c r="AV198" s="269"/>
      <c r="AW198" s="269"/>
      <c r="AX198" s="269"/>
      <c r="AY198" s="269"/>
      <c r="AZ198" s="269"/>
      <c r="BA198" s="269"/>
      <c r="BB198" s="269"/>
      <c r="BC198" s="269"/>
      <c r="BD198" s="269"/>
      <c r="BE198" s="269"/>
      <c r="BF198" s="269"/>
      <c r="BG198" s="269"/>
    </row>
    <row r="199" s="270" customFormat="true" ht="50.1" hidden="false" customHeight="true" outlineLevel="0" collapsed="false">
      <c r="A199" s="161" t="s">
        <v>742</v>
      </c>
      <c r="B199" s="162" t="n">
        <v>3</v>
      </c>
      <c r="C199" s="162" t="s">
        <v>61</v>
      </c>
      <c r="D199" s="162"/>
      <c r="E199" s="72" t="s">
        <v>70</v>
      </c>
      <c r="F199" s="82" t="s">
        <v>785</v>
      </c>
      <c r="G199" s="82" t="s">
        <v>785</v>
      </c>
      <c r="H199" s="97" t="s">
        <v>786</v>
      </c>
      <c r="I199" s="72" t="s">
        <v>158</v>
      </c>
      <c r="J199" s="164" t="s">
        <v>161</v>
      </c>
      <c r="K199" s="77"/>
      <c r="L199" s="164" t="s">
        <v>58</v>
      </c>
      <c r="M199" s="79"/>
      <c r="N199" s="79"/>
      <c r="O199" s="165" t="s">
        <v>59</v>
      </c>
      <c r="P199" s="548" t="s">
        <v>787</v>
      </c>
      <c r="Q199" s="72" t="s">
        <v>51</v>
      </c>
      <c r="R199" s="72"/>
      <c r="S199" s="72" t="n">
        <v>15</v>
      </c>
      <c r="T199" s="82" t="n">
        <v>5</v>
      </c>
      <c r="U199" s="83" t="n">
        <v>0</v>
      </c>
      <c r="V199" s="83" t="n">
        <v>10</v>
      </c>
      <c r="W199" s="83" t="n">
        <v>15</v>
      </c>
      <c r="X199" s="83" t="n">
        <v>10</v>
      </c>
      <c r="Y199" s="83" t="n">
        <v>0</v>
      </c>
      <c r="Z199" s="83" t="s">
        <v>62</v>
      </c>
      <c r="AA199" s="84" t="n">
        <f aca="false">ISBLANK(P199)</f>
        <v>0</v>
      </c>
      <c r="AB199" s="128" t="n">
        <v>1</v>
      </c>
      <c r="AC199" s="127" t="s">
        <v>788</v>
      </c>
      <c r="AD199" s="128" t="n">
        <f aca="false">IF(AC199=100,2,IF(AND(AC199&gt;=51,AC199&lt;=76),1,IF(AC199&gt;=1,AC199&lt;=50,0)))</f>
        <v>0</v>
      </c>
      <c r="AE199" s="250" t="s">
        <v>57</v>
      </c>
      <c r="AF199" s="87"/>
      <c r="AG199" s="166" t="s">
        <v>58</v>
      </c>
      <c r="AH199" s="87" t="n">
        <f aca="false">VLOOKUP(AG199,[15]LISTAS!$I$3:$J$7,2)</f>
        <v>3</v>
      </c>
      <c r="AI199" s="167" t="n">
        <f aca="false">AF199*AH199</f>
        <v>0</v>
      </c>
      <c r="AJ199" s="165" t="s">
        <v>59</v>
      </c>
      <c r="AK199" s="289" t="s">
        <v>762</v>
      </c>
      <c r="AL199" s="311" t="s">
        <v>763</v>
      </c>
      <c r="AM199" s="97" t="s">
        <v>748</v>
      </c>
      <c r="AN199" s="95" t="s">
        <v>764</v>
      </c>
      <c r="AO199" s="95" t="s">
        <v>765</v>
      </c>
      <c r="AP199" s="97" t="s">
        <v>766</v>
      </c>
      <c r="AQ199" s="132" t="n">
        <v>43102</v>
      </c>
      <c r="AR199" s="132" t="n">
        <v>43102</v>
      </c>
      <c r="AS199" s="269"/>
      <c r="AT199" s="269"/>
      <c r="AU199" s="269"/>
      <c r="AV199" s="269"/>
      <c r="AW199" s="269"/>
      <c r="AX199" s="269"/>
      <c r="AY199" s="269"/>
      <c r="AZ199" s="269"/>
      <c r="BA199" s="269"/>
      <c r="BB199" s="269"/>
      <c r="BC199" s="269"/>
      <c r="BD199" s="269"/>
      <c r="BE199" s="269"/>
      <c r="BF199" s="269"/>
      <c r="BG199" s="269"/>
    </row>
    <row r="200" s="273" customFormat="true" ht="36.6" hidden="false" customHeight="true" outlineLevel="0" collapsed="false">
      <c r="A200" s="161"/>
      <c r="B200" s="162"/>
      <c r="C200" s="162"/>
      <c r="D200" s="162"/>
      <c r="E200" s="72" t="s">
        <v>133</v>
      </c>
      <c r="F200" s="82" t="s">
        <v>789</v>
      </c>
      <c r="G200" s="82"/>
      <c r="H200" s="97" t="s">
        <v>790</v>
      </c>
      <c r="I200" s="72"/>
      <c r="J200" s="164"/>
      <c r="K200" s="77"/>
      <c r="L200" s="164"/>
      <c r="M200" s="79"/>
      <c r="N200" s="79"/>
      <c r="O200" s="165"/>
      <c r="P200" s="543" t="s">
        <v>791</v>
      </c>
      <c r="Q200" s="72" t="s">
        <v>51</v>
      </c>
      <c r="R200" s="72"/>
      <c r="S200" s="72" t="n">
        <v>15</v>
      </c>
      <c r="T200" s="82" t="n">
        <v>5</v>
      </c>
      <c r="U200" s="83" t="n">
        <v>0</v>
      </c>
      <c r="V200" s="83" t="n">
        <v>10</v>
      </c>
      <c r="W200" s="83" t="n">
        <v>15</v>
      </c>
      <c r="X200" s="83" t="n">
        <v>10</v>
      </c>
      <c r="Y200" s="83" t="n">
        <v>0</v>
      </c>
      <c r="Z200" s="83"/>
      <c r="AA200" s="84" t="n">
        <f aca="false">ISBLANK(AL200)</f>
        <v>0</v>
      </c>
      <c r="AB200" s="128"/>
      <c r="AC200" s="127" t="s">
        <v>788</v>
      </c>
      <c r="AD200" s="128" t="n">
        <f aca="false">IF(AC200=100,2,IF(AND(AC200&gt;=51,AC200&lt;=76),1,IF(AC200&gt;=1,AC200&lt;=50,0)))</f>
        <v>0</v>
      </c>
      <c r="AE200" s="250"/>
      <c r="AF200" s="87"/>
      <c r="AG200" s="166"/>
      <c r="AH200" s="87"/>
      <c r="AI200" s="167"/>
      <c r="AJ200" s="165"/>
      <c r="AK200" s="289"/>
      <c r="AL200" s="72" t="s">
        <v>770</v>
      </c>
      <c r="AM200" s="97" t="s">
        <v>748</v>
      </c>
      <c r="AN200" s="95" t="s">
        <v>771</v>
      </c>
      <c r="AO200" s="95" t="s">
        <v>772</v>
      </c>
      <c r="AP200" s="72" t="s">
        <v>773</v>
      </c>
      <c r="AQ200" s="132" t="n">
        <v>43344</v>
      </c>
      <c r="AR200" s="132" t="n">
        <v>43465</v>
      </c>
      <c r="AS200" s="269"/>
      <c r="AT200" s="269"/>
      <c r="AU200" s="269"/>
      <c r="AV200" s="269"/>
      <c r="AW200" s="269"/>
      <c r="AX200" s="269"/>
      <c r="AY200" s="269"/>
      <c r="AZ200" s="269"/>
      <c r="BA200" s="269"/>
      <c r="BB200" s="269"/>
      <c r="BC200" s="269"/>
      <c r="BD200" s="269"/>
      <c r="BE200" s="269"/>
      <c r="BF200" s="269"/>
      <c r="BG200" s="269"/>
    </row>
    <row r="201" s="270" customFormat="true" ht="136.5" hidden="false" customHeight="true" outlineLevel="0" collapsed="false">
      <c r="A201" s="161"/>
      <c r="B201" s="162"/>
      <c r="C201" s="162"/>
      <c r="D201" s="162"/>
      <c r="E201" s="72" t="s">
        <v>70</v>
      </c>
      <c r="F201" s="549" t="s">
        <v>792</v>
      </c>
      <c r="G201" s="82"/>
      <c r="H201" s="97" t="s">
        <v>793</v>
      </c>
      <c r="I201" s="72"/>
      <c r="J201" s="164"/>
      <c r="K201" s="77"/>
      <c r="L201" s="164"/>
      <c r="M201" s="79"/>
      <c r="N201" s="79"/>
      <c r="O201" s="165"/>
      <c r="P201" s="72"/>
      <c r="Q201" s="72"/>
      <c r="R201" s="72"/>
      <c r="S201" s="72"/>
      <c r="T201" s="82"/>
      <c r="U201" s="83"/>
      <c r="V201" s="83"/>
      <c r="W201" s="83"/>
      <c r="X201" s="83"/>
      <c r="Y201" s="83"/>
      <c r="Z201" s="83"/>
      <c r="AA201" s="84"/>
      <c r="AB201" s="128"/>
      <c r="AC201" s="127" t="s">
        <v>769</v>
      </c>
      <c r="AD201" s="128" t="n">
        <f aca="false">IF(AC201=100,2,IF(AND(AC201&gt;=51,AC201&lt;=76),1,IF(AC201&gt;=1,AC201&lt;=50,0)))</f>
        <v>0</v>
      </c>
      <c r="AE201" s="250"/>
      <c r="AF201" s="87"/>
      <c r="AG201" s="166"/>
      <c r="AH201" s="87"/>
      <c r="AI201" s="167"/>
      <c r="AJ201" s="165"/>
      <c r="AK201" s="289"/>
      <c r="AL201" s="97" t="s">
        <v>775</v>
      </c>
      <c r="AM201" s="97" t="s">
        <v>748</v>
      </c>
      <c r="AN201" s="95" t="s">
        <v>776</v>
      </c>
      <c r="AO201" s="95" t="s">
        <v>777</v>
      </c>
      <c r="AP201" s="95" t="s">
        <v>778</v>
      </c>
      <c r="AQ201" s="132" t="n">
        <v>43344</v>
      </c>
      <c r="AR201" s="132" t="s">
        <v>779</v>
      </c>
      <c r="AS201" s="269"/>
      <c r="AT201" s="269"/>
      <c r="AU201" s="269"/>
      <c r="AV201" s="269"/>
      <c r="AW201" s="269"/>
      <c r="AX201" s="269"/>
      <c r="AY201" s="269"/>
      <c r="AZ201" s="269"/>
      <c r="BA201" s="269"/>
      <c r="BB201" s="269"/>
      <c r="BC201" s="269"/>
      <c r="BD201" s="269"/>
      <c r="BE201" s="269"/>
      <c r="BF201" s="269"/>
      <c r="BG201" s="269"/>
    </row>
    <row r="202" s="270" customFormat="true" ht="12" hidden="false" customHeight="true" outlineLevel="0" collapsed="false">
      <c r="A202" s="161"/>
      <c r="B202" s="162"/>
      <c r="C202" s="162"/>
      <c r="D202" s="162"/>
      <c r="E202" s="72"/>
      <c r="G202" s="82"/>
      <c r="H202" s="82" t="s">
        <v>794</v>
      </c>
      <c r="I202" s="72"/>
      <c r="J202" s="164"/>
      <c r="K202" s="77"/>
      <c r="L202" s="164"/>
      <c r="M202" s="79"/>
      <c r="N202" s="79"/>
      <c r="O202" s="165"/>
      <c r="P202" s="82"/>
      <c r="Q202" s="72"/>
      <c r="R202" s="72"/>
      <c r="S202" s="72"/>
      <c r="T202" s="82"/>
      <c r="U202" s="83"/>
      <c r="V202" s="83"/>
      <c r="W202" s="83"/>
      <c r="X202" s="83"/>
      <c r="Y202" s="83"/>
      <c r="Z202" s="83"/>
      <c r="AA202" s="84"/>
      <c r="AB202" s="128"/>
      <c r="AC202" s="127" t="s">
        <v>769</v>
      </c>
      <c r="AD202" s="128" t="n">
        <f aca="false">IF(AC202=100,2,IF(AND(AC202&gt;=51,AC202&lt;=76),1,IF(AC202&gt;=1,AC202&lt;=50,0)))</f>
        <v>0</v>
      </c>
      <c r="AE202" s="250"/>
      <c r="AF202" s="87"/>
      <c r="AG202" s="166"/>
      <c r="AH202" s="87"/>
      <c r="AI202" s="167"/>
      <c r="AJ202" s="165"/>
      <c r="AK202" s="289"/>
      <c r="AL202" s="97" t="s">
        <v>781</v>
      </c>
      <c r="AM202" s="97" t="s">
        <v>748</v>
      </c>
      <c r="AN202" s="95" t="s">
        <v>782</v>
      </c>
      <c r="AO202" s="95" t="s">
        <v>783</v>
      </c>
      <c r="AP202" s="95" t="s">
        <v>778</v>
      </c>
      <c r="AQ202" s="132" t="n">
        <v>43344</v>
      </c>
      <c r="AR202" s="132" t="n">
        <v>43465</v>
      </c>
      <c r="AS202" s="269"/>
      <c r="AT202" s="269"/>
      <c r="AU202" s="269"/>
      <c r="AV202" s="269"/>
      <c r="AW202" s="269"/>
      <c r="AX202" s="269"/>
      <c r="AY202" s="269"/>
      <c r="AZ202" s="269"/>
      <c r="BA202" s="269"/>
      <c r="BB202" s="269"/>
      <c r="BC202" s="269"/>
      <c r="BD202" s="269"/>
      <c r="BE202" s="269"/>
      <c r="BF202" s="269"/>
      <c r="BG202" s="269"/>
    </row>
    <row r="203" s="270" customFormat="true" ht="60" hidden="false" customHeight="true" outlineLevel="0" collapsed="false">
      <c r="A203" s="161"/>
      <c r="B203" s="162"/>
      <c r="C203" s="162"/>
      <c r="D203" s="162"/>
      <c r="E203" s="72"/>
      <c r="F203" s="72"/>
      <c r="G203" s="82"/>
      <c r="H203" s="72" t="s">
        <v>795</v>
      </c>
      <c r="I203" s="72"/>
      <c r="J203" s="164"/>
      <c r="K203" s="77"/>
      <c r="L203" s="164"/>
      <c r="M203" s="79"/>
      <c r="N203" s="79"/>
      <c r="O203" s="165"/>
      <c r="P203" s="82"/>
      <c r="Q203" s="72"/>
      <c r="R203" s="72"/>
      <c r="S203" s="72"/>
      <c r="T203" s="82"/>
      <c r="U203" s="83"/>
      <c r="V203" s="83"/>
      <c r="W203" s="83"/>
      <c r="X203" s="83"/>
      <c r="Y203" s="83"/>
      <c r="Z203" s="83"/>
      <c r="AA203" s="84"/>
      <c r="AB203" s="128"/>
      <c r="AC203" s="127" t="s">
        <v>769</v>
      </c>
      <c r="AD203" s="128" t="n">
        <f aca="false">IF(AC203=100,2,IF(AND(AC203&gt;=51,AC203&lt;=76),1,IF(AC203&gt;=1,AC203&lt;=50,0)))</f>
        <v>0</v>
      </c>
      <c r="AE203" s="250"/>
      <c r="AF203" s="87"/>
      <c r="AG203" s="166"/>
      <c r="AH203" s="87"/>
      <c r="AI203" s="167"/>
      <c r="AJ203" s="165"/>
      <c r="AK203" s="289"/>
      <c r="AL203" s="95"/>
      <c r="AM203" s="97"/>
      <c r="AN203" s="95"/>
      <c r="AO203" s="95"/>
      <c r="AP203" s="95"/>
      <c r="AQ203" s="132"/>
      <c r="AR203" s="132"/>
      <c r="AS203" s="269"/>
      <c r="AT203" s="269"/>
      <c r="AU203" s="269"/>
      <c r="AV203" s="269"/>
      <c r="AW203" s="269"/>
      <c r="AX203" s="269"/>
      <c r="AY203" s="269"/>
      <c r="AZ203" s="269"/>
      <c r="BA203" s="269"/>
      <c r="BB203" s="269"/>
      <c r="BC203" s="269"/>
      <c r="BD203" s="269"/>
      <c r="BE203" s="269"/>
      <c r="BF203" s="269"/>
      <c r="BG203" s="269"/>
    </row>
    <row r="204" s="270" customFormat="true" ht="12.6" hidden="false" customHeight="true" outlineLevel="0" collapsed="false">
      <c r="A204" s="550"/>
      <c r="B204" s="551"/>
      <c r="C204" s="551"/>
      <c r="D204" s="551"/>
      <c r="E204" s="551"/>
      <c r="F204" s="552"/>
      <c r="G204" s="550"/>
      <c r="H204" s="550"/>
      <c r="I204" s="550"/>
      <c r="J204" s="550"/>
      <c r="K204" s="550"/>
      <c r="L204" s="550"/>
      <c r="M204" s="550"/>
      <c r="N204" s="550"/>
      <c r="O204" s="550"/>
      <c r="P204" s="553"/>
      <c r="Q204" s="553"/>
      <c r="R204" s="553"/>
      <c r="S204" s="553"/>
      <c r="T204" s="553"/>
      <c r="U204" s="553"/>
      <c r="V204" s="553"/>
      <c r="W204" s="553"/>
      <c r="X204" s="553"/>
      <c r="Y204" s="553"/>
      <c r="Z204" s="553"/>
      <c r="AA204" s="550"/>
      <c r="AB204" s="550"/>
      <c r="AC204" s="550"/>
      <c r="AD204" s="550"/>
      <c r="AE204" s="550"/>
      <c r="AF204" s="550"/>
      <c r="AG204" s="550"/>
      <c r="AH204" s="550"/>
      <c r="AI204" s="554"/>
      <c r="AJ204" s="554"/>
      <c r="AK204" s="554"/>
      <c r="AL204" s="553"/>
      <c r="AM204" s="553"/>
      <c r="AN204" s="553"/>
      <c r="AO204" s="553"/>
      <c r="AP204" s="553"/>
      <c r="AQ204" s="553"/>
      <c r="AR204" s="553"/>
      <c r="AS204" s="269"/>
      <c r="AT204" s="269"/>
      <c r="AU204" s="269"/>
      <c r="AV204" s="269"/>
      <c r="AW204" s="269"/>
      <c r="AX204" s="269"/>
      <c r="AY204" s="269"/>
      <c r="AZ204" s="269"/>
      <c r="BA204" s="269"/>
      <c r="BB204" s="269"/>
      <c r="BC204" s="269"/>
      <c r="BD204" s="269"/>
      <c r="BE204" s="269"/>
      <c r="BF204" s="269"/>
      <c r="BG204" s="269"/>
    </row>
    <row r="205" s="273" customFormat="true" ht="18" hidden="false" customHeight="true" outlineLevel="0" collapsed="false">
      <c r="A205" s="161" t="s">
        <v>742</v>
      </c>
      <c r="B205" s="162" t="n">
        <v>4</v>
      </c>
      <c r="C205" s="162" t="s">
        <v>61</v>
      </c>
      <c r="D205" s="162"/>
      <c r="E205" s="72" t="s">
        <v>133</v>
      </c>
      <c r="F205" s="555" t="s">
        <v>796</v>
      </c>
      <c r="G205" s="97" t="s">
        <v>797</v>
      </c>
      <c r="H205" s="97" t="s">
        <v>798</v>
      </c>
      <c r="I205" s="72" t="s">
        <v>92</v>
      </c>
      <c r="J205" s="163" t="s">
        <v>57</v>
      </c>
      <c r="K205" s="77"/>
      <c r="L205" s="163" t="s">
        <v>159</v>
      </c>
      <c r="M205" s="79"/>
      <c r="N205" s="79"/>
      <c r="O205" s="125" t="s">
        <v>94</v>
      </c>
      <c r="P205" s="82" t="s">
        <v>799</v>
      </c>
      <c r="Q205" s="72" t="s">
        <v>51</v>
      </c>
      <c r="R205" s="72"/>
      <c r="S205" s="72" t="n">
        <v>15</v>
      </c>
      <c r="T205" s="82" t="n">
        <v>5</v>
      </c>
      <c r="U205" s="83" t="n">
        <v>0</v>
      </c>
      <c r="V205" s="83" t="n">
        <v>10</v>
      </c>
      <c r="W205" s="83" t="n">
        <v>15</v>
      </c>
      <c r="X205" s="83" t="n">
        <v>10</v>
      </c>
      <c r="Y205" s="83" t="n">
        <v>0</v>
      </c>
      <c r="Z205" s="83" t="s">
        <v>62</v>
      </c>
      <c r="AA205" s="84" t="n">
        <f aca="false">ISBLANK(P205)</f>
        <v>0</v>
      </c>
      <c r="AB205" s="128" t="n">
        <v>1</v>
      </c>
      <c r="AC205" s="127" t="n">
        <f aca="false">+S205+T205+U205+V205+W205+X205+Y205</f>
        <v>55</v>
      </c>
      <c r="AD205" s="128" t="n">
        <f aca="false">IF(AC205=100,2,IF(AND(AC205&gt;=51,AC205&lt;=76),1,IF(AC205&gt;=1,AC205&lt;=50,0)))</f>
        <v>1</v>
      </c>
      <c r="AE205" s="166" t="s">
        <v>161</v>
      </c>
      <c r="AF205" s="87"/>
      <c r="AG205" s="556" t="s">
        <v>159</v>
      </c>
      <c r="AH205" s="87" t="n">
        <f aca="false">VLOOKUP(AG205,[15]LISTAS!$I$3:$J$7,2)</f>
        <v>4</v>
      </c>
      <c r="AI205" s="167" t="n">
        <f aca="false">AF205*AH205</f>
        <v>0</v>
      </c>
      <c r="AJ205" s="125" t="s">
        <v>94</v>
      </c>
      <c r="AK205" s="168"/>
      <c r="AL205" s="97" t="s">
        <v>800</v>
      </c>
      <c r="AM205" s="97" t="s">
        <v>748</v>
      </c>
      <c r="AN205" s="95" t="s">
        <v>801</v>
      </c>
      <c r="AO205" s="95" t="s">
        <v>802</v>
      </c>
      <c r="AP205" s="97" t="s">
        <v>801</v>
      </c>
      <c r="AQ205" s="132" t="n">
        <v>43101</v>
      </c>
      <c r="AR205" s="132" t="n">
        <v>43465</v>
      </c>
      <c r="AS205" s="269"/>
      <c r="AT205" s="269"/>
      <c r="AU205" s="269"/>
      <c r="AV205" s="269"/>
      <c r="AW205" s="269"/>
      <c r="AX205" s="269"/>
      <c r="AY205" s="269"/>
      <c r="AZ205" s="269"/>
      <c r="BA205" s="269"/>
      <c r="BB205" s="269"/>
      <c r="BC205" s="269"/>
      <c r="BD205" s="269"/>
      <c r="BE205" s="269"/>
      <c r="BF205" s="269"/>
      <c r="BG205" s="269"/>
    </row>
    <row r="206" s="270" customFormat="true" ht="114.75" hidden="false" customHeight="true" outlineLevel="0" collapsed="false">
      <c r="A206" s="161"/>
      <c r="B206" s="162"/>
      <c r="C206" s="162"/>
      <c r="D206" s="162"/>
      <c r="E206" s="72" t="s">
        <v>133</v>
      </c>
      <c r="F206" s="557" t="s">
        <v>803</v>
      </c>
      <c r="G206" s="97"/>
      <c r="H206" s="97" t="s">
        <v>793</v>
      </c>
      <c r="I206" s="72"/>
      <c r="J206" s="163"/>
      <c r="K206" s="77"/>
      <c r="L206" s="163"/>
      <c r="M206" s="79"/>
      <c r="N206" s="79"/>
      <c r="O206" s="125"/>
      <c r="P206" s="543"/>
      <c r="Q206" s="72"/>
      <c r="R206" s="72"/>
      <c r="S206" s="72"/>
      <c r="T206" s="82"/>
      <c r="U206" s="83"/>
      <c r="V206" s="83"/>
      <c r="W206" s="83"/>
      <c r="X206" s="83"/>
      <c r="Y206" s="83"/>
      <c r="Z206" s="83"/>
      <c r="AA206" s="84"/>
      <c r="AB206" s="128"/>
      <c r="AC206" s="127" t="n">
        <f aca="false">+S206+T206+U206+V206+W206+X206+Y206</f>
        <v>0</v>
      </c>
      <c r="AD206" s="128" t="n">
        <f aca="false">IF(AC206=100,2,IF(AND(AC206&gt;=51,AC206&lt;=76),1,IF(AC206&gt;=1,AC206&lt;=50,0)))</f>
        <v>0</v>
      </c>
      <c r="AE206" s="166"/>
      <c r="AF206" s="87"/>
      <c r="AG206" s="556"/>
      <c r="AH206" s="87"/>
      <c r="AI206" s="167"/>
      <c r="AJ206" s="125"/>
      <c r="AK206" s="168"/>
      <c r="AL206" s="72"/>
      <c r="AM206" s="558"/>
      <c r="AN206" s="558"/>
      <c r="AO206" s="72"/>
      <c r="AP206" s="72"/>
      <c r="AQ206" s="132"/>
      <c r="AR206" s="132"/>
      <c r="AS206" s="269"/>
      <c r="AT206" s="269"/>
      <c r="AU206" s="269"/>
      <c r="AV206" s="269"/>
      <c r="AW206" s="269"/>
      <c r="AX206" s="269"/>
      <c r="AY206" s="269"/>
      <c r="AZ206" s="269"/>
      <c r="BA206" s="269"/>
      <c r="BB206" s="269"/>
      <c r="BC206" s="269"/>
      <c r="BD206" s="269"/>
      <c r="BE206" s="269"/>
      <c r="BF206" s="269"/>
      <c r="BG206" s="269"/>
    </row>
    <row r="207" s="270" customFormat="true" ht="61.5" hidden="false" customHeight="true" outlineLevel="0" collapsed="false">
      <c r="A207" s="161"/>
      <c r="B207" s="162"/>
      <c r="C207" s="162"/>
      <c r="D207" s="162"/>
      <c r="E207" s="559"/>
      <c r="F207" s="560"/>
      <c r="G207" s="97"/>
      <c r="H207" s="72" t="s">
        <v>804</v>
      </c>
      <c r="I207" s="72"/>
      <c r="J207" s="163"/>
      <c r="K207" s="77"/>
      <c r="L207" s="163"/>
      <c r="M207" s="79"/>
      <c r="N207" s="79"/>
      <c r="O207" s="125"/>
      <c r="P207" s="559"/>
      <c r="Q207" s="559"/>
      <c r="R207" s="559"/>
      <c r="S207" s="559"/>
      <c r="T207" s="560"/>
      <c r="U207" s="561"/>
      <c r="V207" s="561"/>
      <c r="W207" s="561"/>
      <c r="X207" s="561"/>
      <c r="Y207" s="561"/>
      <c r="Z207" s="561"/>
      <c r="AA207" s="562"/>
      <c r="AB207" s="128"/>
      <c r="AC207" s="563" t="n">
        <f aca="false">+S207+T207+U207+V207+W207+X207+Y207</f>
        <v>0</v>
      </c>
      <c r="AD207" s="564" t="n">
        <f aca="false">IF(AC207=100,2,IF(AND(AC207&gt;=51,AC207&lt;=76),1,IF(AC207&gt;=1,AC207&lt;=50,0)))</f>
        <v>0</v>
      </c>
      <c r="AE207" s="166"/>
      <c r="AF207" s="87"/>
      <c r="AG207" s="556"/>
      <c r="AH207" s="87"/>
      <c r="AI207" s="167"/>
      <c r="AJ207" s="125"/>
      <c r="AK207" s="168"/>
      <c r="AL207" s="558"/>
      <c r="AM207" s="558"/>
      <c r="AN207" s="558"/>
      <c r="AO207" s="558"/>
      <c r="AP207" s="558"/>
      <c r="AQ207" s="565"/>
      <c r="AR207" s="565"/>
      <c r="AS207" s="269"/>
      <c r="AT207" s="269"/>
      <c r="AU207" s="269"/>
      <c r="AV207" s="269"/>
      <c r="AW207" s="269"/>
      <c r="AX207" s="269"/>
      <c r="AY207" s="269"/>
      <c r="AZ207" s="269"/>
      <c r="BA207" s="269"/>
      <c r="BB207" s="269"/>
      <c r="BC207" s="269"/>
      <c r="BD207" s="269"/>
      <c r="BE207" s="269"/>
      <c r="BF207" s="269"/>
      <c r="BG207" s="269"/>
    </row>
    <row r="208" s="270" customFormat="true" ht="38.4" hidden="false" customHeight="true" outlineLevel="0" collapsed="false">
      <c r="A208" s="161"/>
      <c r="B208" s="162"/>
      <c r="C208" s="162"/>
      <c r="D208" s="162"/>
      <c r="E208" s="72"/>
      <c r="F208" s="72"/>
      <c r="G208" s="97"/>
      <c r="H208" s="82" t="s">
        <v>805</v>
      </c>
      <c r="I208" s="72"/>
      <c r="J208" s="163"/>
      <c r="K208" s="77"/>
      <c r="L208" s="163"/>
      <c r="M208" s="79"/>
      <c r="N208" s="79"/>
      <c r="O208" s="125"/>
      <c r="P208" s="82"/>
      <c r="Q208" s="72"/>
      <c r="R208" s="72"/>
      <c r="S208" s="72"/>
      <c r="T208" s="82"/>
      <c r="U208" s="83"/>
      <c r="V208" s="83"/>
      <c r="W208" s="83"/>
      <c r="X208" s="83"/>
      <c r="Y208" s="83"/>
      <c r="Z208" s="83"/>
      <c r="AA208" s="84"/>
      <c r="AB208" s="128"/>
      <c r="AC208" s="127" t="n">
        <f aca="false">+S208+T208+U208+V208+W208+X208+Y208</f>
        <v>0</v>
      </c>
      <c r="AD208" s="128" t="n">
        <f aca="false">IF(AC208=100,2,IF(AND(AC208&gt;=51,AC208&lt;=76),1,IF(AC208&gt;=1,AC208&lt;=50,0)))</f>
        <v>0</v>
      </c>
      <c r="AE208" s="166"/>
      <c r="AF208" s="87"/>
      <c r="AG208" s="556"/>
      <c r="AH208" s="87"/>
      <c r="AI208" s="167"/>
      <c r="AJ208" s="125"/>
      <c r="AK208" s="168"/>
      <c r="AL208" s="95"/>
      <c r="AM208" s="95"/>
      <c r="AN208" s="95"/>
      <c r="AO208" s="95"/>
      <c r="AP208" s="95"/>
      <c r="AQ208" s="132"/>
      <c r="AR208" s="132"/>
      <c r="AS208" s="269"/>
      <c r="AT208" s="269"/>
      <c r="AU208" s="269"/>
      <c r="AV208" s="269"/>
      <c r="AW208" s="269"/>
      <c r="AX208" s="269"/>
      <c r="AY208" s="269"/>
      <c r="AZ208" s="269"/>
      <c r="BA208" s="269"/>
      <c r="BB208" s="269"/>
      <c r="BC208" s="269"/>
      <c r="BD208" s="269"/>
      <c r="BE208" s="269"/>
      <c r="BF208" s="269"/>
      <c r="BG208" s="269"/>
    </row>
    <row r="209" s="270" customFormat="true" ht="59.25" hidden="false" customHeight="true" outlineLevel="0" collapsed="false">
      <c r="A209" s="161"/>
      <c r="B209" s="162"/>
      <c r="C209" s="162"/>
      <c r="D209" s="162"/>
      <c r="E209" s="72"/>
      <c r="F209" s="72"/>
      <c r="G209" s="97"/>
      <c r="H209" s="82"/>
      <c r="I209" s="72"/>
      <c r="J209" s="163"/>
      <c r="K209" s="77"/>
      <c r="L209" s="163"/>
      <c r="M209" s="79"/>
      <c r="N209" s="79"/>
      <c r="O209" s="125"/>
      <c r="P209" s="82"/>
      <c r="Q209" s="72"/>
      <c r="R209" s="72"/>
      <c r="S209" s="72"/>
      <c r="T209" s="82"/>
      <c r="U209" s="83"/>
      <c r="V209" s="83"/>
      <c r="W209" s="83"/>
      <c r="X209" s="83"/>
      <c r="Y209" s="83"/>
      <c r="Z209" s="83"/>
      <c r="AA209" s="84"/>
      <c r="AB209" s="128"/>
      <c r="AC209" s="127"/>
      <c r="AD209" s="128"/>
      <c r="AE209" s="166"/>
      <c r="AF209" s="87"/>
      <c r="AG209" s="556"/>
      <c r="AH209" s="87"/>
      <c r="AI209" s="167"/>
      <c r="AJ209" s="125"/>
      <c r="AK209" s="168"/>
      <c r="AL209" s="95"/>
      <c r="AM209" s="95"/>
      <c r="AN209" s="95"/>
      <c r="AO209" s="95"/>
      <c r="AP209" s="95"/>
      <c r="AQ209" s="132"/>
      <c r="AR209" s="132"/>
      <c r="AS209" s="269"/>
      <c r="AT209" s="269"/>
      <c r="AU209" s="269"/>
      <c r="AV209" s="269"/>
      <c r="AW209" s="269"/>
      <c r="AX209" s="269"/>
      <c r="AY209" s="269"/>
      <c r="AZ209" s="269"/>
      <c r="BA209" s="269"/>
      <c r="BB209" s="269"/>
      <c r="BC209" s="269"/>
      <c r="BD209" s="269"/>
      <c r="BE209" s="269"/>
      <c r="BF209" s="269"/>
      <c r="BG209" s="269"/>
    </row>
    <row r="210" s="273" customFormat="true" ht="15" hidden="false" customHeight="true" outlineLevel="0" collapsed="false">
      <c r="A210" s="161"/>
      <c r="B210" s="162"/>
      <c r="C210" s="162"/>
      <c r="D210" s="162"/>
      <c r="E210" s="72"/>
      <c r="F210" s="72"/>
      <c r="G210" s="97"/>
      <c r="H210" s="72"/>
      <c r="I210" s="72"/>
      <c r="J210" s="163"/>
      <c r="K210" s="77"/>
      <c r="L210" s="163"/>
      <c r="M210" s="79"/>
      <c r="N210" s="79"/>
      <c r="O210" s="125"/>
      <c r="P210" s="82"/>
      <c r="Q210" s="72"/>
      <c r="R210" s="72"/>
      <c r="S210" s="72"/>
      <c r="T210" s="82"/>
      <c r="U210" s="83"/>
      <c r="V210" s="83"/>
      <c r="W210" s="83"/>
      <c r="X210" s="83"/>
      <c r="Y210" s="83"/>
      <c r="Z210" s="83"/>
      <c r="AA210" s="84"/>
      <c r="AB210" s="128"/>
      <c r="AC210" s="127" t="n">
        <f aca="false">+S210+T210+U210+V210+W210+X210+Y210</f>
        <v>0</v>
      </c>
      <c r="AD210" s="128" t="n">
        <f aca="false">IF(AC210=100,2,IF(AND(AC210&gt;=51,AC210&lt;=76),1,IF(AC210&gt;=1,AC210&lt;=50,0)))</f>
        <v>0</v>
      </c>
      <c r="AE210" s="166"/>
      <c r="AF210" s="87"/>
      <c r="AG210" s="556"/>
      <c r="AH210" s="87"/>
      <c r="AI210" s="167"/>
      <c r="AJ210" s="125"/>
      <c r="AK210" s="168"/>
      <c r="AL210" s="95"/>
      <c r="AM210" s="95"/>
      <c r="AN210" s="95"/>
      <c r="AO210" s="95"/>
      <c r="AP210" s="95"/>
      <c r="AQ210" s="132"/>
      <c r="AR210" s="132"/>
      <c r="AS210" s="269"/>
      <c r="AT210" s="269"/>
      <c r="AU210" s="269"/>
      <c r="AV210" s="269"/>
      <c r="AW210" s="269"/>
      <c r="AX210" s="269"/>
      <c r="AY210" s="269"/>
      <c r="AZ210" s="269"/>
      <c r="BA210" s="269"/>
      <c r="BB210" s="269"/>
      <c r="BC210" s="269"/>
      <c r="BD210" s="269"/>
      <c r="BE210" s="269"/>
      <c r="BF210" s="269"/>
      <c r="BG210" s="269"/>
    </row>
    <row r="211" s="270" customFormat="true" ht="21" hidden="false" customHeight="true" outlineLevel="0" collapsed="false">
      <c r="A211" s="550"/>
      <c r="B211" s="551"/>
      <c r="C211" s="551"/>
      <c r="D211" s="551"/>
      <c r="E211" s="551"/>
      <c r="F211" s="552"/>
      <c r="G211" s="550"/>
      <c r="H211" s="550"/>
      <c r="I211" s="550"/>
      <c r="J211" s="550"/>
      <c r="K211" s="550"/>
      <c r="L211" s="550"/>
      <c r="M211" s="550"/>
      <c r="N211" s="550"/>
      <c r="O211" s="550"/>
      <c r="P211" s="553"/>
      <c r="Q211" s="553"/>
      <c r="R211" s="553"/>
      <c r="S211" s="553"/>
      <c r="T211" s="553"/>
      <c r="U211" s="553"/>
      <c r="V211" s="553"/>
      <c r="W211" s="553"/>
      <c r="X211" s="553"/>
      <c r="Y211" s="553"/>
      <c r="Z211" s="553"/>
      <c r="AA211" s="550"/>
      <c r="AB211" s="550"/>
      <c r="AC211" s="550"/>
      <c r="AD211" s="550"/>
      <c r="AE211" s="550"/>
      <c r="AF211" s="550"/>
      <c r="AG211" s="550"/>
      <c r="AH211" s="550"/>
      <c r="AI211" s="554"/>
      <c r="AJ211" s="554"/>
      <c r="AK211" s="554"/>
      <c r="AL211" s="553"/>
      <c r="AM211" s="553"/>
      <c r="AN211" s="553"/>
      <c r="AO211" s="553"/>
      <c r="AP211" s="553"/>
      <c r="AQ211" s="553"/>
      <c r="AR211" s="553"/>
      <c r="AS211" s="269"/>
      <c r="AT211" s="269"/>
      <c r="AU211" s="269"/>
      <c r="AV211" s="269"/>
      <c r="AW211" s="269"/>
      <c r="AX211" s="269"/>
      <c r="AY211" s="269"/>
      <c r="AZ211" s="269"/>
      <c r="BA211" s="269"/>
      <c r="BB211" s="269"/>
      <c r="BC211" s="269"/>
      <c r="BD211" s="269"/>
      <c r="BE211" s="269"/>
      <c r="BF211" s="269"/>
      <c r="BG211" s="269"/>
    </row>
    <row r="212" s="270" customFormat="true" ht="96.75" hidden="false" customHeight="true" outlineLevel="0" collapsed="false">
      <c r="A212" s="161" t="s">
        <v>806</v>
      </c>
      <c r="B212" s="162" t="n">
        <v>1</v>
      </c>
      <c r="C212" s="162" t="s">
        <v>61</v>
      </c>
      <c r="D212" s="162"/>
      <c r="E212" s="162"/>
      <c r="F212" s="72" t="s">
        <v>807</v>
      </c>
      <c r="G212" s="162" t="s">
        <v>808</v>
      </c>
      <c r="H212" s="123" t="s">
        <v>809</v>
      </c>
      <c r="I212" s="162" t="s">
        <v>92</v>
      </c>
      <c r="J212" s="192" t="s">
        <v>114</v>
      </c>
      <c r="K212" s="77"/>
      <c r="L212" s="164" t="s">
        <v>96</v>
      </c>
      <c r="M212" s="79"/>
      <c r="N212" s="79"/>
      <c r="O212" s="566" t="s">
        <v>97</v>
      </c>
      <c r="P212" s="82" t="s">
        <v>810</v>
      </c>
      <c r="Q212" s="72" t="s">
        <v>61</v>
      </c>
      <c r="R212" s="72"/>
      <c r="S212" s="567" t="n">
        <v>15</v>
      </c>
      <c r="T212" s="567" t="n">
        <v>5</v>
      </c>
      <c r="U212" s="83" t="n">
        <v>0</v>
      </c>
      <c r="V212" s="83" t="n">
        <v>10</v>
      </c>
      <c r="W212" s="83" t="n">
        <v>15</v>
      </c>
      <c r="X212" s="83" t="n">
        <v>10</v>
      </c>
      <c r="Y212" s="83" t="n">
        <v>30</v>
      </c>
      <c r="Z212" s="83" t="s">
        <v>62</v>
      </c>
      <c r="AA212" s="84" t="n">
        <f aca="false">ISBLANK(P212)</f>
        <v>0</v>
      </c>
      <c r="AB212" s="126" t="n">
        <v>3</v>
      </c>
      <c r="AC212" s="242" t="n">
        <f aca="false">+S212+T212+U212+V212+W212+X212+Y212</f>
        <v>85</v>
      </c>
      <c r="AD212" s="128" t="n">
        <f aca="false">IF(AC212=100,2,IF(AND(AC212&gt;=51,AC212&lt;=76),1,IF(AC212&gt;=1,AC212&lt;=50,0)))</f>
        <v>0</v>
      </c>
      <c r="AE212" s="248" t="s">
        <v>114</v>
      </c>
      <c r="AF212" s="249"/>
      <c r="AG212" s="194" t="s">
        <v>96</v>
      </c>
      <c r="AH212" s="87" t="n">
        <f aca="false">VLOOKUP(AG212,[16]LISTAS!$I$3:$J$7,2)</f>
        <v>2</v>
      </c>
      <c r="AI212" s="167" t="n">
        <f aca="false">AF212*AH212</f>
        <v>0</v>
      </c>
      <c r="AJ212" s="566" t="s">
        <v>97</v>
      </c>
      <c r="AK212" s="126" t="str">
        <f aca="false">VLOOKUP(AJ212,[16]LISTAS!$Z$3:$AA$6,2)</f>
        <v>Asumir el riesgo</v>
      </c>
      <c r="AL212" s="568" t="s">
        <v>811</v>
      </c>
      <c r="AM212" s="255" t="s">
        <v>748</v>
      </c>
      <c r="AN212" s="569" t="s">
        <v>812</v>
      </c>
      <c r="AO212" s="232" t="s">
        <v>813</v>
      </c>
      <c r="AP212" s="232" t="s">
        <v>814</v>
      </c>
      <c r="AQ212" s="99" t="n">
        <v>42948</v>
      </c>
      <c r="AR212" s="99" t="n">
        <v>43404</v>
      </c>
      <c r="AS212" s="269"/>
      <c r="AT212" s="269"/>
      <c r="AU212" s="269"/>
      <c r="AV212" s="269"/>
      <c r="AW212" s="269"/>
      <c r="AX212" s="269"/>
      <c r="AY212" s="269"/>
      <c r="AZ212" s="269"/>
      <c r="BA212" s="269"/>
      <c r="BB212" s="269"/>
      <c r="BC212" s="269"/>
      <c r="BD212" s="269"/>
      <c r="BE212" s="269"/>
      <c r="BF212" s="269"/>
      <c r="BG212" s="269"/>
    </row>
    <row r="213" s="317" customFormat="true" ht="12" hidden="false" customHeight="true" outlineLevel="0" collapsed="false">
      <c r="A213" s="161"/>
      <c r="B213" s="162"/>
      <c r="C213" s="162"/>
      <c r="D213" s="162"/>
      <c r="E213" s="162"/>
      <c r="F213" s="169" t="s">
        <v>815</v>
      </c>
      <c r="G213" s="162"/>
      <c r="H213" s="82"/>
      <c r="I213" s="162"/>
      <c r="J213" s="192"/>
      <c r="K213" s="77"/>
      <c r="L213" s="164"/>
      <c r="M213" s="79"/>
      <c r="N213" s="79"/>
      <c r="O213" s="566"/>
      <c r="P213" s="72"/>
      <c r="Q213" s="72"/>
      <c r="R213" s="72"/>
      <c r="S213" s="567"/>
      <c r="T213" s="567"/>
      <c r="U213" s="83"/>
      <c r="V213" s="83"/>
      <c r="W213" s="83"/>
      <c r="X213" s="83"/>
      <c r="Y213" s="83"/>
      <c r="Z213" s="83"/>
      <c r="AA213" s="84"/>
      <c r="AB213" s="126"/>
      <c r="AC213" s="242"/>
      <c r="AD213" s="128" t="n">
        <f aca="false">IF(AC213=100,2,IF(AND(AC213&gt;=51,AC213&lt;=76),1,IF(AC213&gt;=1,AC213&lt;=50,0)))</f>
        <v>0</v>
      </c>
      <c r="AE213" s="248"/>
      <c r="AF213" s="249"/>
      <c r="AG213" s="194"/>
      <c r="AH213" s="87"/>
      <c r="AI213" s="167"/>
      <c r="AJ213" s="566"/>
      <c r="AK213" s="126"/>
      <c r="AL213" s="568"/>
      <c r="AM213" s="255"/>
      <c r="AN213" s="569"/>
      <c r="AO213" s="569"/>
      <c r="AP213" s="569"/>
      <c r="AQ213" s="99"/>
      <c r="AR213" s="99"/>
      <c r="AS213" s="570"/>
      <c r="AT213" s="570"/>
      <c r="AU213" s="570"/>
      <c r="AV213" s="570"/>
      <c r="AW213" s="570"/>
      <c r="AX213" s="570"/>
      <c r="AY213" s="570"/>
      <c r="AZ213" s="570"/>
      <c r="BA213" s="570"/>
      <c r="BB213" s="570"/>
      <c r="BC213" s="570"/>
      <c r="BD213" s="570"/>
      <c r="BE213" s="570"/>
      <c r="BF213" s="570"/>
      <c r="BG213" s="570"/>
    </row>
    <row r="214" customFormat="false" ht="19.5" hidden="false" customHeight="true" outlineLevel="0" collapsed="false">
      <c r="A214" s="161"/>
      <c r="B214" s="162"/>
      <c r="C214" s="162"/>
      <c r="D214" s="162"/>
      <c r="E214" s="162"/>
      <c r="F214" s="72" t="s">
        <v>816</v>
      </c>
      <c r="G214" s="162"/>
      <c r="H214" s="72" t="s">
        <v>817</v>
      </c>
      <c r="I214" s="162"/>
      <c r="J214" s="192"/>
      <c r="K214" s="77"/>
      <c r="L214" s="164"/>
      <c r="M214" s="79"/>
      <c r="N214" s="79"/>
      <c r="O214" s="566"/>
      <c r="P214" s="72" t="s">
        <v>818</v>
      </c>
      <c r="Q214" s="72" t="s">
        <v>61</v>
      </c>
      <c r="R214" s="72"/>
      <c r="S214" s="72" t="n">
        <v>15</v>
      </c>
      <c r="T214" s="82" t="n">
        <v>5</v>
      </c>
      <c r="U214" s="83" t="n">
        <v>0</v>
      </c>
      <c r="V214" s="83" t="n">
        <v>10</v>
      </c>
      <c r="W214" s="83" t="n">
        <v>15</v>
      </c>
      <c r="X214" s="83" t="n">
        <v>10</v>
      </c>
      <c r="Y214" s="83" t="n">
        <v>30</v>
      </c>
      <c r="Z214" s="83" t="s">
        <v>62</v>
      </c>
      <c r="AA214" s="84" t="n">
        <f aca="false">ISBLANK(P214)</f>
        <v>0</v>
      </c>
      <c r="AB214" s="126"/>
      <c r="AC214" s="127" t="n">
        <f aca="false">+S214+T214+U214+V214+W214+X214+Y214</f>
        <v>85</v>
      </c>
      <c r="AD214" s="128" t="n">
        <f aca="false">IF(AC214=100,2,IF(AND(AC214&gt;=51,AC214&lt;=76),1,IF(AC214&gt;=1,AC214&lt;=50,0)))</f>
        <v>0</v>
      </c>
      <c r="AE214" s="248"/>
      <c r="AF214" s="249"/>
      <c r="AG214" s="194"/>
      <c r="AH214" s="87"/>
      <c r="AI214" s="167"/>
      <c r="AJ214" s="566"/>
      <c r="AK214" s="126"/>
      <c r="AL214" s="568"/>
      <c r="AM214" s="255"/>
      <c r="AN214" s="569"/>
      <c r="AO214" s="569"/>
      <c r="AP214" s="569"/>
      <c r="AQ214" s="99"/>
      <c r="AR214" s="99"/>
    </row>
    <row r="215" customFormat="false" ht="87.75" hidden="false" customHeight="true" outlineLevel="0" collapsed="false">
      <c r="A215" s="161"/>
      <c r="B215" s="162"/>
      <c r="C215" s="162"/>
      <c r="D215" s="162"/>
      <c r="E215" s="162"/>
      <c r="F215" s="72" t="s">
        <v>819</v>
      </c>
      <c r="G215" s="162"/>
      <c r="H215" s="82"/>
      <c r="I215" s="162"/>
      <c r="J215" s="192"/>
      <c r="K215" s="77"/>
      <c r="L215" s="164"/>
      <c r="M215" s="79"/>
      <c r="N215" s="79"/>
      <c r="O215" s="566"/>
      <c r="P215" s="82" t="s">
        <v>820</v>
      </c>
      <c r="Q215" s="72" t="s">
        <v>61</v>
      </c>
      <c r="R215" s="72"/>
      <c r="S215" s="73" t="n">
        <v>15</v>
      </c>
      <c r="T215" s="82" t="n">
        <v>5</v>
      </c>
      <c r="U215" s="83" t="n">
        <v>0</v>
      </c>
      <c r="V215" s="83" t="n">
        <v>10</v>
      </c>
      <c r="W215" s="83" t="n">
        <v>15</v>
      </c>
      <c r="X215" s="83" t="n">
        <v>10</v>
      </c>
      <c r="Y215" s="83" t="n">
        <v>30</v>
      </c>
      <c r="Z215" s="83" t="s">
        <v>62</v>
      </c>
      <c r="AA215" s="84" t="n">
        <f aca="false">ISBLANK(P215)</f>
        <v>0</v>
      </c>
      <c r="AB215" s="126"/>
      <c r="AC215" s="127" t="n">
        <f aca="false">+S215+T215+U215+V215+W215+X215+Y215</f>
        <v>85</v>
      </c>
      <c r="AD215" s="128" t="n">
        <f aca="false">IF(AC215=100,2,IF(AND(AC215&gt;=51,AC215&lt;=76),1,IF(AC215&gt;=1,AC215&lt;=50,0)))</f>
        <v>0</v>
      </c>
      <c r="AE215" s="248"/>
      <c r="AF215" s="249"/>
      <c r="AG215" s="194"/>
      <c r="AH215" s="87"/>
      <c r="AI215" s="167"/>
      <c r="AJ215" s="566"/>
      <c r="AK215" s="126"/>
      <c r="AL215" s="568"/>
      <c r="AM215" s="255"/>
      <c r="AN215" s="569"/>
      <c r="AO215" s="232"/>
      <c r="AP215" s="232"/>
      <c r="AQ215" s="99"/>
      <c r="AR215" s="99"/>
    </row>
    <row r="216" customFormat="false" ht="17.25" hidden="false" customHeight="true" outlineLevel="0" collapsed="false">
      <c r="A216" s="389"/>
      <c r="B216" s="390"/>
      <c r="C216" s="390"/>
      <c r="D216" s="390"/>
      <c r="E216" s="390"/>
      <c r="F216" s="107"/>
      <c r="G216" s="134"/>
      <c r="H216" s="107"/>
      <c r="I216" s="134"/>
      <c r="J216" s="108"/>
      <c r="K216" s="108"/>
      <c r="L216" s="108"/>
      <c r="M216" s="109"/>
      <c r="N216" s="109"/>
      <c r="O216" s="378"/>
      <c r="P216" s="107"/>
      <c r="Q216" s="107"/>
      <c r="R216" s="107"/>
      <c r="S216" s="320"/>
      <c r="T216" s="107"/>
      <c r="U216" s="571"/>
      <c r="V216" s="571"/>
      <c r="W216" s="571"/>
      <c r="X216" s="571"/>
      <c r="Y216" s="571"/>
      <c r="Z216" s="571"/>
      <c r="AA216" s="112"/>
      <c r="AB216" s="379"/>
      <c r="AC216" s="572"/>
      <c r="AD216" s="109"/>
      <c r="AE216" s="379"/>
      <c r="AF216" s="380"/>
      <c r="AG216" s="109"/>
      <c r="AH216" s="115"/>
      <c r="AI216" s="392"/>
      <c r="AJ216" s="378"/>
      <c r="AK216" s="379"/>
      <c r="AL216" s="573"/>
      <c r="AM216" s="574"/>
      <c r="AN216" s="575"/>
      <c r="AO216" s="575"/>
      <c r="AP216" s="575"/>
      <c r="AQ216" s="576"/>
      <c r="AR216" s="576"/>
    </row>
    <row r="217" customFormat="false" ht="50.1" hidden="false" customHeight="true" outlineLevel="0" collapsed="false">
      <c r="A217" s="161" t="s">
        <v>806</v>
      </c>
      <c r="B217" s="162" t="n">
        <v>2</v>
      </c>
      <c r="C217" s="162"/>
      <c r="D217" s="162"/>
      <c r="E217" s="162"/>
      <c r="F217" s="72" t="s">
        <v>821</v>
      </c>
      <c r="G217" s="95" t="s">
        <v>822</v>
      </c>
      <c r="H217" s="72" t="s">
        <v>823</v>
      </c>
      <c r="I217" s="72" t="s">
        <v>92</v>
      </c>
      <c r="J217" s="192" t="s">
        <v>114</v>
      </c>
      <c r="K217" s="77"/>
      <c r="L217" s="257" t="s">
        <v>96</v>
      </c>
      <c r="M217" s="79"/>
      <c r="N217" s="79"/>
      <c r="O217" s="229" t="s">
        <v>97</v>
      </c>
      <c r="P217" s="548" t="s">
        <v>824</v>
      </c>
      <c r="Q217" s="72" t="s">
        <v>51</v>
      </c>
      <c r="R217" s="72"/>
      <c r="S217" s="577" t="n">
        <v>15</v>
      </c>
      <c r="T217" s="82" t="n">
        <v>5</v>
      </c>
      <c r="U217" s="83" t="n">
        <v>0</v>
      </c>
      <c r="V217" s="83" t="n">
        <v>10</v>
      </c>
      <c r="W217" s="83" t="n">
        <v>15</v>
      </c>
      <c r="X217" s="83" t="n">
        <v>10</v>
      </c>
      <c r="Y217" s="83" t="n">
        <v>30</v>
      </c>
      <c r="Z217" s="83" t="s">
        <v>62</v>
      </c>
      <c r="AA217" s="84"/>
      <c r="AB217" s="128" t="n">
        <v>4</v>
      </c>
      <c r="AC217" s="242" t="n">
        <f aca="false">+S217+T217+U217+V217+W217+X217+Y217</f>
        <v>85</v>
      </c>
      <c r="AD217" s="128"/>
      <c r="AE217" s="193" t="s">
        <v>114</v>
      </c>
      <c r="AF217" s="227"/>
      <c r="AG217" s="193" t="s">
        <v>228</v>
      </c>
      <c r="AH217" s="227"/>
      <c r="AI217" s="228"/>
      <c r="AJ217" s="229" t="s">
        <v>97</v>
      </c>
      <c r="AK217" s="168" t="s">
        <v>825</v>
      </c>
      <c r="AL217" s="95" t="s">
        <v>826</v>
      </c>
      <c r="AM217" s="95" t="s">
        <v>827</v>
      </c>
      <c r="AN217" s="232" t="s">
        <v>828</v>
      </c>
      <c r="AO217" s="578"/>
      <c r="AP217" s="569" t="s">
        <v>829</v>
      </c>
      <c r="AQ217" s="99" t="n">
        <v>42948</v>
      </c>
      <c r="AR217" s="579" t="n">
        <v>43404</v>
      </c>
    </row>
    <row r="218" s="160" customFormat="true" ht="13.2" hidden="false" customHeight="true" outlineLevel="0" collapsed="false">
      <c r="A218" s="161"/>
      <c r="B218" s="162"/>
      <c r="C218" s="162"/>
      <c r="D218" s="162"/>
      <c r="E218" s="162"/>
      <c r="F218" s="72"/>
      <c r="G218" s="95"/>
      <c r="H218" s="72"/>
      <c r="I218" s="72"/>
      <c r="J218" s="192"/>
      <c r="K218" s="77"/>
      <c r="L218" s="257"/>
      <c r="M218" s="79"/>
      <c r="N218" s="79"/>
      <c r="O218" s="229"/>
      <c r="P218" s="548"/>
      <c r="Q218" s="72"/>
      <c r="R218" s="72"/>
      <c r="S218" s="577"/>
      <c r="T218" s="82"/>
      <c r="U218" s="83"/>
      <c r="V218" s="83"/>
      <c r="W218" s="83"/>
      <c r="X218" s="83"/>
      <c r="Y218" s="83"/>
      <c r="Z218" s="83"/>
      <c r="AA218" s="84"/>
      <c r="AB218" s="128"/>
      <c r="AC218" s="242"/>
      <c r="AD218" s="128"/>
      <c r="AE218" s="193"/>
      <c r="AF218" s="227"/>
      <c r="AG218" s="193"/>
      <c r="AH218" s="227"/>
      <c r="AI218" s="228"/>
      <c r="AJ218" s="229"/>
      <c r="AK218" s="168"/>
      <c r="AL218" s="95"/>
      <c r="AM218" s="95"/>
      <c r="AN218" s="232"/>
      <c r="AO218" s="580" t="s">
        <v>830</v>
      </c>
      <c r="AP218" s="569"/>
      <c r="AQ218" s="99"/>
      <c r="AR218" s="579"/>
      <c r="AS218" s="68"/>
      <c r="AT218" s="68"/>
      <c r="AU218" s="68"/>
      <c r="AV218" s="68"/>
      <c r="AW218" s="68"/>
      <c r="AX218" s="68"/>
      <c r="AY218" s="68"/>
      <c r="AZ218" s="68"/>
      <c r="BA218" s="68"/>
      <c r="BB218" s="68"/>
      <c r="BC218" s="68"/>
      <c r="BD218" s="68"/>
      <c r="BE218" s="68"/>
      <c r="BF218" s="68"/>
      <c r="BG218" s="68"/>
    </row>
    <row r="219" customFormat="false" ht="32.4" hidden="false" customHeight="true" outlineLevel="0" collapsed="false">
      <c r="A219" s="161"/>
      <c r="B219" s="162"/>
      <c r="C219" s="162"/>
      <c r="D219" s="162"/>
      <c r="E219" s="162"/>
      <c r="F219" s="72"/>
      <c r="G219" s="95"/>
      <c r="H219" s="72" t="s">
        <v>817</v>
      </c>
      <c r="I219" s="72"/>
      <c r="J219" s="192"/>
      <c r="K219" s="77"/>
      <c r="L219" s="257"/>
      <c r="M219" s="79"/>
      <c r="N219" s="79"/>
      <c r="O219" s="229"/>
      <c r="P219" s="72" t="s">
        <v>831</v>
      </c>
      <c r="Q219" s="72"/>
      <c r="R219" s="72" t="s">
        <v>51</v>
      </c>
      <c r="S219" s="72" t="n">
        <v>15</v>
      </c>
      <c r="T219" s="82" t="n">
        <v>5</v>
      </c>
      <c r="U219" s="83" t="n">
        <v>0</v>
      </c>
      <c r="V219" s="83" t="n">
        <v>10</v>
      </c>
      <c r="W219" s="83" t="n">
        <v>15</v>
      </c>
      <c r="X219" s="83" t="n">
        <v>10</v>
      </c>
      <c r="Y219" s="83" t="n">
        <v>30</v>
      </c>
      <c r="Z219" s="83" t="s">
        <v>183</v>
      </c>
      <c r="AA219" s="84"/>
      <c r="AB219" s="128"/>
      <c r="AC219" s="242" t="n">
        <f aca="false">+S219+T219+U219+V219+W219+X219+Y219</f>
        <v>85</v>
      </c>
      <c r="AD219" s="128"/>
      <c r="AE219" s="193"/>
      <c r="AF219" s="227"/>
      <c r="AG219" s="193"/>
      <c r="AH219" s="227"/>
      <c r="AI219" s="228"/>
      <c r="AJ219" s="229"/>
      <c r="AK219" s="168"/>
      <c r="AL219" s="95"/>
      <c r="AM219" s="95"/>
      <c r="AN219" s="232"/>
      <c r="AO219" s="232"/>
      <c r="AP219" s="232"/>
      <c r="AQ219" s="99"/>
      <c r="AR219" s="579"/>
    </row>
    <row r="220" customFormat="false" ht="35.25" hidden="false" customHeight="true" outlineLevel="0" collapsed="false">
      <c r="A220" s="161"/>
      <c r="B220" s="162"/>
      <c r="C220" s="162"/>
      <c r="D220" s="162"/>
      <c r="E220" s="162"/>
      <c r="F220" s="72" t="s">
        <v>185</v>
      </c>
      <c r="G220" s="95"/>
      <c r="H220" s="82" t="s">
        <v>832</v>
      </c>
      <c r="I220" s="72"/>
      <c r="J220" s="192"/>
      <c r="K220" s="77"/>
      <c r="L220" s="257"/>
      <c r="M220" s="79"/>
      <c r="N220" s="79"/>
      <c r="O220" s="229"/>
      <c r="P220" s="75"/>
      <c r="Q220" s="581"/>
      <c r="R220" s="73"/>
      <c r="S220" s="72"/>
      <c r="T220" s="82"/>
      <c r="U220" s="83"/>
      <c r="V220" s="83"/>
      <c r="W220" s="83"/>
      <c r="X220" s="83"/>
      <c r="Y220" s="83"/>
      <c r="Z220" s="83"/>
      <c r="AA220" s="568"/>
      <c r="AB220" s="128"/>
      <c r="AC220" s="242"/>
      <c r="AD220" s="126"/>
      <c r="AE220" s="193"/>
      <c r="AF220" s="227"/>
      <c r="AG220" s="193"/>
      <c r="AH220" s="227"/>
      <c r="AI220" s="228"/>
      <c r="AJ220" s="229"/>
      <c r="AK220" s="168"/>
      <c r="AL220" s="95"/>
      <c r="AM220" s="95"/>
      <c r="AN220" s="232"/>
      <c r="AO220" s="232"/>
      <c r="AP220" s="582" t="s">
        <v>833</v>
      </c>
      <c r="AQ220" s="99" t="n">
        <v>42948</v>
      </c>
      <c r="AR220" s="99" t="n">
        <v>43465</v>
      </c>
    </row>
    <row r="221" customFormat="false" ht="45" hidden="false" customHeight="true" outlineLevel="0" collapsed="false">
      <c r="A221" s="161"/>
      <c r="B221" s="162"/>
      <c r="C221" s="162"/>
      <c r="D221" s="162"/>
      <c r="E221" s="162"/>
      <c r="F221" s="72"/>
      <c r="G221" s="95"/>
      <c r="H221" s="82"/>
      <c r="I221" s="72"/>
      <c r="J221" s="192"/>
      <c r="K221" s="77"/>
      <c r="L221" s="257"/>
      <c r="M221" s="79"/>
      <c r="N221" s="79"/>
      <c r="O221" s="229"/>
      <c r="P221" s="222" t="s">
        <v>834</v>
      </c>
      <c r="Q221" s="221" t="s">
        <v>51</v>
      </c>
      <c r="R221" s="221"/>
      <c r="S221" s="221" t="n">
        <v>15</v>
      </c>
      <c r="T221" s="222" t="n">
        <v>5</v>
      </c>
      <c r="U221" s="223" t="n">
        <v>0</v>
      </c>
      <c r="V221" s="223" t="n">
        <v>10</v>
      </c>
      <c r="W221" s="223" t="n">
        <v>15</v>
      </c>
      <c r="X221" s="223" t="n">
        <v>10</v>
      </c>
      <c r="Y221" s="223" t="n">
        <v>30</v>
      </c>
      <c r="Z221" s="223" t="s">
        <v>62</v>
      </c>
      <c r="AA221" s="224"/>
      <c r="AB221" s="128"/>
      <c r="AC221" s="583" t="n">
        <f aca="false">+S221+T221+U221+V221+W221+X221+Y221</f>
        <v>85</v>
      </c>
      <c r="AD221" s="225"/>
      <c r="AE221" s="193"/>
      <c r="AF221" s="227"/>
      <c r="AG221" s="193"/>
      <c r="AH221" s="227"/>
      <c r="AI221" s="228"/>
      <c r="AJ221" s="229"/>
      <c r="AK221" s="168"/>
      <c r="AL221" s="95"/>
      <c r="AM221" s="95"/>
      <c r="AN221" s="232"/>
      <c r="AO221" s="232"/>
      <c r="AP221" s="582"/>
      <c r="AQ221" s="99"/>
      <c r="AR221" s="99"/>
    </row>
    <row r="222" customFormat="false" ht="15" hidden="false" customHeight="true" outlineLevel="0" collapsed="false">
      <c r="A222" s="389"/>
      <c r="B222" s="390"/>
      <c r="C222" s="390"/>
      <c r="D222" s="390"/>
      <c r="E222" s="488"/>
      <c r="F222" s="456"/>
      <c r="G222" s="575"/>
      <c r="H222" s="456"/>
      <c r="I222" s="320"/>
      <c r="J222" s="108"/>
      <c r="K222" s="108"/>
      <c r="L222" s="108"/>
      <c r="M222" s="109"/>
      <c r="N222" s="109"/>
      <c r="O222" s="584"/>
      <c r="P222" s="456"/>
      <c r="Q222" s="456"/>
      <c r="R222" s="456"/>
      <c r="S222" s="456"/>
      <c r="T222" s="456"/>
      <c r="U222" s="459"/>
      <c r="V222" s="459"/>
      <c r="W222" s="459"/>
      <c r="X222" s="459"/>
      <c r="Y222" s="459"/>
      <c r="Z222" s="459"/>
      <c r="AA222" s="460"/>
      <c r="AB222" s="379"/>
      <c r="AC222" s="454"/>
      <c r="AD222" s="113"/>
      <c r="AE222" s="379"/>
      <c r="AF222" s="380"/>
      <c r="AG222" s="109"/>
      <c r="AH222" s="115"/>
      <c r="AI222" s="392"/>
      <c r="AJ222" s="378"/>
      <c r="AK222" s="393"/>
      <c r="AL222" s="384"/>
      <c r="AM222" s="384"/>
      <c r="AN222" s="384"/>
      <c r="AO222" s="384"/>
      <c r="AP222" s="585"/>
      <c r="AQ222" s="586"/>
      <c r="AR222" s="586"/>
    </row>
    <row r="223" customFormat="false" ht="51.75" hidden="false" customHeight="true" outlineLevel="0" collapsed="false">
      <c r="A223" s="161" t="s">
        <v>835</v>
      </c>
      <c r="B223" s="162" t="n">
        <v>1</v>
      </c>
      <c r="C223" s="162" t="s">
        <v>61</v>
      </c>
      <c r="D223" s="162"/>
      <c r="E223" s="72" t="s">
        <v>836</v>
      </c>
      <c r="F223" s="72" t="s">
        <v>837</v>
      </c>
      <c r="G223" s="82" t="s">
        <v>838</v>
      </c>
      <c r="H223" s="72" t="s">
        <v>839</v>
      </c>
      <c r="I223" s="72" t="s">
        <v>158</v>
      </c>
      <c r="J223" s="164" t="s">
        <v>161</v>
      </c>
      <c r="K223" s="77"/>
      <c r="L223" s="257" t="s">
        <v>96</v>
      </c>
      <c r="M223" s="79"/>
      <c r="N223" s="79"/>
      <c r="O223" s="195" t="s">
        <v>64</v>
      </c>
      <c r="P223" s="82" t="s">
        <v>840</v>
      </c>
      <c r="Q223" s="72" t="s">
        <v>61</v>
      </c>
      <c r="R223" s="72"/>
      <c r="S223" s="72" t="n">
        <v>15</v>
      </c>
      <c r="T223" s="82" t="n">
        <v>5</v>
      </c>
      <c r="U223" s="83" t="n">
        <v>0</v>
      </c>
      <c r="V223" s="83" t="n">
        <v>10</v>
      </c>
      <c r="W223" s="83" t="n">
        <v>15</v>
      </c>
      <c r="X223" s="83" t="n">
        <v>10</v>
      </c>
      <c r="Y223" s="83" t="n">
        <v>30</v>
      </c>
      <c r="Z223" s="83" t="s">
        <v>62</v>
      </c>
      <c r="AA223" s="84" t="n">
        <f aca="false">ISBLANK(P223)</f>
        <v>0</v>
      </c>
      <c r="AB223" s="128" t="n">
        <v>1</v>
      </c>
      <c r="AC223" s="127" t="n">
        <f aca="false">+S223+T223+U223+V223+W223+X223+Y223</f>
        <v>85</v>
      </c>
      <c r="AD223" s="128" t="n">
        <f aca="false">IF(AC223=100,2,IF(AND(AC223&gt;=51,AC223&lt;=76),1,IF(AC223&gt;=1,AC223&lt;=50,0)))</f>
        <v>0</v>
      </c>
      <c r="AE223" s="193" t="s">
        <v>114</v>
      </c>
      <c r="AF223" s="249"/>
      <c r="AG223" s="194" t="s">
        <v>96</v>
      </c>
      <c r="AH223" s="87" t="n">
        <f aca="false">VLOOKUP(AG223,[17]LISTAS!$I$3:$J$7,2)</f>
        <v>2</v>
      </c>
      <c r="AI223" s="167" t="n">
        <f aca="false">AF223*AH223</f>
        <v>0</v>
      </c>
      <c r="AJ223" s="229" t="s">
        <v>97</v>
      </c>
      <c r="AK223" s="168" t="str">
        <f aca="false">VLOOKUP(AJ223,[17]LISTAS!$Z$3:$AA$6,2)</f>
        <v>Asumir el riesgo</v>
      </c>
      <c r="AL223" s="72" t="s">
        <v>841</v>
      </c>
      <c r="AM223" s="72" t="s">
        <v>748</v>
      </c>
      <c r="AN223" s="72" t="s">
        <v>842</v>
      </c>
      <c r="AO223" s="72" t="s">
        <v>843</v>
      </c>
      <c r="AP223" s="72" t="s">
        <v>844</v>
      </c>
      <c r="AQ223" s="132" t="n">
        <v>43399</v>
      </c>
      <c r="AR223" s="132" t="n">
        <v>43496</v>
      </c>
    </row>
    <row r="224" customFormat="false" ht="54" hidden="false" customHeight="true" outlineLevel="0" collapsed="false">
      <c r="A224" s="161"/>
      <c r="B224" s="162"/>
      <c r="C224" s="162"/>
      <c r="D224" s="162"/>
      <c r="E224" s="72" t="s">
        <v>282</v>
      </c>
      <c r="F224" s="557" t="s">
        <v>845</v>
      </c>
      <c r="G224" s="82"/>
      <c r="H224" s="72"/>
      <c r="I224" s="72"/>
      <c r="J224" s="164"/>
      <c r="K224" s="77"/>
      <c r="L224" s="257"/>
      <c r="M224" s="79"/>
      <c r="N224" s="79"/>
      <c r="O224" s="195"/>
      <c r="P224" s="72"/>
      <c r="Q224" s="72"/>
      <c r="R224" s="72"/>
      <c r="S224" s="72"/>
      <c r="T224" s="82"/>
      <c r="U224" s="83"/>
      <c r="V224" s="83"/>
      <c r="W224" s="83"/>
      <c r="X224" s="83"/>
      <c r="Y224" s="83"/>
      <c r="Z224" s="83"/>
      <c r="AA224" s="84"/>
      <c r="AB224" s="128"/>
      <c r="AC224" s="127" t="n">
        <f aca="false">+S224+T224+U224+V224+W224+X224+Y224</f>
        <v>0</v>
      </c>
      <c r="AD224" s="128" t="n">
        <f aca="false">IF(AC224=100,2,IF(AND(AC224&gt;=51,AC224&lt;=76),1,IF(AC224&gt;=1,AC224&lt;=50,0)))</f>
        <v>0</v>
      </c>
      <c r="AE224" s="193"/>
      <c r="AF224" s="249"/>
      <c r="AG224" s="194"/>
      <c r="AH224" s="87"/>
      <c r="AI224" s="167"/>
      <c r="AJ224" s="229"/>
      <c r="AK224" s="168"/>
      <c r="AL224" s="72" t="s">
        <v>846</v>
      </c>
      <c r="AM224" s="72"/>
      <c r="AN224" s="72"/>
      <c r="AO224" s="72"/>
      <c r="AP224" s="72"/>
      <c r="AQ224" s="132"/>
      <c r="AR224" s="132"/>
    </row>
    <row r="225" customFormat="false" ht="60" hidden="false" customHeight="true" outlineLevel="0" collapsed="false">
      <c r="A225" s="161"/>
      <c r="B225" s="162"/>
      <c r="C225" s="162"/>
      <c r="D225" s="162"/>
      <c r="E225" s="72" t="s">
        <v>372</v>
      </c>
      <c r="F225" s="418" t="s">
        <v>847</v>
      </c>
      <c r="G225" s="82"/>
      <c r="H225" s="72"/>
      <c r="I225" s="72"/>
      <c r="J225" s="164"/>
      <c r="K225" s="77"/>
      <c r="L225" s="257"/>
      <c r="M225" s="79"/>
      <c r="N225" s="79"/>
      <c r="O225" s="195"/>
      <c r="P225" s="72"/>
      <c r="Q225" s="72"/>
      <c r="R225" s="72"/>
      <c r="S225" s="72"/>
      <c r="T225" s="82"/>
      <c r="U225" s="83"/>
      <c r="V225" s="83"/>
      <c r="W225" s="83"/>
      <c r="X225" s="83"/>
      <c r="Y225" s="83"/>
      <c r="Z225" s="83"/>
      <c r="AA225" s="84"/>
      <c r="AB225" s="128"/>
      <c r="AC225" s="127" t="n">
        <f aca="false">+S225+T225+U225+V225+W225+X225+Y225</f>
        <v>0</v>
      </c>
      <c r="AD225" s="128" t="n">
        <f aca="false">IF(AC225=100,2,IF(AND(AC225&gt;=51,AC225&lt;=76),1,IF(AC225&gt;=1,AC225&lt;=50,0)))</f>
        <v>0</v>
      </c>
      <c r="AE225" s="193"/>
      <c r="AF225" s="249"/>
      <c r="AG225" s="194"/>
      <c r="AH225" s="87"/>
      <c r="AI225" s="167"/>
      <c r="AJ225" s="229"/>
      <c r="AK225" s="168"/>
      <c r="AL225" s="95"/>
      <c r="AM225" s="72"/>
      <c r="AN225" s="95" t="s">
        <v>840</v>
      </c>
      <c r="AO225" s="541" t="s">
        <v>848</v>
      </c>
      <c r="AP225" s="73" t="s">
        <v>849</v>
      </c>
      <c r="AQ225" s="132"/>
      <c r="AR225" s="132"/>
    </row>
    <row r="226" customFormat="false" ht="53.25" hidden="false" customHeight="true" outlineLevel="0" collapsed="false">
      <c r="A226" s="161"/>
      <c r="B226" s="162"/>
      <c r="C226" s="162"/>
      <c r="D226" s="162"/>
      <c r="E226" s="72"/>
      <c r="F226" s="72"/>
      <c r="G226" s="82"/>
      <c r="H226" s="82"/>
      <c r="I226" s="72"/>
      <c r="J226" s="164"/>
      <c r="K226" s="77"/>
      <c r="L226" s="257"/>
      <c r="M226" s="79"/>
      <c r="N226" s="79"/>
      <c r="O226" s="195"/>
      <c r="P226" s="82"/>
      <c r="Q226" s="72"/>
      <c r="R226" s="72"/>
      <c r="S226" s="72"/>
      <c r="T226" s="82"/>
      <c r="U226" s="83"/>
      <c r="V226" s="83"/>
      <c r="W226" s="83"/>
      <c r="X226" s="83"/>
      <c r="Y226" s="83"/>
      <c r="Z226" s="83"/>
      <c r="AA226" s="84"/>
      <c r="AB226" s="128"/>
      <c r="AC226" s="127" t="n">
        <f aca="false">+S226+T226+U226+V226+W226+X226+Y226</f>
        <v>0</v>
      </c>
      <c r="AD226" s="128" t="n">
        <f aca="false">IF(AC226=100,2,IF(AND(AC226&gt;=51,AC226&lt;=76),1,IF(AC226&gt;=1,AC226&lt;=50,0)))</f>
        <v>0</v>
      </c>
      <c r="AE226" s="193"/>
      <c r="AF226" s="249"/>
      <c r="AG226" s="194"/>
      <c r="AH226" s="87"/>
      <c r="AI226" s="167"/>
      <c r="AJ226" s="229"/>
      <c r="AK226" s="168"/>
      <c r="AL226" s="95"/>
      <c r="AM226" s="72"/>
      <c r="AN226" s="95"/>
      <c r="AO226" s="95"/>
      <c r="AP226" s="95"/>
      <c r="AQ226" s="132"/>
      <c r="AR226" s="132"/>
    </row>
    <row r="227" customFormat="false" ht="35.25" hidden="false" customHeight="true" outlineLevel="0" collapsed="false">
      <c r="A227" s="161"/>
      <c r="B227" s="162"/>
      <c r="C227" s="162"/>
      <c r="D227" s="162"/>
      <c r="E227" s="72"/>
      <c r="F227" s="72"/>
      <c r="G227" s="82"/>
      <c r="H227" s="72"/>
      <c r="I227" s="72"/>
      <c r="J227" s="164"/>
      <c r="K227" s="77"/>
      <c r="L227" s="257"/>
      <c r="M227" s="79"/>
      <c r="N227" s="79"/>
      <c r="O227" s="195"/>
      <c r="P227" s="82"/>
      <c r="Q227" s="72"/>
      <c r="R227" s="72"/>
      <c r="S227" s="72"/>
      <c r="T227" s="82"/>
      <c r="U227" s="83"/>
      <c r="V227" s="83"/>
      <c r="W227" s="83"/>
      <c r="X227" s="83"/>
      <c r="Y227" s="83"/>
      <c r="Z227" s="83"/>
      <c r="AA227" s="84"/>
      <c r="AB227" s="128"/>
      <c r="AC227" s="127" t="n">
        <f aca="false">+S227+T227+U227+V227+W227+X227+Y227</f>
        <v>0</v>
      </c>
      <c r="AD227" s="128" t="n">
        <f aca="false">IF(AC227=100,2,IF(AND(AC227&gt;=51,AC227&lt;=76),1,IF(AC227&gt;=1,AC227&lt;=50,0)))</f>
        <v>0</v>
      </c>
      <c r="AE227" s="193"/>
      <c r="AF227" s="249"/>
      <c r="AG227" s="194"/>
      <c r="AH227" s="87"/>
      <c r="AI227" s="167"/>
      <c r="AJ227" s="229"/>
      <c r="AK227" s="168"/>
      <c r="AL227" s="95"/>
      <c r="AM227" s="72"/>
      <c r="AN227" s="95"/>
      <c r="AO227" s="95"/>
      <c r="AP227" s="95"/>
      <c r="AQ227" s="132"/>
      <c r="AR227" s="132"/>
    </row>
    <row r="228" customFormat="false" ht="35.25" hidden="false" customHeight="true" outlineLevel="0" collapsed="false">
      <c r="A228" s="161" t="s">
        <v>835</v>
      </c>
      <c r="B228" s="162" t="n">
        <v>2</v>
      </c>
      <c r="C228" s="162" t="s">
        <v>61</v>
      </c>
      <c r="D228" s="162"/>
      <c r="E228" s="72" t="s">
        <v>850</v>
      </c>
      <c r="F228" s="418" t="s">
        <v>851</v>
      </c>
      <c r="G228" s="82" t="s">
        <v>852</v>
      </c>
      <c r="H228" s="123" t="s">
        <v>853</v>
      </c>
      <c r="I228" s="72" t="s">
        <v>56</v>
      </c>
      <c r="J228" s="164" t="s">
        <v>161</v>
      </c>
      <c r="K228" s="77"/>
      <c r="L228" s="449" t="s">
        <v>159</v>
      </c>
      <c r="M228" s="79"/>
      <c r="N228" s="79"/>
      <c r="O228" s="125" t="s">
        <v>94</v>
      </c>
      <c r="P228" s="82" t="s">
        <v>854</v>
      </c>
      <c r="Q228" s="72" t="s">
        <v>61</v>
      </c>
      <c r="R228" s="72"/>
      <c r="S228" s="72" t="n">
        <v>15</v>
      </c>
      <c r="T228" s="82" t="n">
        <v>5</v>
      </c>
      <c r="U228" s="83" t="n">
        <v>0</v>
      </c>
      <c r="V228" s="83" t="n">
        <v>10</v>
      </c>
      <c r="W228" s="83" t="n">
        <v>15</v>
      </c>
      <c r="X228" s="83" t="n">
        <v>10</v>
      </c>
      <c r="Y228" s="83" t="n">
        <v>30</v>
      </c>
      <c r="Z228" s="83" t="s">
        <v>62</v>
      </c>
      <c r="AA228" s="84" t="n">
        <f aca="false">ISBLANK(P228)</f>
        <v>0</v>
      </c>
      <c r="AB228" s="128" t="n">
        <v>2</v>
      </c>
      <c r="AC228" s="127" t="n">
        <f aca="false">+S228+T228+U228+V228+W228+X228+Y228</f>
        <v>85</v>
      </c>
      <c r="AD228" s="128" t="n">
        <f aca="false">IF(AC228=100,2,IF(AND(AC228&gt;=51,AC228&lt;=76),1,IF(AC228&gt;=1,AC228&lt;=50,0)))</f>
        <v>0</v>
      </c>
      <c r="AE228" s="166" t="s">
        <v>161</v>
      </c>
      <c r="AF228" s="87"/>
      <c r="AG228" s="194" t="s">
        <v>96</v>
      </c>
      <c r="AH228" s="87" t="n">
        <f aca="false">VLOOKUP(AG228,[17]LISTAS!$I$3:$J$7,2)</f>
        <v>2</v>
      </c>
      <c r="AI228" s="167" t="n">
        <f aca="false">AF228*AH228</f>
        <v>0</v>
      </c>
      <c r="AJ228" s="195" t="s">
        <v>64</v>
      </c>
      <c r="AK228" s="168" t="str">
        <f aca="false">VLOOKUP(AJ228,[17]LISTAS!$Z$3:$AA$6,2)</f>
        <v>Reducir el riesgo y/o
Asume el riesgo Y/o</v>
      </c>
      <c r="AL228" s="95" t="s">
        <v>855</v>
      </c>
      <c r="AM228" s="95" t="s">
        <v>748</v>
      </c>
      <c r="AN228" s="95" t="s">
        <v>840</v>
      </c>
      <c r="AO228" s="95" t="s">
        <v>856</v>
      </c>
      <c r="AP228" s="95" t="s">
        <v>857</v>
      </c>
      <c r="AQ228" s="132" t="n">
        <v>43399</v>
      </c>
      <c r="AR228" s="132" t="n">
        <v>43496</v>
      </c>
    </row>
    <row r="229" customFormat="false" ht="52.2" hidden="false" customHeight="true" outlineLevel="0" collapsed="false">
      <c r="A229" s="161"/>
      <c r="B229" s="162"/>
      <c r="C229" s="162"/>
      <c r="D229" s="162"/>
      <c r="E229" s="72" t="s">
        <v>133</v>
      </c>
      <c r="F229" s="418" t="s">
        <v>858</v>
      </c>
      <c r="G229" s="82"/>
      <c r="H229" s="82" t="s">
        <v>859</v>
      </c>
      <c r="I229" s="72"/>
      <c r="J229" s="164"/>
      <c r="K229" s="77"/>
      <c r="L229" s="449"/>
      <c r="M229" s="79"/>
      <c r="N229" s="79"/>
      <c r="O229" s="125"/>
      <c r="P229" s="72" t="s">
        <v>860</v>
      </c>
      <c r="Q229" s="72" t="s">
        <v>61</v>
      </c>
      <c r="R229" s="72"/>
      <c r="S229" s="72" t="n">
        <v>15</v>
      </c>
      <c r="T229" s="82" t="n">
        <v>5</v>
      </c>
      <c r="U229" s="83" t="n">
        <v>0</v>
      </c>
      <c r="V229" s="83" t="n">
        <v>10</v>
      </c>
      <c r="W229" s="83" t="n">
        <v>15</v>
      </c>
      <c r="X229" s="83" t="n">
        <v>10</v>
      </c>
      <c r="Y229" s="83" t="n">
        <v>30</v>
      </c>
      <c r="Z229" s="83" t="s">
        <v>62</v>
      </c>
      <c r="AA229" s="84" t="n">
        <f aca="false">ISBLANK(P229)</f>
        <v>0</v>
      </c>
      <c r="AB229" s="128"/>
      <c r="AC229" s="127" t="n">
        <f aca="false">+S229+T229+U229+V229+W229+X229+Y229</f>
        <v>85</v>
      </c>
      <c r="AD229" s="128" t="n">
        <f aca="false">IF(AC229=100,2,IF(AND(AC229&gt;=51,AC229&lt;=76),1,IF(AC229&gt;=1,AC229&lt;=50,0)))</f>
        <v>0</v>
      </c>
      <c r="AE229" s="166"/>
      <c r="AF229" s="87"/>
      <c r="AG229" s="194"/>
      <c r="AH229" s="87"/>
      <c r="AI229" s="167"/>
      <c r="AJ229" s="195"/>
      <c r="AK229" s="168"/>
      <c r="AL229" s="72" t="s">
        <v>861</v>
      </c>
      <c r="AM229" s="95"/>
      <c r="AN229" s="72" t="s">
        <v>862</v>
      </c>
      <c r="AO229" s="72" t="s">
        <v>863</v>
      </c>
      <c r="AP229" s="72" t="s">
        <v>864</v>
      </c>
      <c r="AQ229" s="132"/>
      <c r="AR229" s="132"/>
    </row>
    <row r="230" customFormat="false" ht="77.25" hidden="false" customHeight="true" outlineLevel="0" collapsed="false">
      <c r="A230" s="161"/>
      <c r="B230" s="162"/>
      <c r="C230" s="162"/>
      <c r="D230" s="162"/>
      <c r="E230" s="72" t="s">
        <v>133</v>
      </c>
      <c r="F230" s="418" t="s">
        <v>865</v>
      </c>
      <c r="G230" s="82"/>
      <c r="H230" s="72" t="s">
        <v>866</v>
      </c>
      <c r="I230" s="72"/>
      <c r="J230" s="164"/>
      <c r="K230" s="77"/>
      <c r="L230" s="449"/>
      <c r="M230" s="79"/>
      <c r="N230" s="79"/>
      <c r="O230" s="125"/>
      <c r="P230" s="72"/>
      <c r="Q230" s="72"/>
      <c r="R230" s="72"/>
      <c r="S230" s="72"/>
      <c r="T230" s="82"/>
      <c r="U230" s="83"/>
      <c r="V230" s="83"/>
      <c r="W230" s="83"/>
      <c r="X230" s="83"/>
      <c r="Y230" s="83"/>
      <c r="Z230" s="83"/>
      <c r="AA230" s="84"/>
      <c r="AB230" s="128"/>
      <c r="AC230" s="127" t="n">
        <f aca="false">+S230+T230+U230+V230+W230+X230+Y230</f>
        <v>0</v>
      </c>
      <c r="AD230" s="128" t="n">
        <f aca="false">IF(AC230=100,2,IF(AND(AC230&gt;=51,AC230&lt;=76),1,IF(AC230&gt;=1,AC230&lt;=50,0)))</f>
        <v>0</v>
      </c>
      <c r="AE230" s="166"/>
      <c r="AF230" s="87"/>
      <c r="AG230" s="194"/>
      <c r="AH230" s="87"/>
      <c r="AI230" s="167"/>
      <c r="AJ230" s="195"/>
      <c r="AK230" s="168"/>
      <c r="AL230" s="95"/>
      <c r="AM230" s="95"/>
      <c r="AN230" s="95"/>
      <c r="AO230" s="95"/>
      <c r="AP230" s="95"/>
      <c r="AQ230" s="132"/>
      <c r="AR230" s="132"/>
    </row>
    <row r="231" customFormat="false" ht="66" hidden="false" customHeight="true" outlineLevel="0" collapsed="false">
      <c r="A231" s="161"/>
      <c r="B231" s="162"/>
      <c r="C231" s="162"/>
      <c r="D231" s="162"/>
      <c r="E231" s="72"/>
      <c r="F231" s="72"/>
      <c r="G231" s="82"/>
      <c r="H231" s="82"/>
      <c r="I231" s="72"/>
      <c r="J231" s="164"/>
      <c r="K231" s="77"/>
      <c r="L231" s="449"/>
      <c r="M231" s="79"/>
      <c r="N231" s="79"/>
      <c r="O231" s="125"/>
      <c r="P231" s="82"/>
      <c r="Q231" s="72"/>
      <c r="R231" s="72"/>
      <c r="S231" s="72"/>
      <c r="T231" s="82"/>
      <c r="U231" s="83"/>
      <c r="V231" s="83"/>
      <c r="W231" s="83"/>
      <c r="X231" s="83"/>
      <c r="Y231" s="83"/>
      <c r="Z231" s="83"/>
      <c r="AA231" s="84"/>
      <c r="AB231" s="128"/>
      <c r="AC231" s="127" t="n">
        <f aca="false">+S231+T231+U231+V231+W231+X231+Y231</f>
        <v>0</v>
      </c>
      <c r="AD231" s="128" t="n">
        <f aca="false">IF(AC231=100,2,IF(AND(AC231&gt;=51,AC231&lt;=76),1,IF(AC231&gt;=1,AC231&lt;=50,0)))</f>
        <v>0</v>
      </c>
      <c r="AE231" s="166"/>
      <c r="AF231" s="87"/>
      <c r="AG231" s="194"/>
      <c r="AH231" s="87"/>
      <c r="AI231" s="167"/>
      <c r="AJ231" s="195"/>
      <c r="AK231" s="168"/>
      <c r="AL231" s="95"/>
      <c r="AM231" s="95"/>
      <c r="AN231" s="95"/>
      <c r="AO231" s="95"/>
      <c r="AP231" s="95"/>
      <c r="AQ231" s="132"/>
      <c r="AR231" s="132"/>
    </row>
    <row r="232" customFormat="false" ht="38.4" hidden="false" customHeight="true" outlineLevel="0" collapsed="false">
      <c r="A232" s="161"/>
      <c r="B232" s="162"/>
      <c r="C232" s="162"/>
      <c r="D232" s="162"/>
      <c r="E232" s="72"/>
      <c r="F232" s="72"/>
      <c r="G232" s="82"/>
      <c r="H232" s="72"/>
      <c r="I232" s="72"/>
      <c r="J232" s="164"/>
      <c r="K232" s="77"/>
      <c r="L232" s="449"/>
      <c r="M232" s="79"/>
      <c r="N232" s="79"/>
      <c r="O232" s="125"/>
      <c r="P232" s="82"/>
      <c r="Q232" s="72"/>
      <c r="R232" s="72"/>
      <c r="S232" s="72"/>
      <c r="T232" s="82"/>
      <c r="U232" s="83"/>
      <c r="V232" s="83"/>
      <c r="W232" s="83"/>
      <c r="X232" s="83"/>
      <c r="Y232" s="83"/>
      <c r="Z232" s="83"/>
      <c r="AA232" s="84"/>
      <c r="AB232" s="128"/>
      <c r="AC232" s="127" t="n">
        <f aca="false">+S232+T232+U232+V232+W232+X232+Y232</f>
        <v>0</v>
      </c>
      <c r="AD232" s="128" t="n">
        <f aca="false">IF(AC232=100,2,IF(AND(AC232&gt;=51,AC232&lt;=76),1,IF(AC232&gt;=1,AC232&lt;=50,0)))</f>
        <v>0</v>
      </c>
      <c r="AE232" s="166"/>
      <c r="AF232" s="87"/>
      <c r="AG232" s="194"/>
      <c r="AH232" s="87"/>
      <c r="AI232" s="167"/>
      <c r="AJ232" s="195"/>
      <c r="AK232" s="168"/>
      <c r="AL232" s="95"/>
      <c r="AM232" s="95"/>
      <c r="AN232" s="95"/>
      <c r="AO232" s="95"/>
      <c r="AP232" s="95"/>
      <c r="AQ232" s="132"/>
      <c r="AR232" s="132"/>
    </row>
    <row r="233" customFormat="false" ht="44.4" hidden="false" customHeight="true" outlineLevel="0" collapsed="false">
      <c r="A233" s="161" t="s">
        <v>835</v>
      </c>
      <c r="B233" s="162" t="n">
        <v>3</v>
      </c>
      <c r="C233" s="162" t="s">
        <v>61</v>
      </c>
      <c r="D233" s="162"/>
      <c r="E233" s="72" t="s">
        <v>133</v>
      </c>
      <c r="F233" s="587" t="s">
        <v>867</v>
      </c>
      <c r="G233" s="82" t="s">
        <v>868</v>
      </c>
      <c r="H233" s="208" t="s">
        <v>839</v>
      </c>
      <c r="I233" s="72" t="s">
        <v>158</v>
      </c>
      <c r="J233" s="192" t="s">
        <v>114</v>
      </c>
      <c r="K233" s="77"/>
      <c r="L233" s="449" t="s">
        <v>159</v>
      </c>
      <c r="M233" s="79"/>
      <c r="N233" s="79"/>
      <c r="O233" s="165" t="s">
        <v>59</v>
      </c>
      <c r="P233" s="82" t="s">
        <v>869</v>
      </c>
      <c r="Q233" s="72" t="s">
        <v>61</v>
      </c>
      <c r="R233" s="72"/>
      <c r="S233" s="72" t="n">
        <v>15</v>
      </c>
      <c r="T233" s="82" t="n">
        <v>5</v>
      </c>
      <c r="U233" s="83" t="n">
        <v>0</v>
      </c>
      <c r="V233" s="83" t="n">
        <v>10</v>
      </c>
      <c r="W233" s="83" t="n">
        <v>15</v>
      </c>
      <c r="X233" s="83" t="n">
        <v>10</v>
      </c>
      <c r="Y233" s="83" t="n">
        <v>30</v>
      </c>
      <c r="Z233" s="83" t="s">
        <v>62</v>
      </c>
      <c r="AA233" s="84" t="n">
        <f aca="false">ISBLANK(P233)</f>
        <v>0</v>
      </c>
      <c r="AB233" s="128" t="n">
        <v>2</v>
      </c>
      <c r="AC233" s="127" t="n">
        <f aca="false">+S233+T233+U233+V233+W233+X233+Y233</f>
        <v>85</v>
      </c>
      <c r="AD233" s="128" t="n">
        <f aca="false">IF(AC233=100,2,IF(AND(AC233&gt;=51,AC233&lt;=76),1,IF(AC233&gt;=1,AC233&lt;=50,0)))</f>
        <v>0</v>
      </c>
      <c r="AE233" s="193" t="s">
        <v>114</v>
      </c>
      <c r="AF233" s="249"/>
      <c r="AG233" s="194" t="s">
        <v>96</v>
      </c>
      <c r="AH233" s="87" t="n">
        <f aca="false">VLOOKUP(AG233,[17]LISTAS!$I$3:$J$7,2)</f>
        <v>2</v>
      </c>
      <c r="AI233" s="167" t="n">
        <f aca="false">AF233*AH233</f>
        <v>0</v>
      </c>
      <c r="AJ233" s="229" t="s">
        <v>97</v>
      </c>
      <c r="AK233" s="168" t="str">
        <f aca="false">VLOOKUP(AJ233,[17]LISTAS!$Z$3:$AA$6,2)</f>
        <v>Asumir el riesgo</v>
      </c>
      <c r="AL233" s="95" t="s">
        <v>861</v>
      </c>
      <c r="AM233" s="95" t="s">
        <v>748</v>
      </c>
      <c r="AN233" s="95" t="s">
        <v>870</v>
      </c>
      <c r="AO233" s="95" t="s">
        <v>863</v>
      </c>
      <c r="AP233" s="95" t="s">
        <v>871</v>
      </c>
      <c r="AQ233" s="132" t="n">
        <v>43399</v>
      </c>
      <c r="AR233" s="132" t="n">
        <v>43496</v>
      </c>
    </row>
    <row r="234" customFormat="false" ht="35.25" hidden="false" customHeight="true" outlineLevel="0" collapsed="false">
      <c r="A234" s="161"/>
      <c r="B234" s="162"/>
      <c r="C234" s="162"/>
      <c r="D234" s="162"/>
      <c r="E234" s="72" t="s">
        <v>70</v>
      </c>
      <c r="F234" s="588" t="s">
        <v>872</v>
      </c>
      <c r="G234" s="82"/>
      <c r="H234" s="208"/>
      <c r="I234" s="72"/>
      <c r="J234" s="192"/>
      <c r="K234" s="77"/>
      <c r="L234" s="449"/>
      <c r="M234" s="79"/>
      <c r="N234" s="79"/>
      <c r="O234" s="165"/>
      <c r="P234" s="82" t="s">
        <v>873</v>
      </c>
      <c r="Q234" s="72"/>
      <c r="R234" s="72" t="s">
        <v>61</v>
      </c>
      <c r="S234" s="72" t="n">
        <v>15</v>
      </c>
      <c r="T234" s="82" t="n">
        <v>5</v>
      </c>
      <c r="U234" s="83" t="n">
        <v>0</v>
      </c>
      <c r="V234" s="83" t="n">
        <v>10</v>
      </c>
      <c r="W234" s="83" t="n">
        <v>15</v>
      </c>
      <c r="X234" s="83" t="n">
        <v>10</v>
      </c>
      <c r="Y234" s="83" t="n">
        <v>30</v>
      </c>
      <c r="Z234" s="83" t="s">
        <v>183</v>
      </c>
      <c r="AA234" s="84" t="n">
        <f aca="false">ISBLANK(P234)</f>
        <v>0</v>
      </c>
      <c r="AB234" s="128"/>
      <c r="AC234" s="127" t="n">
        <f aca="false">+S234+T234+U234+V234+W234+X234+Y234</f>
        <v>85</v>
      </c>
      <c r="AD234" s="128" t="n">
        <f aca="false">IF(AC234=100,2,IF(AND(AC234&gt;=51,AC234&lt;=76),1,IF(AC234&gt;=1,AC234&lt;=50,0)))</f>
        <v>0</v>
      </c>
      <c r="AE234" s="193"/>
      <c r="AF234" s="249"/>
      <c r="AG234" s="194"/>
      <c r="AH234" s="87"/>
      <c r="AI234" s="167"/>
      <c r="AJ234" s="229"/>
      <c r="AK234" s="168"/>
      <c r="AL234" s="95" t="s">
        <v>874</v>
      </c>
      <c r="AM234" s="95" t="s">
        <v>748</v>
      </c>
      <c r="AN234" s="95" t="s">
        <v>875</v>
      </c>
      <c r="AO234" s="95" t="s">
        <v>876</v>
      </c>
      <c r="AP234" s="95" t="s">
        <v>876</v>
      </c>
      <c r="AQ234" s="132"/>
      <c r="AR234" s="132"/>
    </row>
    <row r="235" customFormat="false" ht="35.25" hidden="false" customHeight="true" outlineLevel="0" collapsed="false">
      <c r="A235" s="161"/>
      <c r="B235" s="162"/>
      <c r="C235" s="162"/>
      <c r="D235" s="162"/>
      <c r="E235" s="72" t="s">
        <v>133</v>
      </c>
      <c r="F235" s="587" t="s">
        <v>877</v>
      </c>
      <c r="G235" s="82"/>
      <c r="H235" s="208"/>
      <c r="I235" s="72"/>
      <c r="J235" s="192"/>
      <c r="K235" s="77"/>
      <c r="L235" s="449"/>
      <c r="M235" s="79"/>
      <c r="N235" s="79"/>
      <c r="O235" s="165"/>
      <c r="P235" s="72"/>
      <c r="Q235" s="72"/>
      <c r="R235" s="72"/>
      <c r="S235" s="72"/>
      <c r="T235" s="82"/>
      <c r="U235" s="83"/>
      <c r="V235" s="83"/>
      <c r="W235" s="83"/>
      <c r="X235" s="83"/>
      <c r="Y235" s="83"/>
      <c r="Z235" s="83"/>
      <c r="AA235" s="84"/>
      <c r="AB235" s="128"/>
      <c r="AC235" s="127" t="n">
        <f aca="false">+S235+T235+U235+V235+W235+X235+Y235</f>
        <v>0</v>
      </c>
      <c r="AD235" s="128" t="n">
        <f aca="false">IF(AC235=100,2,IF(AND(AC235&gt;=51,AC235&lt;=76),1,IF(AC235&gt;=1,AC235&lt;=50,0)))</f>
        <v>0</v>
      </c>
      <c r="AE235" s="193"/>
      <c r="AF235" s="249"/>
      <c r="AG235" s="194"/>
      <c r="AH235" s="87"/>
      <c r="AI235" s="167"/>
      <c r="AJ235" s="229"/>
      <c r="AK235" s="168"/>
      <c r="AL235" s="95"/>
      <c r="AM235" s="95"/>
      <c r="AN235" s="95"/>
      <c r="AO235" s="95"/>
      <c r="AP235" s="95"/>
      <c r="AQ235" s="132"/>
      <c r="AR235" s="132"/>
    </row>
    <row r="236" customFormat="false" ht="35.25" hidden="false" customHeight="true" outlineLevel="0" collapsed="false">
      <c r="A236" s="161"/>
      <c r="B236" s="162"/>
      <c r="C236" s="162"/>
      <c r="D236" s="162"/>
      <c r="E236" s="72" t="s">
        <v>133</v>
      </c>
      <c r="F236" s="587" t="s">
        <v>878</v>
      </c>
      <c r="G236" s="82"/>
      <c r="H236" s="72" t="s">
        <v>879</v>
      </c>
      <c r="I236" s="72"/>
      <c r="J236" s="192"/>
      <c r="K236" s="77"/>
      <c r="L236" s="449"/>
      <c r="M236" s="79"/>
      <c r="N236" s="79"/>
      <c r="O236" s="165"/>
      <c r="P236" s="82"/>
      <c r="Q236" s="72"/>
      <c r="R236" s="72"/>
      <c r="S236" s="72"/>
      <c r="T236" s="82"/>
      <c r="U236" s="83"/>
      <c r="V236" s="83"/>
      <c r="W236" s="83"/>
      <c r="X236" s="83"/>
      <c r="Y236" s="83"/>
      <c r="Z236" s="83"/>
      <c r="AA236" s="84"/>
      <c r="AB236" s="128"/>
      <c r="AC236" s="127" t="n">
        <f aca="false">+S236+T236+U236+V236+W236+X236+Y236</f>
        <v>0</v>
      </c>
      <c r="AD236" s="128" t="n">
        <f aca="false">IF(AC236=100,2,IF(AND(AC236&gt;=51,AC236&lt;=76),1,IF(AC236&gt;=1,AC236&lt;=50,0)))</f>
        <v>0</v>
      </c>
      <c r="AE236" s="193"/>
      <c r="AF236" s="249"/>
      <c r="AG236" s="194"/>
      <c r="AH236" s="87"/>
      <c r="AI236" s="167"/>
      <c r="AJ236" s="229"/>
      <c r="AK236" s="168"/>
      <c r="AL236" s="95"/>
      <c r="AM236" s="95"/>
      <c r="AN236" s="95"/>
      <c r="AO236" s="95"/>
      <c r="AP236" s="95"/>
      <c r="AQ236" s="132"/>
      <c r="AR236" s="132"/>
    </row>
    <row r="237" customFormat="false" ht="35.4" hidden="false" customHeight="true" outlineLevel="0" collapsed="false">
      <c r="A237" s="161"/>
      <c r="B237" s="162"/>
      <c r="C237" s="162"/>
      <c r="D237" s="162"/>
      <c r="E237" s="72" t="s">
        <v>70</v>
      </c>
      <c r="F237" s="418" t="s">
        <v>880</v>
      </c>
      <c r="G237" s="82"/>
      <c r="H237" s="72"/>
      <c r="I237" s="72"/>
      <c r="J237" s="192"/>
      <c r="K237" s="77"/>
      <c r="L237" s="449"/>
      <c r="M237" s="79"/>
      <c r="N237" s="79"/>
      <c r="O237" s="165"/>
      <c r="P237" s="82"/>
      <c r="Q237" s="72"/>
      <c r="R237" s="72"/>
      <c r="S237" s="72"/>
      <c r="T237" s="82"/>
      <c r="U237" s="83"/>
      <c r="V237" s="83"/>
      <c r="W237" s="83"/>
      <c r="X237" s="83"/>
      <c r="Y237" s="83"/>
      <c r="Z237" s="83"/>
      <c r="AA237" s="84"/>
      <c r="AB237" s="128"/>
      <c r="AC237" s="127" t="n">
        <f aca="false">+S237+T237+U237+V237+W237+X237+Y237</f>
        <v>0</v>
      </c>
      <c r="AD237" s="128" t="n">
        <f aca="false">IF(AC237=100,2,IF(AND(AC237&gt;=51,AC237&lt;=76),1,IF(AC237&gt;=1,AC237&lt;=50,0)))</f>
        <v>0</v>
      </c>
      <c r="AE237" s="193"/>
      <c r="AF237" s="249"/>
      <c r="AG237" s="194"/>
      <c r="AH237" s="87"/>
      <c r="AI237" s="167"/>
      <c r="AJ237" s="229"/>
      <c r="AK237" s="168"/>
      <c r="AL237" s="95"/>
      <c r="AM237" s="95"/>
      <c r="AN237" s="95"/>
      <c r="AO237" s="95"/>
      <c r="AP237" s="95"/>
      <c r="AQ237" s="132"/>
      <c r="AR237" s="132"/>
    </row>
    <row r="238" customFormat="false" ht="57.75" hidden="false" customHeight="true" outlineLevel="0" collapsed="false">
      <c r="A238" s="161" t="s">
        <v>835</v>
      </c>
      <c r="B238" s="162" t="n">
        <v>4</v>
      </c>
      <c r="C238" s="162" t="s">
        <v>61</v>
      </c>
      <c r="D238" s="162"/>
      <c r="E238" s="72" t="s">
        <v>133</v>
      </c>
      <c r="F238" s="418" t="s">
        <v>881</v>
      </c>
      <c r="G238" s="82" t="s">
        <v>882</v>
      </c>
      <c r="H238" s="123" t="s">
        <v>859</v>
      </c>
      <c r="I238" s="72" t="s">
        <v>158</v>
      </c>
      <c r="J238" s="449" t="s">
        <v>57</v>
      </c>
      <c r="K238" s="77"/>
      <c r="L238" s="164" t="s">
        <v>58</v>
      </c>
      <c r="M238" s="79"/>
      <c r="N238" s="79"/>
      <c r="O238" s="165" t="s">
        <v>59</v>
      </c>
      <c r="P238" s="82" t="s">
        <v>883</v>
      </c>
      <c r="Q238" s="72" t="s">
        <v>61</v>
      </c>
      <c r="R238" s="72"/>
      <c r="S238" s="72" t="n">
        <v>15</v>
      </c>
      <c r="T238" s="82" t="n">
        <v>5</v>
      </c>
      <c r="U238" s="83" t="n">
        <v>0</v>
      </c>
      <c r="V238" s="83" t="n">
        <v>10</v>
      </c>
      <c r="W238" s="83" t="n">
        <v>15</v>
      </c>
      <c r="X238" s="83" t="n">
        <v>10</v>
      </c>
      <c r="Y238" s="83" t="n">
        <v>30</v>
      </c>
      <c r="Z238" s="83" t="s">
        <v>62</v>
      </c>
      <c r="AA238" s="84" t="n">
        <f aca="false">ISBLANK(P238)</f>
        <v>0</v>
      </c>
      <c r="AB238" s="128" t="n">
        <v>2</v>
      </c>
      <c r="AC238" s="127" t="n">
        <f aca="false">+S238+T238+U238+V238+W238+X238+Y238</f>
        <v>85</v>
      </c>
      <c r="AD238" s="128" t="n">
        <f aca="false">IF(AC238=100,2,IF(AND(AC238&gt;=51,AC238&lt;=76),1,IF(AC238&gt;=1,AC238&lt;=50,0)))</f>
        <v>0</v>
      </c>
      <c r="AE238" s="166" t="s">
        <v>161</v>
      </c>
      <c r="AF238" s="87"/>
      <c r="AG238" s="194" t="s">
        <v>96</v>
      </c>
      <c r="AH238" s="87" t="n">
        <f aca="false">VLOOKUP(AG238,[17]LISTAS!$I$3:$J$7,2)</f>
        <v>2</v>
      </c>
      <c r="AI238" s="167" t="n">
        <f aca="false">AF238*AH238</f>
        <v>0</v>
      </c>
      <c r="AJ238" s="195" t="s">
        <v>64</v>
      </c>
      <c r="AK238" s="168" t="str">
        <f aca="false">VLOOKUP(AJ238,[17]LISTAS!$Z$3:$AA$6,2)</f>
        <v>Reducir el riesgo y/o
Asume el riesgo Y/o</v>
      </c>
      <c r="AL238" s="95" t="s">
        <v>884</v>
      </c>
      <c r="AM238" s="95" t="s">
        <v>748</v>
      </c>
      <c r="AN238" s="95" t="s">
        <v>885</v>
      </c>
      <c r="AO238" s="95" t="s">
        <v>886</v>
      </c>
      <c r="AP238" s="95" t="s">
        <v>871</v>
      </c>
      <c r="AQ238" s="132" t="n">
        <v>43399</v>
      </c>
      <c r="AR238" s="132" t="n">
        <v>43496</v>
      </c>
    </row>
    <row r="239" customFormat="false" ht="3" hidden="true" customHeight="true" outlineLevel="0" collapsed="false">
      <c r="A239" s="161"/>
      <c r="B239" s="162"/>
      <c r="C239" s="162"/>
      <c r="D239" s="162"/>
      <c r="E239" s="72" t="s">
        <v>133</v>
      </c>
      <c r="F239" s="418" t="s">
        <v>887</v>
      </c>
      <c r="G239" s="82"/>
      <c r="H239" s="82" t="s">
        <v>879</v>
      </c>
      <c r="I239" s="72"/>
      <c r="J239" s="449"/>
      <c r="K239" s="77"/>
      <c r="L239" s="164"/>
      <c r="M239" s="79"/>
      <c r="N239" s="79"/>
      <c r="O239" s="165"/>
      <c r="P239" s="72" t="s">
        <v>869</v>
      </c>
      <c r="Q239" s="72" t="s">
        <v>61</v>
      </c>
      <c r="R239" s="72"/>
      <c r="S239" s="72" t="n">
        <v>15</v>
      </c>
      <c r="T239" s="82" t="n">
        <v>5</v>
      </c>
      <c r="U239" s="83" t="n">
        <v>0</v>
      </c>
      <c r="V239" s="83" t="n">
        <v>10</v>
      </c>
      <c r="W239" s="83" t="n">
        <v>15</v>
      </c>
      <c r="X239" s="83" t="n">
        <v>10</v>
      </c>
      <c r="Y239" s="83" t="n">
        <v>30</v>
      </c>
      <c r="Z239" s="83" t="s">
        <v>62</v>
      </c>
      <c r="AA239" s="84" t="n">
        <f aca="false">ISBLANK(P239)</f>
        <v>0</v>
      </c>
      <c r="AB239" s="128"/>
      <c r="AC239" s="127" t="n">
        <f aca="false">+S239+T239+U239+V239+W239+X239+Y239</f>
        <v>85</v>
      </c>
      <c r="AD239" s="128" t="n">
        <f aca="false">IF(AC239=100,2,IF(AND(AC239&gt;=51,AC239&lt;=76),1,IF(AC239&gt;=1,AC239&lt;=50,0)))</f>
        <v>0</v>
      </c>
      <c r="AE239" s="166"/>
      <c r="AF239" s="87"/>
      <c r="AG239" s="194"/>
      <c r="AH239" s="87"/>
      <c r="AI239" s="167"/>
      <c r="AJ239" s="195"/>
      <c r="AK239" s="168"/>
      <c r="AL239" s="72" t="s">
        <v>888</v>
      </c>
      <c r="AM239" s="95"/>
      <c r="AN239" s="72" t="s">
        <v>885</v>
      </c>
      <c r="AO239" s="72" t="s">
        <v>889</v>
      </c>
      <c r="AP239" s="72" t="s">
        <v>890</v>
      </c>
      <c r="AQ239" s="132"/>
      <c r="AR239" s="132"/>
      <c r="BG239" s="7"/>
    </row>
    <row r="240" customFormat="false" ht="0.75" hidden="true" customHeight="true" outlineLevel="0" collapsed="false">
      <c r="A240" s="161"/>
      <c r="B240" s="162"/>
      <c r="C240" s="162"/>
      <c r="D240" s="162"/>
      <c r="E240" s="72"/>
      <c r="F240" s="72"/>
      <c r="G240" s="82"/>
      <c r="H240" s="72" t="s">
        <v>891</v>
      </c>
      <c r="I240" s="72"/>
      <c r="J240" s="449"/>
      <c r="K240" s="77"/>
      <c r="L240" s="164"/>
      <c r="M240" s="79"/>
      <c r="N240" s="79"/>
      <c r="O240" s="165"/>
      <c r="P240" s="72"/>
      <c r="Q240" s="72"/>
      <c r="R240" s="72"/>
      <c r="S240" s="72"/>
      <c r="T240" s="82"/>
      <c r="U240" s="83"/>
      <c r="V240" s="83"/>
      <c r="W240" s="83"/>
      <c r="X240" s="83"/>
      <c r="Y240" s="83"/>
      <c r="Z240" s="83"/>
      <c r="AA240" s="84"/>
      <c r="AB240" s="128"/>
      <c r="AC240" s="127" t="n">
        <f aca="false">+S240+T240+U240+V240+W240+X240+Y240</f>
        <v>0</v>
      </c>
      <c r="AD240" s="128" t="n">
        <f aca="false">IF(AC240=100,2,IF(AND(AC240&gt;=51,AC240&lt;=76),1,IF(AC240&gt;=1,AC240&lt;=50,0)))</f>
        <v>0</v>
      </c>
      <c r="AE240" s="166"/>
      <c r="AF240" s="87"/>
      <c r="AG240" s="194"/>
      <c r="AH240" s="87"/>
      <c r="AI240" s="167"/>
      <c r="AJ240" s="195"/>
      <c r="AK240" s="168"/>
      <c r="AL240" s="95" t="s">
        <v>892</v>
      </c>
      <c r="AM240" s="95"/>
      <c r="AN240" s="95" t="s">
        <v>893</v>
      </c>
      <c r="AO240" s="95" t="s">
        <v>894</v>
      </c>
      <c r="AP240" s="95" t="s">
        <v>895</v>
      </c>
      <c r="AQ240" s="132"/>
      <c r="AR240" s="132"/>
      <c r="BG240" s="7"/>
    </row>
    <row r="241" s="160" customFormat="true" ht="27.6" hidden="false" customHeight="true" outlineLevel="0" collapsed="false">
      <c r="A241" s="161"/>
      <c r="B241" s="162"/>
      <c r="C241" s="162"/>
      <c r="D241" s="162"/>
      <c r="E241" s="72"/>
      <c r="F241" s="72"/>
      <c r="G241" s="82"/>
      <c r="H241" s="82"/>
      <c r="I241" s="72"/>
      <c r="J241" s="449"/>
      <c r="K241" s="77"/>
      <c r="L241" s="164"/>
      <c r="M241" s="79"/>
      <c r="N241" s="79"/>
      <c r="O241" s="165"/>
      <c r="P241" s="82"/>
      <c r="Q241" s="72"/>
      <c r="R241" s="72"/>
      <c r="S241" s="72"/>
      <c r="T241" s="82"/>
      <c r="U241" s="83"/>
      <c r="V241" s="83"/>
      <c r="W241" s="83"/>
      <c r="X241" s="83"/>
      <c r="Y241" s="83"/>
      <c r="Z241" s="83"/>
      <c r="AA241" s="84"/>
      <c r="AB241" s="128"/>
      <c r="AC241" s="127" t="n">
        <f aca="false">+S241+T241+U241+V241+W241+X241+Y241</f>
        <v>0</v>
      </c>
      <c r="AD241" s="128" t="n">
        <f aca="false">IF(AC241=100,2,IF(AND(AC241&gt;=51,AC241&lt;=76),1,IF(AC241&gt;=1,AC241&lt;=50,0)))</f>
        <v>0</v>
      </c>
      <c r="AE241" s="166"/>
      <c r="AF241" s="87"/>
      <c r="AG241" s="194"/>
      <c r="AH241" s="87"/>
      <c r="AI241" s="167"/>
      <c r="AJ241" s="195"/>
      <c r="AK241" s="168"/>
      <c r="AL241" s="95"/>
      <c r="AM241" s="95"/>
      <c r="AN241" s="95"/>
      <c r="AO241" s="95"/>
      <c r="AP241" s="95"/>
      <c r="AQ241" s="132"/>
      <c r="AR241" s="132"/>
      <c r="AS241" s="68"/>
      <c r="AT241" s="68"/>
      <c r="AU241" s="68"/>
      <c r="AV241" s="68"/>
      <c r="AW241" s="68"/>
      <c r="AX241" s="68"/>
      <c r="AY241" s="68"/>
      <c r="AZ241" s="68"/>
      <c r="BA241" s="68"/>
      <c r="BB241" s="68"/>
      <c r="BC241" s="68"/>
      <c r="BD241" s="68"/>
      <c r="BE241" s="68"/>
      <c r="BF241" s="68"/>
      <c r="BG241" s="68"/>
    </row>
    <row r="242" s="7" customFormat="true" ht="191.25" hidden="false" customHeight="true" outlineLevel="0" collapsed="false">
      <c r="A242" s="161"/>
      <c r="B242" s="162"/>
      <c r="C242" s="162"/>
      <c r="D242" s="162"/>
      <c r="E242" s="72"/>
      <c r="F242" s="72"/>
      <c r="G242" s="82"/>
      <c r="H242" s="72"/>
      <c r="I242" s="72"/>
      <c r="J242" s="449"/>
      <c r="K242" s="77"/>
      <c r="L242" s="164"/>
      <c r="M242" s="79"/>
      <c r="N242" s="79"/>
      <c r="O242" s="165"/>
      <c r="P242" s="82"/>
      <c r="Q242" s="72"/>
      <c r="R242" s="72"/>
      <c r="S242" s="72"/>
      <c r="T242" s="82"/>
      <c r="U242" s="83"/>
      <c r="V242" s="83"/>
      <c r="W242" s="83"/>
      <c r="X242" s="83"/>
      <c r="Y242" s="83"/>
      <c r="Z242" s="83"/>
      <c r="AA242" s="84"/>
      <c r="AB242" s="128"/>
      <c r="AC242" s="127" t="n">
        <f aca="false">+S242+T242+U242+V242+W242+X242+Y242</f>
        <v>0</v>
      </c>
      <c r="AD242" s="128" t="n">
        <f aca="false">IF(AC242=100,2,IF(AND(AC242&gt;=51,AC242&lt;=76),1,IF(AC242&gt;=1,AC242&lt;=50,0)))</f>
        <v>0</v>
      </c>
      <c r="AE242" s="166"/>
      <c r="AF242" s="87"/>
      <c r="AG242" s="194"/>
      <c r="AH242" s="87"/>
      <c r="AI242" s="167"/>
      <c r="AJ242" s="195"/>
      <c r="AK242" s="168"/>
      <c r="AL242" s="95"/>
      <c r="AM242" s="95"/>
      <c r="AN242" s="95"/>
      <c r="AO242" s="95"/>
      <c r="AP242" s="95"/>
      <c r="AQ242" s="132"/>
      <c r="AR242" s="132"/>
    </row>
    <row r="243" s="7" customFormat="true" ht="92.4" hidden="false" customHeight="true" outlineLevel="0" collapsed="false">
      <c r="A243" s="161" t="s">
        <v>835</v>
      </c>
      <c r="B243" s="162" t="n">
        <v>5</v>
      </c>
      <c r="C243" s="162" t="s">
        <v>61</v>
      </c>
      <c r="D243" s="162"/>
      <c r="E243" s="72" t="s">
        <v>372</v>
      </c>
      <c r="F243" s="72" t="s">
        <v>896</v>
      </c>
      <c r="G243" s="82" t="s">
        <v>897</v>
      </c>
      <c r="H243" s="123" t="s">
        <v>898</v>
      </c>
      <c r="I243" s="72" t="s">
        <v>92</v>
      </c>
      <c r="J243" s="164" t="s">
        <v>161</v>
      </c>
      <c r="K243" s="77"/>
      <c r="L243" s="257" t="s">
        <v>96</v>
      </c>
      <c r="M243" s="79"/>
      <c r="N243" s="79"/>
      <c r="O243" s="195" t="s">
        <v>64</v>
      </c>
      <c r="P243" s="82" t="s">
        <v>899</v>
      </c>
      <c r="Q243" s="72" t="s">
        <v>61</v>
      </c>
      <c r="R243" s="72"/>
      <c r="S243" s="72" t="n">
        <v>15</v>
      </c>
      <c r="T243" s="82" t="n">
        <v>5</v>
      </c>
      <c r="U243" s="83" t="n">
        <v>0</v>
      </c>
      <c r="V243" s="83" t="n">
        <v>10</v>
      </c>
      <c r="W243" s="83" t="n">
        <v>15</v>
      </c>
      <c r="X243" s="83" t="n">
        <v>10</v>
      </c>
      <c r="Y243" s="83" t="n">
        <v>30</v>
      </c>
      <c r="Z243" s="83" t="s">
        <v>62</v>
      </c>
      <c r="AA243" s="84" t="n">
        <f aca="false">ISBLANK(P243)</f>
        <v>0</v>
      </c>
      <c r="AB243" s="128"/>
      <c r="AC243" s="127" t="n">
        <f aca="false">+S243+T243+U243+V243+W243+X243+Y243</f>
        <v>85</v>
      </c>
      <c r="AD243" s="128" t="n">
        <f aca="false">IF(AC243=100,2,IF(AND(AC243&gt;=51,AC243&lt;=76),1,IF(AC243&gt;=1,AC243&lt;=50,0)))</f>
        <v>0</v>
      </c>
      <c r="AE243" s="194" t="s">
        <v>63</v>
      </c>
      <c r="AF243" s="589"/>
      <c r="AG243" s="194" t="s">
        <v>96</v>
      </c>
      <c r="AH243" s="87" t="n">
        <f aca="false">VLOOKUP(AG243,[17]LISTAS!$I$3:$J$7,2)</f>
        <v>2</v>
      </c>
      <c r="AI243" s="167" t="n">
        <f aca="false">AF243*AH243</f>
        <v>0</v>
      </c>
      <c r="AJ243" s="229" t="s">
        <v>97</v>
      </c>
      <c r="AK243" s="168" t="str">
        <f aca="false">VLOOKUP(AJ243,[17]LISTAS!$Z$3:$AA$6,2)</f>
        <v>Asumir el riesgo</v>
      </c>
      <c r="AL243" s="95" t="s">
        <v>900</v>
      </c>
      <c r="AM243" s="95" t="s">
        <v>748</v>
      </c>
      <c r="AN243" s="95" t="s">
        <v>901</v>
      </c>
      <c r="AO243" s="95" t="s">
        <v>902</v>
      </c>
      <c r="AP243" s="95" t="s">
        <v>903</v>
      </c>
      <c r="AQ243" s="132" t="n">
        <v>43399</v>
      </c>
      <c r="AR243" s="132" t="n">
        <v>43496</v>
      </c>
    </row>
    <row r="244" s="591" customFormat="true" ht="158.4" hidden="false" customHeight="false" outlineLevel="0" collapsed="false">
      <c r="A244" s="161"/>
      <c r="B244" s="162"/>
      <c r="C244" s="162"/>
      <c r="D244" s="162"/>
      <c r="E244" s="72" t="s">
        <v>133</v>
      </c>
      <c r="F244" s="169" t="s">
        <v>904</v>
      </c>
      <c r="G244" s="82"/>
      <c r="H244" s="82" t="s">
        <v>905</v>
      </c>
      <c r="I244" s="72"/>
      <c r="J244" s="164"/>
      <c r="K244" s="77"/>
      <c r="L244" s="257"/>
      <c r="M244" s="79"/>
      <c r="N244" s="79"/>
      <c r="O244" s="195"/>
      <c r="P244" s="72" t="s">
        <v>906</v>
      </c>
      <c r="Q244" s="72" t="s">
        <v>61</v>
      </c>
      <c r="R244" s="72"/>
      <c r="S244" s="72" t="n">
        <v>15</v>
      </c>
      <c r="T244" s="82" t="n">
        <v>5</v>
      </c>
      <c r="U244" s="83" t="n">
        <v>0</v>
      </c>
      <c r="V244" s="83" t="n">
        <v>10</v>
      </c>
      <c r="W244" s="83" t="n">
        <v>15</v>
      </c>
      <c r="X244" s="83" t="n">
        <v>10</v>
      </c>
      <c r="Y244" s="83" t="n">
        <v>30</v>
      </c>
      <c r="Z244" s="83" t="s">
        <v>62</v>
      </c>
      <c r="AA244" s="84" t="n">
        <f aca="false">ISBLANK(P244)</f>
        <v>0</v>
      </c>
      <c r="AB244" s="128"/>
      <c r="AC244" s="127" t="n">
        <f aca="false">+S244+T244+U244+V244+W244+X244+Y244</f>
        <v>85</v>
      </c>
      <c r="AD244" s="128" t="n">
        <f aca="false">IF(AC244=100,2,IF(AND(AC244&gt;=51,AC244&lt;=76),1,IF(AC244&gt;=1,AC244&lt;=50,0)))</f>
        <v>0</v>
      </c>
      <c r="AE244" s="194"/>
      <c r="AF244" s="589"/>
      <c r="AG244" s="194"/>
      <c r="AH244" s="87"/>
      <c r="AI244" s="167"/>
      <c r="AJ244" s="229"/>
      <c r="AK244" s="168"/>
      <c r="AL244" s="95" t="s">
        <v>907</v>
      </c>
      <c r="AM244" s="95"/>
      <c r="AN244" s="72"/>
      <c r="AO244" s="72"/>
      <c r="AP244" s="72"/>
      <c r="AQ244" s="132"/>
      <c r="AR244" s="132"/>
      <c r="AS244" s="590"/>
      <c r="AT244" s="590"/>
      <c r="AU244" s="590"/>
      <c r="AV244" s="590"/>
      <c r="AW244" s="590"/>
      <c r="AX244" s="590"/>
      <c r="AY244" s="590"/>
      <c r="AZ244" s="590"/>
      <c r="BA244" s="590"/>
      <c r="BB244" s="590"/>
      <c r="BC244" s="590"/>
      <c r="BD244" s="590"/>
      <c r="BE244" s="590"/>
      <c r="BF244" s="590"/>
      <c r="BG244" s="590"/>
    </row>
    <row r="245" customFormat="false" ht="39.6" hidden="false" customHeight="false" outlineLevel="0" collapsed="false">
      <c r="A245" s="161"/>
      <c r="B245" s="162"/>
      <c r="C245" s="162"/>
      <c r="D245" s="162"/>
      <c r="E245" s="72" t="s">
        <v>52</v>
      </c>
      <c r="F245" s="72" t="s">
        <v>908</v>
      </c>
      <c r="G245" s="82"/>
      <c r="H245" s="72" t="s">
        <v>909</v>
      </c>
      <c r="I245" s="72"/>
      <c r="J245" s="164"/>
      <c r="K245" s="77"/>
      <c r="L245" s="257"/>
      <c r="M245" s="79"/>
      <c r="N245" s="79"/>
      <c r="O245" s="195"/>
      <c r="P245" s="82" t="s">
        <v>910</v>
      </c>
      <c r="Q245" s="72" t="s">
        <v>61</v>
      </c>
      <c r="R245" s="72"/>
      <c r="S245" s="72" t="n">
        <v>15</v>
      </c>
      <c r="T245" s="82" t="n">
        <v>5</v>
      </c>
      <c r="U245" s="83" t="n">
        <v>0</v>
      </c>
      <c r="V245" s="83" t="n">
        <v>10</v>
      </c>
      <c r="W245" s="83" t="n">
        <v>15</v>
      </c>
      <c r="X245" s="83" t="n">
        <v>10</v>
      </c>
      <c r="Y245" s="83" t="n">
        <v>30</v>
      </c>
      <c r="Z245" s="83" t="s">
        <v>62</v>
      </c>
      <c r="AA245" s="84" t="n">
        <f aca="false">ISBLANK(P245)</f>
        <v>0</v>
      </c>
      <c r="AB245" s="128"/>
      <c r="AC245" s="127" t="n">
        <f aca="false">+S245+T245+U245+V245+W245+X245+Y245</f>
        <v>85</v>
      </c>
      <c r="AD245" s="128" t="n">
        <f aca="false">IF(AC245=100,2,IF(AND(AC245&gt;=51,AC245&lt;=76),1,IF(AC245&gt;=1,AC245&lt;=50,0)))</f>
        <v>0</v>
      </c>
      <c r="AE245" s="194"/>
      <c r="AF245" s="589"/>
      <c r="AG245" s="194"/>
      <c r="AH245" s="87"/>
      <c r="AI245" s="167"/>
      <c r="AJ245" s="229"/>
      <c r="AK245" s="168"/>
      <c r="AL245" s="95"/>
      <c r="AM245" s="95"/>
      <c r="AN245" s="95"/>
      <c r="AO245" s="95"/>
      <c r="AP245" s="95"/>
      <c r="AQ245" s="132"/>
      <c r="AR245" s="132"/>
    </row>
    <row r="246" s="591" customFormat="true" ht="13.2" hidden="false" customHeight="false" outlineLevel="0" collapsed="false">
      <c r="A246" s="161"/>
      <c r="B246" s="162"/>
      <c r="C246" s="162"/>
      <c r="D246" s="162"/>
      <c r="E246" s="72" t="s">
        <v>372</v>
      </c>
      <c r="F246" s="72" t="s">
        <v>911</v>
      </c>
      <c r="G246" s="82"/>
      <c r="H246" s="82"/>
      <c r="I246" s="72"/>
      <c r="J246" s="164"/>
      <c r="K246" s="77"/>
      <c r="L246" s="257"/>
      <c r="M246" s="79"/>
      <c r="N246" s="79"/>
      <c r="O246" s="195"/>
      <c r="P246" s="82"/>
      <c r="Q246" s="72"/>
      <c r="R246" s="72"/>
      <c r="S246" s="72"/>
      <c r="T246" s="82"/>
      <c r="U246" s="83"/>
      <c r="V246" s="83"/>
      <c r="W246" s="83"/>
      <c r="X246" s="83"/>
      <c r="Y246" s="83"/>
      <c r="Z246" s="83"/>
      <c r="AA246" s="84"/>
      <c r="AB246" s="128"/>
      <c r="AC246" s="127" t="n">
        <f aca="false">+S246+T246+U246+V246+W246+X246+Y246</f>
        <v>0</v>
      </c>
      <c r="AD246" s="128" t="n">
        <f aca="false">IF(AC246=100,2,IF(AND(AC246&gt;=51,AC246&lt;=76),1,IF(AC246&gt;=1,AC246&lt;=50,0)))</f>
        <v>0</v>
      </c>
      <c r="AE246" s="194"/>
      <c r="AF246" s="589"/>
      <c r="AG246" s="194"/>
      <c r="AH246" s="87"/>
      <c r="AI246" s="167"/>
      <c r="AJ246" s="229"/>
      <c r="AK246" s="168"/>
      <c r="AL246" s="95"/>
      <c r="AM246" s="95"/>
      <c r="AN246" s="95"/>
      <c r="AO246" s="95"/>
      <c r="AP246" s="95"/>
      <c r="AQ246" s="132"/>
      <c r="AR246" s="132"/>
      <c r="AS246" s="590"/>
      <c r="AT246" s="590"/>
      <c r="AU246" s="590"/>
      <c r="AV246" s="590"/>
      <c r="AW246" s="590"/>
      <c r="AX246" s="590"/>
      <c r="AY246" s="590"/>
      <c r="AZ246" s="590"/>
      <c r="BA246" s="590"/>
      <c r="BB246" s="590"/>
      <c r="BC246" s="590"/>
      <c r="BD246" s="590"/>
      <c r="BE246" s="590"/>
      <c r="BF246" s="590"/>
      <c r="BG246" s="590"/>
    </row>
    <row r="247" customFormat="false" ht="13.2" hidden="false" customHeight="false" outlineLevel="0" collapsed="false">
      <c r="A247" s="161"/>
      <c r="B247" s="162"/>
      <c r="C247" s="162"/>
      <c r="D247" s="162"/>
      <c r="E247" s="72" t="s">
        <v>133</v>
      </c>
      <c r="F247" s="72" t="s">
        <v>912</v>
      </c>
      <c r="G247" s="82"/>
      <c r="H247" s="72"/>
      <c r="I247" s="72"/>
      <c r="J247" s="164"/>
      <c r="K247" s="77"/>
      <c r="L247" s="257"/>
      <c r="M247" s="79"/>
      <c r="N247" s="79"/>
      <c r="O247" s="195"/>
      <c r="P247" s="82"/>
      <c r="Q247" s="72"/>
      <c r="R247" s="72"/>
      <c r="S247" s="72"/>
      <c r="T247" s="82"/>
      <c r="U247" s="83"/>
      <c r="V247" s="83"/>
      <c r="W247" s="83"/>
      <c r="X247" s="83"/>
      <c r="Y247" s="83"/>
      <c r="Z247" s="83"/>
      <c r="AA247" s="84"/>
      <c r="AB247" s="128"/>
      <c r="AC247" s="127" t="n">
        <f aca="false">+S247+T247+U247+V247+W247+X247+Y247</f>
        <v>0</v>
      </c>
      <c r="AD247" s="128" t="n">
        <f aca="false">IF(AC247=100,2,IF(AND(AC247&gt;=51,AC247&lt;=76),1,IF(AC247&gt;=1,AC247&lt;=50,0)))</f>
        <v>0</v>
      </c>
      <c r="AE247" s="194"/>
      <c r="AF247" s="589"/>
      <c r="AG247" s="194"/>
      <c r="AH247" s="87"/>
      <c r="AI247" s="167"/>
      <c r="AJ247" s="229"/>
      <c r="AK247" s="168"/>
      <c r="AL247" s="95"/>
      <c r="AM247" s="95"/>
      <c r="AN247" s="95"/>
      <c r="AO247" s="95"/>
      <c r="AP247" s="95"/>
      <c r="AQ247" s="132"/>
      <c r="AR247" s="132"/>
    </row>
    <row r="248" s="591" customFormat="true" ht="171.6" hidden="false" customHeight="true" outlineLevel="0" collapsed="false">
      <c r="A248" s="161" t="s">
        <v>835</v>
      </c>
      <c r="B248" s="162" t="n">
        <v>6</v>
      </c>
      <c r="C248" s="162" t="s">
        <v>61</v>
      </c>
      <c r="D248" s="162"/>
      <c r="E248" s="72" t="s">
        <v>133</v>
      </c>
      <c r="F248" s="72" t="s">
        <v>913</v>
      </c>
      <c r="G248" s="82" t="s">
        <v>914</v>
      </c>
      <c r="H248" s="123" t="s">
        <v>915</v>
      </c>
      <c r="I248" s="72" t="s">
        <v>92</v>
      </c>
      <c r="J248" s="192" t="s">
        <v>114</v>
      </c>
      <c r="K248" s="77"/>
      <c r="L248" s="449" t="s">
        <v>159</v>
      </c>
      <c r="M248" s="79"/>
      <c r="N248" s="79"/>
      <c r="O248" s="165" t="s">
        <v>59</v>
      </c>
      <c r="P248" s="82" t="s">
        <v>910</v>
      </c>
      <c r="Q248" s="72" t="s">
        <v>61</v>
      </c>
      <c r="R248" s="72"/>
      <c r="S248" s="72" t="n">
        <v>15</v>
      </c>
      <c r="T248" s="82" t="n">
        <v>5</v>
      </c>
      <c r="U248" s="83" t="n">
        <v>0</v>
      </c>
      <c r="V248" s="83" t="n">
        <v>10</v>
      </c>
      <c r="W248" s="83" t="n">
        <v>15</v>
      </c>
      <c r="X248" s="83" t="n">
        <v>10</v>
      </c>
      <c r="Y248" s="83" t="n">
        <v>30</v>
      </c>
      <c r="Z248" s="83" t="s">
        <v>62</v>
      </c>
      <c r="AA248" s="84" t="n">
        <f aca="false">ISBLANK(P248)</f>
        <v>0</v>
      </c>
      <c r="AB248" s="128" t="n">
        <v>1</v>
      </c>
      <c r="AC248" s="127" t="n">
        <f aca="false">+S248+T248+U248+V248+W248+X248+Y248</f>
        <v>85</v>
      </c>
      <c r="AD248" s="128" t="n">
        <f aca="false">IF(AC248=100,2,IF(AND(AC248&gt;=51,AC248&lt;=76),1,IF(AC248&gt;=1,AC248&lt;=50,0)))</f>
        <v>0</v>
      </c>
      <c r="AE248" s="193" t="s">
        <v>114</v>
      </c>
      <c r="AF248" s="227"/>
      <c r="AG248" s="193" t="s">
        <v>228</v>
      </c>
      <c r="AH248" s="227" t="n">
        <f aca="false">VLOOKUP(AG248,[17]LISTAS!$I$3:$J$7,2)</f>
        <v>1</v>
      </c>
      <c r="AI248" s="228" t="n">
        <f aca="false">AF248*AH248</f>
        <v>0</v>
      </c>
      <c r="AJ248" s="229" t="s">
        <v>97</v>
      </c>
      <c r="AK248" s="168" t="str">
        <f aca="false">VLOOKUP(AJ248,[17]LISTAS!$Z$3:$AA$6,2)</f>
        <v>Asumir el riesgo</v>
      </c>
      <c r="AL248" s="95" t="s">
        <v>916</v>
      </c>
      <c r="AM248" s="95" t="s">
        <v>748</v>
      </c>
      <c r="AN248" s="95" t="s">
        <v>901</v>
      </c>
      <c r="AO248" s="95" t="s">
        <v>902</v>
      </c>
      <c r="AP248" s="95" t="s">
        <v>903</v>
      </c>
      <c r="AQ248" s="132" t="n">
        <v>43399</v>
      </c>
      <c r="AR248" s="132" t="n">
        <v>43496</v>
      </c>
      <c r="AS248" s="590"/>
      <c r="AT248" s="590"/>
      <c r="AU248" s="590"/>
      <c r="AV248" s="590"/>
      <c r="AW248" s="590"/>
      <c r="AX248" s="590"/>
      <c r="AY248" s="590"/>
      <c r="AZ248" s="590"/>
      <c r="BA248" s="590"/>
      <c r="BB248" s="590"/>
      <c r="BC248" s="590"/>
      <c r="BD248" s="590"/>
      <c r="BE248" s="590"/>
      <c r="BF248" s="590"/>
      <c r="BG248" s="590"/>
    </row>
    <row r="249" customFormat="false" ht="12.75" hidden="false" customHeight="true" outlineLevel="0" collapsed="false">
      <c r="A249" s="161"/>
      <c r="B249" s="162"/>
      <c r="C249" s="162"/>
      <c r="D249" s="162"/>
      <c r="E249" s="72"/>
      <c r="F249" s="169"/>
      <c r="G249" s="82"/>
      <c r="H249" s="82" t="s">
        <v>859</v>
      </c>
      <c r="I249" s="72"/>
      <c r="J249" s="192"/>
      <c r="K249" s="77"/>
      <c r="L249" s="449"/>
      <c r="M249" s="79"/>
      <c r="N249" s="79"/>
      <c r="O249" s="165"/>
      <c r="P249" s="72"/>
      <c r="Q249" s="72"/>
      <c r="R249" s="72"/>
      <c r="S249" s="72"/>
      <c r="T249" s="82"/>
      <c r="U249" s="83"/>
      <c r="V249" s="83"/>
      <c r="W249" s="83"/>
      <c r="X249" s="83"/>
      <c r="Y249" s="83"/>
      <c r="Z249" s="83"/>
      <c r="AA249" s="84"/>
      <c r="AB249" s="128"/>
      <c r="AC249" s="127" t="n">
        <f aca="false">+S249+T249+U249+V249+W249+X249+Y249</f>
        <v>0</v>
      </c>
      <c r="AD249" s="128" t="n">
        <f aca="false">IF(AC249=100,2,IF(AND(AC249&gt;=51,AC249&lt;=76),1,IF(AC249&gt;=1,AC249&lt;=50,0)))</f>
        <v>0</v>
      </c>
      <c r="AE249" s="193"/>
      <c r="AF249" s="227"/>
      <c r="AG249" s="193"/>
      <c r="AH249" s="227"/>
      <c r="AI249" s="228"/>
      <c r="AJ249" s="229"/>
      <c r="AK249" s="168"/>
      <c r="AL249" s="72"/>
      <c r="AM249" s="95"/>
      <c r="AN249" s="72"/>
      <c r="AO249" s="72"/>
      <c r="AP249" s="72"/>
      <c r="AQ249" s="132"/>
      <c r="AR249" s="132"/>
    </row>
    <row r="250" customFormat="false" ht="26.4" hidden="false" customHeight="false" outlineLevel="0" collapsed="false">
      <c r="A250" s="161"/>
      <c r="B250" s="162"/>
      <c r="C250" s="162"/>
      <c r="D250" s="162"/>
      <c r="E250" s="72"/>
      <c r="F250" s="72"/>
      <c r="G250" s="82"/>
      <c r="H250" s="72" t="s">
        <v>917</v>
      </c>
      <c r="I250" s="72"/>
      <c r="J250" s="192"/>
      <c r="K250" s="77"/>
      <c r="L250" s="449"/>
      <c r="M250" s="79"/>
      <c r="N250" s="79"/>
      <c r="O250" s="165"/>
      <c r="P250" s="72"/>
      <c r="Q250" s="72"/>
      <c r="R250" s="72"/>
      <c r="S250" s="72"/>
      <c r="T250" s="82"/>
      <c r="U250" s="83"/>
      <c r="V250" s="83"/>
      <c r="W250" s="83"/>
      <c r="X250" s="83"/>
      <c r="Y250" s="83"/>
      <c r="Z250" s="83"/>
      <c r="AA250" s="84"/>
      <c r="AB250" s="128"/>
      <c r="AC250" s="127" t="n">
        <f aca="false">+S250+T250+U250+V250+W250+X250+Y250</f>
        <v>0</v>
      </c>
      <c r="AD250" s="128" t="n">
        <f aca="false">IF(AC250=100,2,IF(AND(AC250&gt;=51,AC250&lt;=76),1,IF(AC250&gt;=1,AC250&lt;=50,0)))</f>
        <v>0</v>
      </c>
      <c r="AE250" s="193"/>
      <c r="AF250" s="227"/>
      <c r="AG250" s="193"/>
      <c r="AH250" s="227"/>
      <c r="AI250" s="228"/>
      <c r="AJ250" s="229"/>
      <c r="AK250" s="168"/>
      <c r="AL250" s="95"/>
      <c r="AM250" s="95"/>
      <c r="AN250" s="95"/>
      <c r="AO250" s="95"/>
      <c r="AP250" s="95"/>
      <c r="AQ250" s="132"/>
      <c r="AR250" s="132"/>
    </row>
    <row r="251" customFormat="false" ht="13.2" hidden="false" customHeight="false" outlineLevel="0" collapsed="false">
      <c r="A251" s="161"/>
      <c r="B251" s="162"/>
      <c r="C251" s="162"/>
      <c r="D251" s="162"/>
      <c r="E251" s="72"/>
      <c r="F251" s="72"/>
      <c r="G251" s="82"/>
      <c r="H251" s="82"/>
      <c r="I251" s="72"/>
      <c r="J251" s="192"/>
      <c r="K251" s="77"/>
      <c r="L251" s="449"/>
      <c r="M251" s="79"/>
      <c r="N251" s="79"/>
      <c r="O251" s="165"/>
      <c r="P251" s="82"/>
      <c r="Q251" s="72"/>
      <c r="R251" s="72"/>
      <c r="S251" s="72"/>
      <c r="T251" s="82"/>
      <c r="U251" s="83"/>
      <c r="V251" s="83"/>
      <c r="W251" s="83"/>
      <c r="X251" s="83"/>
      <c r="Y251" s="83"/>
      <c r="Z251" s="83"/>
      <c r="AA251" s="84"/>
      <c r="AB251" s="128"/>
      <c r="AC251" s="127" t="n">
        <f aca="false">+S251+T251+U251+V251+W251+X251+Y251</f>
        <v>0</v>
      </c>
      <c r="AD251" s="128" t="n">
        <f aca="false">IF(AC251=100,2,IF(AND(AC251&gt;=51,AC251&lt;=76),1,IF(AC251&gt;=1,AC251&lt;=50,0)))</f>
        <v>0</v>
      </c>
      <c r="AE251" s="193"/>
      <c r="AF251" s="227"/>
      <c r="AG251" s="193"/>
      <c r="AH251" s="227"/>
      <c r="AI251" s="228"/>
      <c r="AJ251" s="229"/>
      <c r="AK251" s="168"/>
      <c r="AL251" s="95"/>
      <c r="AM251" s="95"/>
      <c r="AN251" s="95"/>
      <c r="AO251" s="95"/>
      <c r="AP251" s="95"/>
      <c r="AQ251" s="132"/>
      <c r="AR251" s="132"/>
    </row>
    <row r="252" customFormat="false" ht="13.2" hidden="false" customHeight="false" outlineLevel="0" collapsed="false">
      <c r="A252" s="161"/>
      <c r="B252" s="162"/>
      <c r="C252" s="162"/>
      <c r="D252" s="162"/>
      <c r="E252" s="72"/>
      <c r="F252" s="72"/>
      <c r="G252" s="82"/>
      <c r="H252" s="72"/>
      <c r="I252" s="72"/>
      <c r="J252" s="192"/>
      <c r="K252" s="77"/>
      <c r="L252" s="449"/>
      <c r="M252" s="79"/>
      <c r="N252" s="79"/>
      <c r="O252" s="165"/>
      <c r="P252" s="82"/>
      <c r="Q252" s="72"/>
      <c r="R252" s="72"/>
      <c r="S252" s="72"/>
      <c r="T252" s="82"/>
      <c r="U252" s="83"/>
      <c r="V252" s="83"/>
      <c r="W252" s="83"/>
      <c r="X252" s="83"/>
      <c r="Y252" s="83"/>
      <c r="Z252" s="83"/>
      <c r="AA252" s="84"/>
      <c r="AB252" s="128"/>
      <c r="AC252" s="127" t="n">
        <f aca="false">+S252+T252+U252+V252+W252+X252+Y252</f>
        <v>0</v>
      </c>
      <c r="AD252" s="128" t="n">
        <f aca="false">IF(AC252=100,2,IF(AND(AC252&gt;=51,AC252&lt;=76),1,IF(AC252&gt;=1,AC252&lt;=50,0)))</f>
        <v>0</v>
      </c>
      <c r="AE252" s="193"/>
      <c r="AF252" s="227"/>
      <c r="AG252" s="193"/>
      <c r="AH252" s="227"/>
      <c r="AI252" s="228"/>
      <c r="AJ252" s="229"/>
      <c r="AK252" s="168"/>
      <c r="AL252" s="95"/>
      <c r="AM252" s="95"/>
      <c r="AN252" s="95"/>
      <c r="AO252" s="95"/>
      <c r="AP252" s="95"/>
      <c r="AQ252" s="132"/>
      <c r="AR252" s="132"/>
    </row>
    <row r="253" customFormat="false" ht="33" hidden="false" customHeight="true" outlineLevel="0" collapsed="false">
      <c r="A253" s="161" t="s">
        <v>835</v>
      </c>
      <c r="B253" s="162" t="n">
        <v>7</v>
      </c>
      <c r="C253" s="162" t="s">
        <v>61</v>
      </c>
      <c r="D253" s="162"/>
      <c r="E253" s="72" t="s">
        <v>470</v>
      </c>
      <c r="F253" s="592" t="s">
        <v>918</v>
      </c>
      <c r="G253" s="82" t="s">
        <v>919</v>
      </c>
      <c r="H253" s="123" t="s">
        <v>920</v>
      </c>
      <c r="I253" s="72" t="s">
        <v>92</v>
      </c>
      <c r="J253" s="449" t="s">
        <v>57</v>
      </c>
      <c r="K253" s="77"/>
      <c r="L253" s="164" t="s">
        <v>58</v>
      </c>
      <c r="M253" s="79"/>
      <c r="N253" s="79"/>
      <c r="O253" s="165" t="s">
        <v>59</v>
      </c>
      <c r="P253" s="82" t="s">
        <v>883</v>
      </c>
      <c r="Q253" s="72" t="s">
        <v>61</v>
      </c>
      <c r="R253" s="72"/>
      <c r="S253" s="72" t="n">
        <v>15</v>
      </c>
      <c r="T253" s="82" t="n">
        <v>5</v>
      </c>
      <c r="U253" s="83" t="n">
        <v>0</v>
      </c>
      <c r="V253" s="83" t="n">
        <v>10</v>
      </c>
      <c r="W253" s="83" t="n">
        <v>15</v>
      </c>
      <c r="X253" s="83" t="n">
        <v>10</v>
      </c>
      <c r="Y253" s="83" t="n">
        <v>30</v>
      </c>
      <c r="Z253" s="83" t="s">
        <v>62</v>
      </c>
      <c r="AA253" s="84" t="n">
        <f aca="false">ISBLANK(P253)</f>
        <v>0</v>
      </c>
      <c r="AB253" s="128" t="n">
        <v>3</v>
      </c>
      <c r="AC253" s="127" t="n">
        <f aca="false">+S253+T253+U253+V253+W253+X253+Y253</f>
        <v>85</v>
      </c>
      <c r="AD253" s="128" t="n">
        <f aca="false">IF(AC253=100,2,IF(AND(AC253&gt;=51,AC253&lt;=76),1,IF(AC253&gt;=1,AC253&lt;=50,0)))</f>
        <v>0</v>
      </c>
      <c r="AE253" s="194" t="s">
        <v>63</v>
      </c>
      <c r="AF253" s="87"/>
      <c r="AG253" s="166" t="s">
        <v>58</v>
      </c>
      <c r="AH253" s="500" t="n">
        <f aca="false">VLOOKUP(AG253,[17]LISTAS!$I$3:$J$7,2)</f>
        <v>3</v>
      </c>
      <c r="AI253" s="593" t="n">
        <f aca="false">AF253*AH253</f>
        <v>0</v>
      </c>
      <c r="AJ253" s="195" t="s">
        <v>64</v>
      </c>
      <c r="AK253" s="168" t="str">
        <f aca="false">VLOOKUP(AJ253,[17]LISTAS!$Z$3:$AA$6,2)</f>
        <v>Reducir el riesgo y/o
Asume el riesgo Y/o</v>
      </c>
      <c r="AL253" s="95" t="s">
        <v>921</v>
      </c>
      <c r="AM253" s="95" t="s">
        <v>748</v>
      </c>
      <c r="AN253" s="95" t="s">
        <v>893</v>
      </c>
      <c r="AO253" s="95" t="s">
        <v>894</v>
      </c>
      <c r="AP253" s="95" t="s">
        <v>895</v>
      </c>
      <c r="AQ253" s="132" t="n">
        <v>43399</v>
      </c>
      <c r="AR253" s="132" t="n">
        <v>43496</v>
      </c>
    </row>
    <row r="254" customFormat="false" ht="118.8" hidden="false" customHeight="false" outlineLevel="0" collapsed="false">
      <c r="A254" s="161"/>
      <c r="B254" s="162"/>
      <c r="C254" s="162"/>
      <c r="D254" s="162"/>
      <c r="E254" s="72" t="s">
        <v>133</v>
      </c>
      <c r="F254" s="592" t="s">
        <v>922</v>
      </c>
      <c r="G254" s="82"/>
      <c r="H254" s="82" t="s">
        <v>923</v>
      </c>
      <c r="I254" s="72"/>
      <c r="J254" s="449"/>
      <c r="K254" s="77"/>
      <c r="L254" s="164"/>
      <c r="M254" s="79"/>
      <c r="N254" s="79"/>
      <c r="O254" s="165"/>
      <c r="P254" s="72" t="s">
        <v>924</v>
      </c>
      <c r="Q254" s="72" t="s">
        <v>61</v>
      </c>
      <c r="R254" s="72"/>
      <c r="S254" s="72" t="n">
        <v>15</v>
      </c>
      <c r="T254" s="82" t="n">
        <v>5</v>
      </c>
      <c r="U254" s="83" t="n">
        <v>0</v>
      </c>
      <c r="V254" s="83" t="n">
        <v>10</v>
      </c>
      <c r="W254" s="83" t="n">
        <v>15</v>
      </c>
      <c r="X254" s="83" t="n">
        <v>10</v>
      </c>
      <c r="Y254" s="83" t="n">
        <v>30</v>
      </c>
      <c r="Z254" s="83" t="s">
        <v>62</v>
      </c>
      <c r="AA254" s="84" t="n">
        <f aca="false">ISBLANK(P254)</f>
        <v>0</v>
      </c>
      <c r="AB254" s="128"/>
      <c r="AC254" s="127" t="n">
        <f aca="false">+S254+T254+U254+V254+W254+X254+Y254</f>
        <v>85</v>
      </c>
      <c r="AD254" s="128" t="n">
        <f aca="false">IF(AC254=100,2,IF(AND(AC254&gt;=51,AC254&lt;=76),1,IF(AC254&gt;=1,AC254&lt;=50,0)))</f>
        <v>0</v>
      </c>
      <c r="AE254" s="194"/>
      <c r="AF254" s="87"/>
      <c r="AG254" s="166"/>
      <c r="AH254" s="500"/>
      <c r="AI254" s="593"/>
      <c r="AJ254" s="195"/>
      <c r="AK254" s="168"/>
      <c r="AL254" s="72" t="s">
        <v>925</v>
      </c>
      <c r="AM254" s="95"/>
      <c r="AN254" s="72" t="s">
        <v>926</v>
      </c>
      <c r="AO254" s="72" t="s">
        <v>927</v>
      </c>
      <c r="AP254" s="72" t="s">
        <v>928</v>
      </c>
      <c r="AQ254" s="132"/>
      <c r="AR254" s="132"/>
    </row>
    <row r="255" customFormat="false" ht="118.8" hidden="false" customHeight="false" outlineLevel="0" collapsed="false">
      <c r="A255" s="161"/>
      <c r="B255" s="162"/>
      <c r="C255" s="162"/>
      <c r="D255" s="162"/>
      <c r="E255" s="72" t="s">
        <v>133</v>
      </c>
      <c r="F255" s="592" t="s">
        <v>929</v>
      </c>
      <c r="G255" s="82"/>
      <c r="H255" s="82" t="s">
        <v>930</v>
      </c>
      <c r="I255" s="72"/>
      <c r="J255" s="449"/>
      <c r="K255" s="77"/>
      <c r="L255" s="164"/>
      <c r="M255" s="79"/>
      <c r="N255" s="79"/>
      <c r="O255" s="165"/>
      <c r="P255" s="82" t="s">
        <v>931</v>
      </c>
      <c r="Q255" s="72" t="s">
        <v>61</v>
      </c>
      <c r="R255" s="72"/>
      <c r="S255" s="72" t="n">
        <v>15</v>
      </c>
      <c r="T255" s="82" t="n">
        <v>5</v>
      </c>
      <c r="U255" s="83" t="n">
        <v>0</v>
      </c>
      <c r="V255" s="83" t="n">
        <v>10</v>
      </c>
      <c r="W255" s="83" t="n">
        <v>15</v>
      </c>
      <c r="X255" s="83" t="n">
        <v>10</v>
      </c>
      <c r="Y255" s="83" t="n">
        <v>30</v>
      </c>
      <c r="Z255" s="83" t="s">
        <v>62</v>
      </c>
      <c r="AA255" s="84" t="n">
        <f aca="false">ISBLANK(P255)</f>
        <v>0</v>
      </c>
      <c r="AB255" s="128"/>
      <c r="AC255" s="127" t="n">
        <f aca="false">+S255+T255+U255+V255+W255+X255+Y255</f>
        <v>85</v>
      </c>
      <c r="AD255" s="128" t="n">
        <f aca="false">IF(AC255=100,2,IF(AND(AC255&gt;=51,AC255&lt;=76),1,IF(AC255&gt;=1,AC255&lt;=50,0)))</f>
        <v>0</v>
      </c>
      <c r="AE255" s="194"/>
      <c r="AF255" s="87"/>
      <c r="AG255" s="166"/>
      <c r="AH255" s="500"/>
      <c r="AI255" s="593"/>
      <c r="AJ255" s="195"/>
      <c r="AK255" s="168"/>
      <c r="AL255" s="95" t="s">
        <v>932</v>
      </c>
      <c r="AM255" s="95"/>
      <c r="AN255" s="95" t="s">
        <v>933</v>
      </c>
      <c r="AO255" s="95" t="s">
        <v>934</v>
      </c>
      <c r="AP255" s="95" t="s">
        <v>935</v>
      </c>
      <c r="AQ255" s="132"/>
      <c r="AR255" s="132"/>
    </row>
    <row r="256" customFormat="false" ht="105.6" hidden="false" customHeight="false" outlineLevel="0" collapsed="false">
      <c r="A256" s="161"/>
      <c r="B256" s="162"/>
      <c r="C256" s="162"/>
      <c r="D256" s="162"/>
      <c r="E256" s="72" t="s">
        <v>470</v>
      </c>
      <c r="F256" s="592" t="s">
        <v>936</v>
      </c>
      <c r="G256" s="82"/>
      <c r="H256" s="72" t="s">
        <v>937</v>
      </c>
      <c r="I256" s="72"/>
      <c r="J256" s="449"/>
      <c r="K256" s="77"/>
      <c r="L256" s="164"/>
      <c r="M256" s="79"/>
      <c r="N256" s="79"/>
      <c r="O256" s="165"/>
      <c r="P256" s="82"/>
      <c r="Q256" s="72"/>
      <c r="R256" s="72"/>
      <c r="S256" s="72"/>
      <c r="T256" s="82"/>
      <c r="U256" s="83"/>
      <c r="V256" s="83"/>
      <c r="W256" s="83"/>
      <c r="X256" s="83"/>
      <c r="Y256" s="83"/>
      <c r="Z256" s="83"/>
      <c r="AA256" s="84"/>
      <c r="AB256" s="128"/>
      <c r="AC256" s="127" t="n">
        <f aca="false">+S256+T256+U256+V256+W256+X256+Y256</f>
        <v>0</v>
      </c>
      <c r="AD256" s="128" t="n">
        <f aca="false">IF(AC256=100,2,IF(AND(AC256&gt;=51,AC256&lt;=76),1,IF(AC256&gt;=1,AC256&lt;=50,0)))</f>
        <v>0</v>
      </c>
      <c r="AE256" s="194"/>
      <c r="AF256" s="87"/>
      <c r="AG256" s="166"/>
      <c r="AH256" s="500"/>
      <c r="AI256" s="593"/>
      <c r="AJ256" s="195"/>
      <c r="AK256" s="168"/>
      <c r="AL256" s="95" t="s">
        <v>938</v>
      </c>
      <c r="AM256" s="95"/>
      <c r="AN256" s="95"/>
      <c r="AO256" s="95"/>
      <c r="AP256" s="95"/>
      <c r="AQ256" s="132"/>
      <c r="AR256" s="132"/>
    </row>
    <row r="257" customFormat="false" ht="26.4" hidden="false" customHeight="false" outlineLevel="0" collapsed="false">
      <c r="A257" s="161"/>
      <c r="B257" s="162"/>
      <c r="C257" s="162"/>
      <c r="D257" s="162"/>
      <c r="E257" s="72" t="s">
        <v>470</v>
      </c>
      <c r="F257" s="592" t="s">
        <v>939</v>
      </c>
      <c r="G257" s="82"/>
      <c r="H257" s="72"/>
      <c r="I257" s="72"/>
      <c r="J257" s="449"/>
      <c r="K257" s="77"/>
      <c r="L257" s="164"/>
      <c r="M257" s="79"/>
      <c r="N257" s="79"/>
      <c r="O257" s="165"/>
      <c r="P257" s="82"/>
      <c r="Q257" s="72"/>
      <c r="R257" s="72"/>
      <c r="S257" s="72"/>
      <c r="T257" s="82"/>
      <c r="U257" s="83"/>
      <c r="V257" s="83"/>
      <c r="W257" s="83"/>
      <c r="X257" s="83"/>
      <c r="Y257" s="83"/>
      <c r="Z257" s="83"/>
      <c r="AA257" s="84"/>
      <c r="AB257" s="128"/>
      <c r="AC257" s="127" t="n">
        <f aca="false">+S257+T257+U257+V257+W257+X257+Y257</f>
        <v>0</v>
      </c>
      <c r="AD257" s="128" t="n">
        <f aca="false">IF(AC257=100,2,IF(AND(AC257&gt;=51,AC257&lt;=76),1,IF(AC257&gt;=1,AC257&lt;=50,0)))</f>
        <v>0</v>
      </c>
      <c r="AE257" s="194"/>
      <c r="AF257" s="87"/>
      <c r="AG257" s="166"/>
      <c r="AH257" s="500"/>
      <c r="AI257" s="593"/>
      <c r="AJ257" s="195"/>
      <c r="AK257" s="168"/>
      <c r="AL257" s="95"/>
      <c r="AM257" s="95"/>
      <c r="AN257" s="95"/>
      <c r="AO257" s="95"/>
      <c r="AP257" s="95"/>
      <c r="AQ257" s="132"/>
      <c r="AR257" s="132"/>
    </row>
    <row r="258" customFormat="false" ht="13.2" hidden="false" customHeight="false" outlineLevel="0" collapsed="false">
      <c r="A258" s="389"/>
      <c r="B258" s="390"/>
      <c r="C258" s="390"/>
      <c r="D258" s="390"/>
      <c r="E258" s="456"/>
      <c r="F258" s="594"/>
      <c r="G258" s="320"/>
      <c r="H258" s="456"/>
      <c r="I258" s="320"/>
      <c r="J258" s="156"/>
      <c r="K258" s="108"/>
      <c r="L258" s="156"/>
      <c r="M258" s="109"/>
      <c r="N258" s="109"/>
      <c r="O258" s="584"/>
      <c r="P258" s="456"/>
      <c r="Q258" s="456"/>
      <c r="R258" s="456"/>
      <c r="S258" s="456"/>
      <c r="T258" s="456"/>
      <c r="U258" s="459"/>
      <c r="V258" s="459"/>
      <c r="W258" s="459"/>
      <c r="X258" s="459"/>
      <c r="Y258" s="459"/>
      <c r="Z258" s="136"/>
      <c r="AA258" s="112"/>
      <c r="AB258" s="379"/>
      <c r="AC258" s="137"/>
      <c r="AD258" s="109"/>
      <c r="AE258" s="379"/>
      <c r="AF258" s="380"/>
      <c r="AG258" s="109"/>
      <c r="AH258" s="115"/>
      <c r="AI258" s="392"/>
      <c r="AJ258" s="378"/>
      <c r="AK258" s="393"/>
      <c r="AL258" s="384"/>
      <c r="AM258" s="384"/>
      <c r="AN258" s="384"/>
      <c r="AO258" s="384"/>
      <c r="AP258" s="120"/>
      <c r="AQ258" s="586"/>
      <c r="AR258" s="586"/>
    </row>
    <row r="259" customFormat="false" ht="39.6" hidden="false" customHeight="true" outlineLevel="0" collapsed="false">
      <c r="A259" s="161" t="s">
        <v>940</v>
      </c>
      <c r="B259" s="162" t="n">
        <v>1</v>
      </c>
      <c r="C259" s="162" t="s">
        <v>51</v>
      </c>
      <c r="D259" s="162"/>
      <c r="E259" s="464" t="s">
        <v>141</v>
      </c>
      <c r="F259" s="592" t="s">
        <v>941</v>
      </c>
      <c r="G259" s="494" t="s">
        <v>942</v>
      </c>
      <c r="H259" s="592" t="s">
        <v>943</v>
      </c>
      <c r="I259" s="72" t="s">
        <v>92</v>
      </c>
      <c r="J259" s="192" t="s">
        <v>114</v>
      </c>
      <c r="K259" s="77"/>
      <c r="L259" s="164" t="s">
        <v>96</v>
      </c>
      <c r="M259" s="79"/>
      <c r="N259" s="79"/>
      <c r="O259" s="595" t="s">
        <v>97</v>
      </c>
      <c r="P259" s="464" t="s">
        <v>944</v>
      </c>
      <c r="Q259" s="464" t="s">
        <v>51</v>
      </c>
      <c r="R259" s="464"/>
      <c r="S259" s="464" t="n">
        <v>15</v>
      </c>
      <c r="T259" s="592" t="n">
        <v>5</v>
      </c>
      <c r="U259" s="183" t="n">
        <v>0</v>
      </c>
      <c r="V259" s="183" t="n">
        <v>10</v>
      </c>
      <c r="W259" s="183" t="n">
        <v>15</v>
      </c>
      <c r="X259" s="183" t="n">
        <v>10</v>
      </c>
      <c r="Y259" s="183" t="n">
        <v>30</v>
      </c>
      <c r="Z259" s="83" t="s">
        <v>62</v>
      </c>
      <c r="AA259" s="259" t="n">
        <f aca="false">ISBLANK(P259)</f>
        <v>0</v>
      </c>
      <c r="AB259" s="186" t="n">
        <v>5</v>
      </c>
      <c r="AC259" s="127" t="n">
        <f aca="false">+S259+T259+U259+V259+W259+X259+Y259</f>
        <v>85</v>
      </c>
      <c r="AD259" s="186" t="n">
        <f aca="false">IF(AC259=100,2,IF(AND(AC259&gt;=51,AC259&lt;=76),1,IF(AC259&gt;=1,AC259&lt;=50,0)))</f>
        <v>0</v>
      </c>
      <c r="AE259" s="498" t="s">
        <v>114</v>
      </c>
      <c r="AF259" s="87"/>
      <c r="AG259" s="499" t="s">
        <v>96</v>
      </c>
      <c r="AH259" s="87" t="n">
        <f aca="false">VLOOKUP(AG259,[18]LISTAS!$I$3:$J$7,2)</f>
        <v>2</v>
      </c>
      <c r="AI259" s="87" t="n">
        <f aca="false">AF259*AH259</f>
        <v>0</v>
      </c>
      <c r="AJ259" s="596" t="s">
        <v>97</v>
      </c>
      <c r="AK259" s="501" t="str">
        <f aca="false">VLOOKUP(AJ259,[18]LISTAS!$Z$3:$AA$6,2)</f>
        <v>Asumir el riesgo</v>
      </c>
      <c r="AL259" s="478" t="s">
        <v>945</v>
      </c>
      <c r="AM259" s="184" t="s">
        <v>946</v>
      </c>
      <c r="AN259" s="184" t="s">
        <v>947</v>
      </c>
      <c r="AO259" s="184" t="s">
        <v>948</v>
      </c>
      <c r="AP259" s="95" t="s">
        <v>949</v>
      </c>
      <c r="AQ259" s="597" t="n">
        <v>43398</v>
      </c>
      <c r="AR259" s="597" t="n">
        <v>43496</v>
      </c>
    </row>
    <row r="260" customFormat="false" ht="52.8" hidden="false" customHeight="false" outlineLevel="0" collapsed="false">
      <c r="A260" s="161"/>
      <c r="B260" s="162"/>
      <c r="C260" s="162"/>
      <c r="D260" s="162"/>
      <c r="E260" s="464" t="s">
        <v>141</v>
      </c>
      <c r="F260" s="464" t="s">
        <v>950</v>
      </c>
      <c r="G260" s="494"/>
      <c r="H260" s="592" t="s">
        <v>951</v>
      </c>
      <c r="I260" s="72"/>
      <c r="J260" s="192"/>
      <c r="K260" s="77"/>
      <c r="L260" s="164"/>
      <c r="M260" s="79"/>
      <c r="N260" s="79"/>
      <c r="O260" s="595"/>
      <c r="P260" s="592" t="s">
        <v>952</v>
      </c>
      <c r="Q260" s="464" t="s">
        <v>51</v>
      </c>
      <c r="R260" s="464"/>
      <c r="S260" s="464" t="n">
        <v>15</v>
      </c>
      <c r="T260" s="592" t="n">
        <v>5</v>
      </c>
      <c r="U260" s="183" t="n">
        <v>15</v>
      </c>
      <c r="V260" s="183" t="n">
        <v>0</v>
      </c>
      <c r="W260" s="183" t="n">
        <v>15</v>
      </c>
      <c r="X260" s="183" t="n">
        <v>10</v>
      </c>
      <c r="Y260" s="183" t="n">
        <v>30</v>
      </c>
      <c r="Z260" s="183" t="s">
        <v>62</v>
      </c>
      <c r="AA260" s="259" t="n">
        <f aca="false">ISBLANK(P260)</f>
        <v>0</v>
      </c>
      <c r="AB260" s="186"/>
      <c r="AC260" s="127" t="n">
        <f aca="false">+S260+T260+U260+V260+W260+X260+Y260</f>
        <v>90</v>
      </c>
      <c r="AD260" s="186" t="n">
        <f aca="false">IF(AC260=100,2,IF(AND(AC260&gt;=51,AC260&lt;=76),1,IF(AC260&gt;=1,AC260&lt;=50,0)))</f>
        <v>0</v>
      </c>
      <c r="AE260" s="498"/>
      <c r="AF260" s="87"/>
      <c r="AG260" s="499"/>
      <c r="AH260" s="87"/>
      <c r="AI260" s="87"/>
      <c r="AJ260" s="596"/>
      <c r="AK260" s="501"/>
      <c r="AL260" s="478"/>
      <c r="AM260" s="184"/>
      <c r="AN260" s="72"/>
      <c r="AO260" s="72"/>
      <c r="AP260" s="72"/>
      <c r="AQ260" s="132"/>
      <c r="AR260" s="132"/>
    </row>
    <row r="261" customFormat="false" ht="26.4" hidden="false" customHeight="true" outlineLevel="0" collapsed="false">
      <c r="A261" s="161"/>
      <c r="B261" s="162"/>
      <c r="C261" s="162"/>
      <c r="D261" s="162"/>
      <c r="E261" s="464" t="s">
        <v>133</v>
      </c>
      <c r="F261" s="464" t="s">
        <v>953</v>
      </c>
      <c r="G261" s="494"/>
      <c r="H261" s="592" t="s">
        <v>954</v>
      </c>
      <c r="I261" s="72"/>
      <c r="J261" s="192"/>
      <c r="K261" s="77"/>
      <c r="L261" s="164"/>
      <c r="M261" s="79"/>
      <c r="N261" s="79"/>
      <c r="O261" s="595"/>
      <c r="P261" s="464" t="s">
        <v>955</v>
      </c>
      <c r="Q261" s="464" t="s">
        <v>51</v>
      </c>
      <c r="R261" s="464"/>
      <c r="S261" s="464" t="n">
        <v>15</v>
      </c>
      <c r="T261" s="592" t="n">
        <v>5</v>
      </c>
      <c r="U261" s="183" t="n">
        <v>15</v>
      </c>
      <c r="V261" s="183" t="n">
        <v>0</v>
      </c>
      <c r="W261" s="183" t="n">
        <v>15</v>
      </c>
      <c r="X261" s="183" t="n">
        <v>10</v>
      </c>
      <c r="Y261" s="183" t="n">
        <v>30</v>
      </c>
      <c r="Z261" s="183" t="s">
        <v>62</v>
      </c>
      <c r="AA261" s="598" t="n">
        <f aca="false">ISBLANK(P261)</f>
        <v>0</v>
      </c>
      <c r="AB261" s="186"/>
      <c r="AC261" s="242" t="n">
        <f aca="false">+S261+T261+U261+V261+W261+X261+Y261</f>
        <v>90</v>
      </c>
      <c r="AD261" s="186" t="n">
        <f aca="false">IF(AC261=100,2,IF(AND(AC261&gt;=51,AC261&lt;=76),1,IF(AC261&gt;=1,AC261&lt;=50,0)))</f>
        <v>0</v>
      </c>
      <c r="AE261" s="498"/>
      <c r="AF261" s="87"/>
      <c r="AG261" s="499"/>
      <c r="AH261" s="87"/>
      <c r="AI261" s="87"/>
      <c r="AJ261" s="596"/>
      <c r="AK261" s="501"/>
      <c r="AL261" s="478"/>
      <c r="AM261" s="184"/>
      <c r="AN261" s="95"/>
      <c r="AO261" s="95"/>
      <c r="AP261" s="95"/>
      <c r="AQ261" s="132"/>
      <c r="AR261" s="132"/>
    </row>
    <row r="262" customFormat="false" ht="26.4" hidden="false" customHeight="false" outlineLevel="0" collapsed="false">
      <c r="A262" s="161"/>
      <c r="B262" s="162"/>
      <c r="C262" s="162"/>
      <c r="D262" s="162"/>
      <c r="E262" s="464"/>
      <c r="F262" s="464"/>
      <c r="G262" s="494"/>
      <c r="H262" s="592" t="s">
        <v>956</v>
      </c>
      <c r="I262" s="72"/>
      <c r="J262" s="192"/>
      <c r="K262" s="77"/>
      <c r="L262" s="164"/>
      <c r="M262" s="79"/>
      <c r="N262" s="79"/>
      <c r="O262" s="595"/>
      <c r="P262" s="464"/>
      <c r="Q262" s="464"/>
      <c r="R262" s="464"/>
      <c r="S262" s="464"/>
      <c r="T262" s="464"/>
      <c r="U262" s="183"/>
      <c r="V262" s="183"/>
      <c r="W262" s="183"/>
      <c r="X262" s="183"/>
      <c r="Y262" s="183"/>
      <c r="Z262" s="183"/>
      <c r="AA262" s="598"/>
      <c r="AB262" s="186"/>
      <c r="AC262" s="242"/>
      <c r="AD262" s="186" t="n">
        <f aca="false">IF(AC262=100,2,IF(AND(AC262&gt;=51,AC262&lt;=76),1,IF(AC262&gt;=1,AC262&lt;=50,0)))</f>
        <v>0</v>
      </c>
      <c r="AE262" s="498"/>
      <c r="AF262" s="87"/>
      <c r="AG262" s="499"/>
      <c r="AH262" s="87"/>
      <c r="AI262" s="87"/>
      <c r="AJ262" s="596"/>
      <c r="AK262" s="501"/>
      <c r="AL262" s="478"/>
      <c r="AM262" s="184"/>
      <c r="AN262" s="95"/>
      <c r="AO262" s="95"/>
      <c r="AP262" s="95"/>
      <c r="AQ262" s="132"/>
      <c r="AR262" s="132"/>
    </row>
    <row r="263" customFormat="false" ht="26.4" hidden="false" customHeight="false" outlineLevel="0" collapsed="false">
      <c r="A263" s="161"/>
      <c r="B263" s="162"/>
      <c r="C263" s="162"/>
      <c r="D263" s="162"/>
      <c r="E263" s="464" t="s">
        <v>957</v>
      </c>
      <c r="F263" s="464" t="s">
        <v>958</v>
      </c>
      <c r="G263" s="494"/>
      <c r="H263" s="494"/>
      <c r="I263" s="72"/>
      <c r="J263" s="192"/>
      <c r="K263" s="77"/>
      <c r="L263" s="164"/>
      <c r="M263" s="79"/>
      <c r="N263" s="79"/>
      <c r="O263" s="595"/>
      <c r="P263" s="464"/>
      <c r="Q263" s="464"/>
      <c r="R263" s="464"/>
      <c r="S263" s="464"/>
      <c r="T263" s="464"/>
      <c r="U263" s="183"/>
      <c r="V263" s="183"/>
      <c r="W263" s="183"/>
      <c r="X263" s="183"/>
      <c r="Y263" s="183"/>
      <c r="Z263" s="183"/>
      <c r="AA263" s="598"/>
      <c r="AB263" s="186"/>
      <c r="AC263" s="242"/>
      <c r="AD263" s="186"/>
      <c r="AE263" s="498"/>
      <c r="AF263" s="87"/>
      <c r="AG263" s="499"/>
      <c r="AH263" s="87"/>
      <c r="AI263" s="87"/>
      <c r="AJ263" s="596"/>
      <c r="AK263" s="501"/>
      <c r="AL263" s="184"/>
      <c r="AM263" s="184"/>
      <c r="AN263" s="95"/>
      <c r="AO263" s="95"/>
      <c r="AP263" s="95"/>
      <c r="AQ263" s="132"/>
      <c r="AR263" s="132"/>
    </row>
    <row r="264" customFormat="false" ht="26.4" hidden="false" customHeight="true" outlineLevel="0" collapsed="false">
      <c r="A264" s="161"/>
      <c r="B264" s="162"/>
      <c r="C264" s="162"/>
      <c r="D264" s="162"/>
      <c r="E264" s="464" t="s">
        <v>70</v>
      </c>
      <c r="F264" s="464" t="s">
        <v>959</v>
      </c>
      <c r="G264" s="494"/>
      <c r="H264" s="494"/>
      <c r="I264" s="72"/>
      <c r="J264" s="192"/>
      <c r="K264" s="77"/>
      <c r="L264" s="164"/>
      <c r="M264" s="79"/>
      <c r="N264" s="79"/>
      <c r="O264" s="595"/>
      <c r="P264" s="592" t="s">
        <v>960</v>
      </c>
      <c r="Q264" s="464" t="s">
        <v>51</v>
      </c>
      <c r="R264" s="464"/>
      <c r="S264" s="464" t="n">
        <v>0</v>
      </c>
      <c r="T264" s="592" t="n">
        <v>5</v>
      </c>
      <c r="U264" s="183" t="n">
        <v>0</v>
      </c>
      <c r="V264" s="183" t="n">
        <v>10</v>
      </c>
      <c r="W264" s="183" t="n">
        <v>15</v>
      </c>
      <c r="X264" s="183" t="n">
        <v>10</v>
      </c>
      <c r="Y264" s="183" t="n">
        <v>30</v>
      </c>
      <c r="Z264" s="183" t="s">
        <v>62</v>
      </c>
      <c r="AA264" s="259" t="n">
        <f aca="false">ISBLANK(P264)</f>
        <v>0</v>
      </c>
      <c r="AB264" s="186"/>
      <c r="AC264" s="127" t="n">
        <f aca="false">+S264+T264+U264+V264+W264+X264+Y264</f>
        <v>70</v>
      </c>
      <c r="AD264" s="186"/>
      <c r="AE264" s="498"/>
      <c r="AF264" s="87"/>
      <c r="AG264" s="499"/>
      <c r="AH264" s="87"/>
      <c r="AI264" s="87"/>
      <c r="AJ264" s="596"/>
      <c r="AK264" s="501"/>
      <c r="AL264" s="478"/>
      <c r="AM264" s="478"/>
      <c r="AN264" s="95"/>
      <c r="AO264" s="95"/>
      <c r="AP264" s="95"/>
      <c r="AQ264" s="132"/>
      <c r="AR264" s="132"/>
    </row>
    <row r="265" customFormat="false" ht="11.25" hidden="false" customHeight="true" outlineLevel="0" collapsed="false">
      <c r="A265" s="161"/>
      <c r="B265" s="162"/>
      <c r="C265" s="162"/>
      <c r="D265" s="162"/>
      <c r="E265" s="464"/>
      <c r="F265" s="464"/>
      <c r="G265" s="494"/>
      <c r="H265" s="72"/>
      <c r="I265" s="72"/>
      <c r="J265" s="192"/>
      <c r="K265" s="77"/>
      <c r="L265" s="164"/>
      <c r="M265" s="79"/>
      <c r="N265" s="79"/>
      <c r="O265" s="595"/>
      <c r="P265" s="592" t="s">
        <v>961</v>
      </c>
      <c r="Q265" s="464"/>
      <c r="R265" s="464" t="s">
        <v>51</v>
      </c>
      <c r="S265" s="464" t="n">
        <v>0</v>
      </c>
      <c r="T265" s="592" t="n">
        <v>5</v>
      </c>
      <c r="U265" s="183" t="n">
        <v>0</v>
      </c>
      <c r="V265" s="184" t="n">
        <v>10</v>
      </c>
      <c r="W265" s="183" t="n">
        <v>15</v>
      </c>
      <c r="X265" s="183" t="n">
        <v>10</v>
      </c>
      <c r="Y265" s="183" t="n">
        <v>30</v>
      </c>
      <c r="Z265" s="183" t="s">
        <v>62</v>
      </c>
      <c r="AA265" s="259" t="n">
        <f aca="false">ISBLANK(P265)</f>
        <v>0</v>
      </c>
      <c r="AB265" s="186"/>
      <c r="AC265" s="127" t="n">
        <f aca="false">+S265+T265+U265+V265+W265+X265+Y265</f>
        <v>70</v>
      </c>
      <c r="AD265" s="186" t="n">
        <f aca="false">IF(AC265=100,2,IF(AND(AC265&gt;=51,AC265&lt;=76),1,IF(AC265&gt;=1,AC265&lt;=50,0)))</f>
        <v>1</v>
      </c>
      <c r="AE265" s="498"/>
      <c r="AF265" s="87"/>
      <c r="AG265" s="499"/>
      <c r="AH265" s="87"/>
      <c r="AI265" s="87"/>
      <c r="AJ265" s="596"/>
      <c r="AK265" s="501"/>
      <c r="AL265" s="478"/>
      <c r="AM265" s="478"/>
      <c r="AN265" s="95"/>
      <c r="AO265" s="95"/>
      <c r="AP265" s="95"/>
      <c r="AQ265" s="132"/>
      <c r="AR265" s="132"/>
    </row>
    <row r="266" customFormat="false" ht="13.2" hidden="false" customHeight="false" outlineLevel="0" collapsed="false">
      <c r="A266" s="521"/>
      <c r="B266" s="522"/>
      <c r="C266" s="523"/>
      <c r="D266" s="523"/>
      <c r="E266" s="524"/>
      <c r="F266" s="525"/>
      <c r="G266" s="525"/>
      <c r="H266" s="525"/>
      <c r="I266" s="525"/>
      <c r="J266" s="525"/>
      <c r="K266" s="526"/>
      <c r="L266" s="525"/>
      <c r="M266" s="527"/>
      <c r="N266" s="527"/>
      <c r="O266" s="528"/>
      <c r="P266" s="525"/>
      <c r="Q266" s="525"/>
      <c r="R266" s="525"/>
      <c r="S266" s="525"/>
      <c r="T266" s="525"/>
      <c r="U266" s="525"/>
      <c r="V266" s="525"/>
      <c r="W266" s="525"/>
      <c r="X266" s="525"/>
      <c r="Y266" s="525"/>
      <c r="Z266" s="525"/>
      <c r="AA266" s="525"/>
      <c r="AB266" s="525"/>
      <c r="AC266" s="528"/>
      <c r="AD266" s="528"/>
      <c r="AE266" s="528"/>
      <c r="AF266" s="528"/>
      <c r="AG266" s="528"/>
      <c r="AH266" s="528"/>
      <c r="AI266" s="528"/>
      <c r="AJ266" s="528"/>
      <c r="AK266" s="528"/>
      <c r="AL266" s="525"/>
      <c r="AM266" s="525"/>
      <c r="AN266" s="525"/>
      <c r="AO266" s="525"/>
      <c r="AP266" s="525"/>
      <c r="AQ266" s="529"/>
      <c r="AR266" s="529"/>
    </row>
    <row r="267" customFormat="false" ht="39.6" hidden="false" customHeight="true" outlineLevel="0" collapsed="false">
      <c r="A267" s="161" t="s">
        <v>940</v>
      </c>
      <c r="B267" s="162" t="n">
        <v>2</v>
      </c>
      <c r="C267" s="162" t="s">
        <v>51</v>
      </c>
      <c r="D267" s="162"/>
      <c r="E267" s="464" t="s">
        <v>962</v>
      </c>
      <c r="F267" s="464" t="s">
        <v>963</v>
      </c>
      <c r="G267" s="599" t="s">
        <v>964</v>
      </c>
      <c r="H267" s="600" t="s">
        <v>965</v>
      </c>
      <c r="I267" s="73" t="s">
        <v>145</v>
      </c>
      <c r="J267" s="511" t="s">
        <v>93</v>
      </c>
      <c r="K267" s="511"/>
      <c r="L267" s="511" t="s">
        <v>966</v>
      </c>
      <c r="M267" s="601"/>
      <c r="N267" s="601"/>
      <c r="O267" s="602" t="s">
        <v>94</v>
      </c>
      <c r="P267" s="603" t="s">
        <v>967</v>
      </c>
      <c r="Q267" s="72" t="s">
        <v>51</v>
      </c>
      <c r="R267" s="72"/>
      <c r="S267" s="464" t="n">
        <v>15</v>
      </c>
      <c r="T267" s="592" t="n">
        <v>5</v>
      </c>
      <c r="U267" s="183" t="n">
        <v>0</v>
      </c>
      <c r="V267" s="183" t="n">
        <v>10</v>
      </c>
      <c r="W267" s="183" t="n">
        <v>15</v>
      </c>
      <c r="X267" s="183" t="n">
        <v>10</v>
      </c>
      <c r="Y267" s="183" t="n">
        <v>30</v>
      </c>
      <c r="Z267" s="83" t="s">
        <v>62</v>
      </c>
      <c r="AA267" s="259" t="n">
        <f aca="false">ISBLANK(P267)</f>
        <v>0</v>
      </c>
      <c r="AB267" s="189" t="n">
        <v>4</v>
      </c>
      <c r="AC267" s="127" t="n">
        <f aca="false">+S267+T267+U267+V267+W267+X267+Y267</f>
        <v>85</v>
      </c>
      <c r="AD267" s="186" t="n">
        <f aca="false">IF(AC267=100,2,IF(AND(AC267&gt;=51,AC267&lt;=76),1,IF(AC267&gt;=1,AC267&lt;=50,0)))</f>
        <v>0</v>
      </c>
      <c r="AE267" s="604" t="s">
        <v>114</v>
      </c>
      <c r="AF267" s="249"/>
      <c r="AG267" s="499" t="s">
        <v>96</v>
      </c>
      <c r="AH267" s="87" t="n">
        <f aca="false">VLOOKUP(AG267,[18]LISTAS!$I$3:$J$7,2)</f>
        <v>2</v>
      </c>
      <c r="AI267" s="87" t="n">
        <f aca="false">AF267*AH267</f>
        <v>0</v>
      </c>
      <c r="AJ267" s="605" t="s">
        <v>97</v>
      </c>
      <c r="AK267" s="606" t="str">
        <f aca="false">VLOOKUP(AJ267,[18]LISTAS!$Z$3:$AA$6,2)</f>
        <v>Asumir el riesgo</v>
      </c>
      <c r="AL267" s="478" t="s">
        <v>968</v>
      </c>
      <c r="AM267" s="184" t="s">
        <v>969</v>
      </c>
      <c r="AN267" s="95" t="s">
        <v>970</v>
      </c>
      <c r="AO267" s="95" t="s">
        <v>971</v>
      </c>
      <c r="AP267" s="95" t="s">
        <v>972</v>
      </c>
      <c r="AQ267" s="597" t="n">
        <v>43398</v>
      </c>
      <c r="AR267" s="597" t="n">
        <v>43496</v>
      </c>
    </row>
    <row r="268" customFormat="false" ht="26.4" hidden="false" customHeight="true" outlineLevel="0" collapsed="false">
      <c r="A268" s="161"/>
      <c r="B268" s="162"/>
      <c r="C268" s="162"/>
      <c r="D268" s="162"/>
      <c r="E268" s="464" t="s">
        <v>962</v>
      </c>
      <c r="F268" s="464" t="s">
        <v>973</v>
      </c>
      <c r="G268" s="599"/>
      <c r="H268" s="592" t="s">
        <v>974</v>
      </c>
      <c r="I268" s="73"/>
      <c r="J268" s="511"/>
      <c r="K268" s="511"/>
      <c r="L268" s="511"/>
      <c r="M268" s="601"/>
      <c r="N268" s="601"/>
      <c r="O268" s="602"/>
      <c r="P268" s="603" t="s">
        <v>975</v>
      </c>
      <c r="Q268" s="607" t="s">
        <v>51</v>
      </c>
      <c r="R268" s="608"/>
      <c r="S268" s="464" t="n">
        <v>15</v>
      </c>
      <c r="T268" s="592" t="n">
        <v>5</v>
      </c>
      <c r="U268" s="183" t="n">
        <v>15</v>
      </c>
      <c r="V268" s="183" t="n">
        <v>0</v>
      </c>
      <c r="W268" s="183" t="n">
        <v>15</v>
      </c>
      <c r="X268" s="183" t="n">
        <v>10</v>
      </c>
      <c r="Y268" s="183" t="n">
        <v>30</v>
      </c>
      <c r="Z268" s="183" t="s">
        <v>62</v>
      </c>
      <c r="AA268" s="259" t="n">
        <f aca="false">ISBLANK(P268)</f>
        <v>0</v>
      </c>
      <c r="AB268" s="189"/>
      <c r="AC268" s="242" t="n">
        <f aca="false">+S268+T268+U268+V268+W268+X268+Y268</f>
        <v>90</v>
      </c>
      <c r="AD268" s="186" t="n">
        <f aca="false">IF(AC268=100,2,IF(AND(AC268&gt;=51,AC268&lt;=76),1,IF(AC268&gt;=1,AC268&lt;=50,0)))</f>
        <v>0</v>
      </c>
      <c r="AE268" s="604"/>
      <c r="AF268" s="249"/>
      <c r="AG268" s="499"/>
      <c r="AH268" s="87"/>
      <c r="AI268" s="87"/>
      <c r="AJ268" s="605"/>
      <c r="AK268" s="606"/>
      <c r="AL268" s="478"/>
      <c r="AM268" s="184"/>
      <c r="AN268" s="72"/>
      <c r="AO268" s="72"/>
      <c r="AP268" s="72"/>
      <c r="AQ268" s="132"/>
      <c r="AR268" s="132"/>
    </row>
    <row r="269" customFormat="false" ht="26.4" hidden="false" customHeight="false" outlineLevel="0" collapsed="false">
      <c r="A269" s="161"/>
      <c r="B269" s="162"/>
      <c r="C269" s="162"/>
      <c r="D269" s="162"/>
      <c r="E269" s="464" t="s">
        <v>962</v>
      </c>
      <c r="F269" s="464" t="s">
        <v>976</v>
      </c>
      <c r="G269" s="599"/>
      <c r="H269" s="592" t="s">
        <v>954</v>
      </c>
      <c r="I269" s="73"/>
      <c r="J269" s="511"/>
      <c r="K269" s="511"/>
      <c r="L269" s="511"/>
      <c r="M269" s="601"/>
      <c r="N269" s="601"/>
      <c r="O269" s="602"/>
      <c r="P269" s="603"/>
      <c r="Q269" s="607"/>
      <c r="R269" s="608"/>
      <c r="S269" s="464"/>
      <c r="T269" s="464"/>
      <c r="U269" s="183"/>
      <c r="V269" s="183"/>
      <c r="W269" s="183"/>
      <c r="X269" s="183"/>
      <c r="Y269" s="183"/>
      <c r="Z269" s="183"/>
      <c r="AA269" s="259"/>
      <c r="AB269" s="189"/>
      <c r="AC269" s="242"/>
      <c r="AD269" s="186" t="n">
        <f aca="false">IF(AC269=100,2,IF(AND(AC269&gt;=51,AC269&lt;=76),1,IF(AC269&gt;=1,AC269&lt;=50,0)))</f>
        <v>0</v>
      </c>
      <c r="AE269" s="604"/>
      <c r="AF269" s="249"/>
      <c r="AG269" s="499"/>
      <c r="AH269" s="87"/>
      <c r="AI269" s="87"/>
      <c r="AJ269" s="605"/>
      <c r="AK269" s="606"/>
      <c r="AL269" s="478"/>
      <c r="AM269" s="184"/>
      <c r="AN269" s="95"/>
      <c r="AO269" s="95"/>
      <c r="AP269" s="95"/>
      <c r="AQ269" s="132"/>
      <c r="AR269" s="132"/>
    </row>
    <row r="270" customFormat="false" ht="13.2" hidden="false" customHeight="true" outlineLevel="0" collapsed="false">
      <c r="A270" s="161"/>
      <c r="B270" s="162"/>
      <c r="C270" s="162"/>
      <c r="D270" s="162"/>
      <c r="E270" s="464" t="s">
        <v>141</v>
      </c>
      <c r="F270" s="464" t="s">
        <v>977</v>
      </c>
      <c r="G270" s="599"/>
      <c r="H270" s="592" t="s">
        <v>720</v>
      </c>
      <c r="I270" s="73"/>
      <c r="J270" s="511"/>
      <c r="K270" s="511"/>
      <c r="L270" s="511"/>
      <c r="M270" s="601"/>
      <c r="N270" s="601"/>
      <c r="O270" s="602"/>
      <c r="P270" s="603" t="s">
        <v>978</v>
      </c>
      <c r="Q270" s="72" t="s">
        <v>51</v>
      </c>
      <c r="R270" s="72"/>
      <c r="S270" s="464" t="n">
        <v>15</v>
      </c>
      <c r="T270" s="592" t="n">
        <v>5</v>
      </c>
      <c r="U270" s="183" t="n">
        <v>15</v>
      </c>
      <c r="V270" s="183" t="n">
        <v>0</v>
      </c>
      <c r="W270" s="183" t="n">
        <v>15</v>
      </c>
      <c r="X270" s="183" t="n">
        <v>10</v>
      </c>
      <c r="Y270" s="183" t="n">
        <v>30</v>
      </c>
      <c r="Z270" s="183" t="s">
        <v>62</v>
      </c>
      <c r="AA270" s="259" t="n">
        <f aca="false">ISBLANK(P270)</f>
        <v>0</v>
      </c>
      <c r="AB270" s="189"/>
      <c r="AC270" s="127" t="n">
        <f aca="false">+S270+T270+U270+V270+W270+X270+Y270</f>
        <v>90</v>
      </c>
      <c r="AD270" s="186" t="n">
        <f aca="false">IF(AC270=100,2,IF(AND(AC270&gt;=51,AC270&lt;=76),1,IF(AC270&gt;=1,AC270&lt;=50,0)))</f>
        <v>0</v>
      </c>
      <c r="AE270" s="604"/>
      <c r="AF270" s="249"/>
      <c r="AG270" s="499"/>
      <c r="AH270" s="87"/>
      <c r="AI270" s="87"/>
      <c r="AJ270" s="605"/>
      <c r="AK270" s="606"/>
      <c r="AL270" s="478"/>
      <c r="AM270" s="184"/>
      <c r="AN270" s="95"/>
      <c r="AO270" s="95"/>
      <c r="AP270" s="95"/>
      <c r="AQ270" s="132"/>
      <c r="AR270" s="132"/>
    </row>
    <row r="271" customFormat="false" ht="39.6" hidden="false" customHeight="false" outlineLevel="0" collapsed="false">
      <c r="A271" s="161"/>
      <c r="B271" s="162"/>
      <c r="C271" s="162"/>
      <c r="D271" s="162"/>
      <c r="E271" s="464"/>
      <c r="F271" s="464"/>
      <c r="G271" s="599"/>
      <c r="H271" s="592"/>
      <c r="I271" s="73"/>
      <c r="J271" s="511"/>
      <c r="K271" s="511"/>
      <c r="L271" s="511"/>
      <c r="M271" s="601"/>
      <c r="N271" s="601"/>
      <c r="O271" s="602"/>
      <c r="P271" s="603" t="s">
        <v>979</v>
      </c>
      <c r="Q271" s="72" t="s">
        <v>51</v>
      </c>
      <c r="R271" s="72"/>
      <c r="S271" s="464" t="n">
        <v>15</v>
      </c>
      <c r="T271" s="592" t="n">
        <v>5</v>
      </c>
      <c r="U271" s="183" t="n">
        <v>0</v>
      </c>
      <c r="V271" s="183" t="n">
        <v>10</v>
      </c>
      <c r="W271" s="183" t="n">
        <v>15</v>
      </c>
      <c r="X271" s="183" t="n">
        <v>10</v>
      </c>
      <c r="Y271" s="183" t="n">
        <v>30</v>
      </c>
      <c r="Z271" s="183"/>
      <c r="AA271" s="259"/>
      <c r="AB271" s="189"/>
      <c r="AC271" s="127" t="n">
        <f aca="false">+S271+T271+U271+V271+W271+X271+Y271</f>
        <v>85</v>
      </c>
      <c r="AD271" s="186"/>
      <c r="AE271" s="604"/>
      <c r="AF271" s="249"/>
      <c r="AG271" s="499"/>
      <c r="AH271" s="87"/>
      <c r="AI271" s="87"/>
      <c r="AJ271" s="605"/>
      <c r="AK271" s="606"/>
      <c r="AL271" s="184"/>
      <c r="AM271" s="184"/>
      <c r="AN271" s="95"/>
      <c r="AO271" s="95"/>
      <c r="AP271" s="95"/>
      <c r="AQ271" s="132"/>
      <c r="AR271" s="132"/>
    </row>
    <row r="272" customFormat="false" ht="13.2" hidden="false" customHeight="false" outlineLevel="0" collapsed="false">
      <c r="A272" s="521"/>
      <c r="B272" s="522"/>
      <c r="C272" s="523"/>
      <c r="D272" s="523"/>
      <c r="E272" s="524"/>
      <c r="F272" s="525"/>
      <c r="G272" s="525"/>
      <c r="H272" s="525"/>
      <c r="I272" s="525"/>
      <c r="J272" s="525"/>
      <c r="K272" s="526"/>
      <c r="L272" s="525"/>
      <c r="M272" s="527"/>
      <c r="N272" s="527"/>
      <c r="O272" s="528"/>
      <c r="P272" s="525"/>
      <c r="Q272" s="525"/>
      <c r="R272" s="525"/>
      <c r="S272" s="191"/>
      <c r="T272" s="191"/>
      <c r="U272" s="191"/>
      <c r="V272" s="191"/>
      <c r="W272" s="191"/>
      <c r="X272" s="191"/>
      <c r="Y272" s="191"/>
      <c r="Z272" s="191"/>
      <c r="AA272" s="528"/>
      <c r="AB272" s="528"/>
      <c r="AC272" s="528"/>
      <c r="AD272" s="528"/>
      <c r="AE272" s="528"/>
      <c r="AF272" s="528"/>
      <c r="AG272" s="528"/>
      <c r="AH272" s="528"/>
      <c r="AI272" s="528"/>
      <c r="AJ272" s="528"/>
      <c r="AK272" s="528"/>
      <c r="AL272" s="525"/>
      <c r="AM272" s="525"/>
      <c r="AN272" s="525"/>
      <c r="AO272" s="525"/>
      <c r="AP272" s="525"/>
      <c r="AQ272" s="529"/>
      <c r="AR272" s="529"/>
    </row>
    <row r="273" customFormat="false" ht="79.2" hidden="false" customHeight="true" outlineLevel="0" collapsed="false">
      <c r="A273" s="161" t="s">
        <v>940</v>
      </c>
      <c r="B273" s="162" t="n">
        <v>3</v>
      </c>
      <c r="C273" s="162" t="s">
        <v>51</v>
      </c>
      <c r="D273" s="162"/>
      <c r="E273" s="464" t="s">
        <v>141</v>
      </c>
      <c r="F273" s="592" t="s">
        <v>980</v>
      </c>
      <c r="G273" s="609" t="s">
        <v>981</v>
      </c>
      <c r="H273" s="592" t="s">
        <v>982</v>
      </c>
      <c r="I273" s="610" t="s">
        <v>145</v>
      </c>
      <c r="J273" s="611" t="s">
        <v>161</v>
      </c>
      <c r="K273" s="11"/>
      <c r="L273" s="449" t="s">
        <v>159</v>
      </c>
      <c r="M273" s="11"/>
      <c r="N273" s="11"/>
      <c r="O273" s="612" t="s">
        <v>64</v>
      </c>
      <c r="P273" s="613" t="s">
        <v>983</v>
      </c>
      <c r="Q273" s="614" t="s">
        <v>51</v>
      </c>
      <c r="R273" s="614"/>
      <c r="S273" s="464" t="n">
        <v>15</v>
      </c>
      <c r="T273" s="592" t="n">
        <v>5</v>
      </c>
      <c r="U273" s="183" t="n">
        <v>15</v>
      </c>
      <c r="V273" s="183" t="n">
        <v>10</v>
      </c>
      <c r="W273" s="183" t="n">
        <v>15</v>
      </c>
      <c r="X273" s="183" t="n">
        <v>10</v>
      </c>
      <c r="Y273" s="183" t="n">
        <v>30</v>
      </c>
      <c r="Z273" s="83" t="s">
        <v>62</v>
      </c>
      <c r="AA273" s="259" t="n">
        <f aca="false">ISBLANK(P273)</f>
        <v>0</v>
      </c>
      <c r="AB273" s="615" t="s">
        <v>984</v>
      </c>
      <c r="AC273" s="471" t="n">
        <f aca="false">+S273+T273+U273+V273+W273+X273+Y273</f>
        <v>100</v>
      </c>
      <c r="AD273" s="186" t="n">
        <f aca="false">IF(AC273=100,2,IF(AND(AC273&gt;=51,AC273&lt;=76),1,IF(AC273&gt;=1,AC273&lt;=50,0)))</f>
        <v>2</v>
      </c>
      <c r="AE273" s="616" t="s">
        <v>114</v>
      </c>
      <c r="AF273" s="11"/>
      <c r="AG273" s="556" t="s">
        <v>159</v>
      </c>
      <c r="AH273" s="11"/>
      <c r="AI273" s="11"/>
      <c r="AJ273" s="617" t="s">
        <v>59</v>
      </c>
      <c r="AK273" s="618" t="s">
        <v>825</v>
      </c>
      <c r="AL273" s="478" t="s">
        <v>985</v>
      </c>
      <c r="AM273" s="184" t="s">
        <v>986</v>
      </c>
      <c r="AN273" s="95" t="s">
        <v>987</v>
      </c>
      <c r="AO273" s="95" t="s">
        <v>988</v>
      </c>
      <c r="AP273" s="95" t="s">
        <v>989</v>
      </c>
      <c r="AQ273" s="597" t="n">
        <v>43398</v>
      </c>
      <c r="AR273" s="597" t="n">
        <v>43496</v>
      </c>
    </row>
    <row r="274" customFormat="false" ht="52.8" hidden="false" customHeight="false" outlineLevel="0" collapsed="false">
      <c r="A274" s="161"/>
      <c r="B274" s="162"/>
      <c r="C274" s="162"/>
      <c r="D274" s="162"/>
      <c r="E274" s="464" t="s">
        <v>141</v>
      </c>
      <c r="F274" s="592" t="s">
        <v>990</v>
      </c>
      <c r="G274" s="609"/>
      <c r="H274" s="592" t="s">
        <v>707</v>
      </c>
      <c r="I274" s="610"/>
      <c r="J274" s="611"/>
      <c r="K274" s="11"/>
      <c r="L274" s="449"/>
      <c r="M274" s="11"/>
      <c r="N274" s="11"/>
      <c r="O274" s="612"/>
      <c r="P274" s="619" t="s">
        <v>991</v>
      </c>
      <c r="Q274" s="614" t="s">
        <v>51</v>
      </c>
      <c r="R274" s="614"/>
      <c r="S274" s="464" t="n">
        <v>15</v>
      </c>
      <c r="T274" s="592" t="n">
        <v>5</v>
      </c>
      <c r="U274" s="183" t="n">
        <v>0</v>
      </c>
      <c r="V274" s="183" t="n">
        <v>0</v>
      </c>
      <c r="W274" s="183" t="n">
        <v>15</v>
      </c>
      <c r="X274" s="183" t="n">
        <v>10</v>
      </c>
      <c r="Y274" s="183" t="n">
        <v>30</v>
      </c>
      <c r="Z274" s="183" t="s">
        <v>62</v>
      </c>
      <c r="AA274" s="259" t="n">
        <f aca="false">ISBLANK(P274)</f>
        <v>0</v>
      </c>
      <c r="AB274" s="615"/>
      <c r="AC274" s="471" t="n">
        <f aca="false">+S274+T274+U274+V274+W274+X274+Y274</f>
        <v>75</v>
      </c>
      <c r="AD274" s="186" t="n">
        <f aca="false">IF(AC274=100,2,IF(AND(AC274&gt;=51,AC274&lt;=76),1,IF(AC274&gt;=1,AC274&lt;=50,0)))</f>
        <v>1</v>
      </c>
      <c r="AE274" s="616"/>
      <c r="AF274" s="11"/>
      <c r="AG274" s="556"/>
      <c r="AH274" s="11"/>
      <c r="AI274" s="11"/>
      <c r="AJ274" s="617"/>
      <c r="AK274" s="618"/>
      <c r="AL274" s="478"/>
      <c r="AM274" s="184"/>
      <c r="AN274" s="72"/>
      <c r="AO274" s="72"/>
      <c r="AP274" s="72"/>
      <c r="AQ274" s="132"/>
      <c r="AR274" s="132"/>
    </row>
    <row r="275" customFormat="false" ht="52.8" hidden="false" customHeight="false" outlineLevel="0" collapsed="false">
      <c r="A275" s="161"/>
      <c r="B275" s="162"/>
      <c r="C275" s="162"/>
      <c r="D275" s="162"/>
      <c r="E275" s="464" t="s">
        <v>133</v>
      </c>
      <c r="F275" s="592" t="s">
        <v>992</v>
      </c>
      <c r="G275" s="609"/>
      <c r="H275" s="592" t="s">
        <v>714</v>
      </c>
      <c r="I275" s="610"/>
      <c r="J275" s="611"/>
      <c r="K275" s="11"/>
      <c r="L275" s="449"/>
      <c r="M275" s="11"/>
      <c r="N275" s="11"/>
      <c r="O275" s="612"/>
      <c r="P275" s="613" t="s">
        <v>993</v>
      </c>
      <c r="Q275" s="614" t="s">
        <v>51</v>
      </c>
      <c r="R275" s="614"/>
      <c r="S275" s="464" t="n">
        <v>15</v>
      </c>
      <c r="T275" s="592" t="n">
        <v>5</v>
      </c>
      <c r="U275" s="183" t="n">
        <v>0</v>
      </c>
      <c r="V275" s="183" t="n">
        <v>0</v>
      </c>
      <c r="W275" s="183" t="n">
        <v>15</v>
      </c>
      <c r="X275" s="183" t="n">
        <v>10</v>
      </c>
      <c r="Y275" s="183" t="n">
        <v>30</v>
      </c>
      <c r="Z275" s="183" t="s">
        <v>62</v>
      </c>
      <c r="AA275" s="259" t="n">
        <f aca="false">ISBLANK(P275)</f>
        <v>0</v>
      </c>
      <c r="AB275" s="615"/>
      <c r="AC275" s="471" t="n">
        <f aca="false">+S275+T275+U275+V275+W275+X275+Y275</f>
        <v>75</v>
      </c>
      <c r="AD275" s="186" t="n">
        <f aca="false">IF(AC275=100,2,IF(AND(AC275&gt;=51,AC275&lt;=76),1,IF(AC275&gt;=1,AC275&lt;=50,0)))</f>
        <v>1</v>
      </c>
      <c r="AE275" s="616"/>
      <c r="AF275" s="11"/>
      <c r="AG275" s="556"/>
      <c r="AH275" s="11"/>
      <c r="AI275" s="11"/>
      <c r="AJ275" s="617"/>
      <c r="AK275" s="618"/>
      <c r="AL275" s="478"/>
      <c r="AM275" s="184"/>
      <c r="AN275" s="95"/>
      <c r="AO275" s="95"/>
      <c r="AP275" s="95"/>
      <c r="AQ275" s="132"/>
      <c r="AR275" s="132"/>
    </row>
    <row r="276" customFormat="false" ht="26.4" hidden="false" customHeight="true" outlineLevel="0" collapsed="false">
      <c r="A276" s="161"/>
      <c r="B276" s="162"/>
      <c r="C276" s="162"/>
      <c r="D276" s="162"/>
      <c r="E276" s="464" t="s">
        <v>957</v>
      </c>
      <c r="F276" s="592" t="s">
        <v>994</v>
      </c>
      <c r="G276" s="609"/>
      <c r="H276" s="592" t="s">
        <v>720</v>
      </c>
      <c r="I276" s="610"/>
      <c r="J276" s="611"/>
      <c r="K276" s="11"/>
      <c r="L276" s="449"/>
      <c r="M276" s="11"/>
      <c r="N276" s="11"/>
      <c r="O276" s="612"/>
      <c r="P276" s="613" t="s">
        <v>995</v>
      </c>
      <c r="Q276" s="614" t="s">
        <v>51</v>
      </c>
      <c r="R276" s="614"/>
      <c r="S276" s="464" t="n">
        <v>15</v>
      </c>
      <c r="T276" s="592" t="n">
        <v>5</v>
      </c>
      <c r="U276" s="183" t="n">
        <v>0</v>
      </c>
      <c r="V276" s="183" t="n">
        <v>10</v>
      </c>
      <c r="W276" s="183" t="n">
        <v>15</v>
      </c>
      <c r="X276" s="183" t="n">
        <v>10</v>
      </c>
      <c r="Y276" s="183" t="n">
        <v>30</v>
      </c>
      <c r="Z276" s="183" t="s">
        <v>62</v>
      </c>
      <c r="AA276" s="259"/>
      <c r="AB276" s="615"/>
      <c r="AC276" s="471" t="n">
        <f aca="false">+S276+T276+U276+V276+W276+X276+Y276</f>
        <v>85</v>
      </c>
      <c r="AD276" s="186"/>
      <c r="AE276" s="616"/>
      <c r="AF276" s="11"/>
      <c r="AG276" s="556"/>
      <c r="AH276" s="11"/>
      <c r="AI276" s="11"/>
      <c r="AJ276" s="617"/>
      <c r="AK276" s="618"/>
      <c r="AL276" s="184"/>
      <c r="AM276" s="184"/>
      <c r="AN276" s="95"/>
      <c r="AO276" s="95"/>
      <c r="AP276" s="95"/>
      <c r="AQ276" s="132"/>
      <c r="AR276" s="132"/>
    </row>
    <row r="277" customFormat="false" ht="13.2" hidden="false" customHeight="false" outlineLevel="0" collapsed="false">
      <c r="A277" s="161"/>
      <c r="B277" s="162"/>
      <c r="C277" s="162"/>
      <c r="D277" s="162"/>
      <c r="E277" s="464"/>
      <c r="F277" s="464"/>
      <c r="G277" s="609"/>
      <c r="H277" s="592"/>
      <c r="I277" s="610"/>
      <c r="J277" s="611"/>
      <c r="K277" s="11"/>
      <c r="L277" s="449"/>
      <c r="M277" s="11"/>
      <c r="N277" s="11"/>
      <c r="O277" s="612"/>
      <c r="P277" s="620" t="s">
        <v>996</v>
      </c>
      <c r="Q277" s="621" t="s">
        <v>51</v>
      </c>
      <c r="R277" s="621"/>
      <c r="S277" s="464" t="n">
        <v>15</v>
      </c>
      <c r="T277" s="592" t="n">
        <v>5</v>
      </c>
      <c r="U277" s="592" t="n">
        <v>5</v>
      </c>
      <c r="V277" s="183" t="n">
        <v>10</v>
      </c>
      <c r="W277" s="183" t="n">
        <v>15</v>
      </c>
      <c r="X277" s="183" t="n">
        <v>10</v>
      </c>
      <c r="Y277" s="183" t="n">
        <v>30</v>
      </c>
      <c r="Z277" s="183" t="s">
        <v>62</v>
      </c>
      <c r="AA277" s="259"/>
      <c r="AB277" s="615"/>
      <c r="AC277" s="471" t="n">
        <f aca="false">+S277+T277+U277+V277+W277+X277+Y277</f>
        <v>90</v>
      </c>
      <c r="AD277" s="186"/>
      <c r="AE277" s="616"/>
      <c r="AF277" s="11"/>
      <c r="AG277" s="556"/>
      <c r="AH277" s="11"/>
      <c r="AI277" s="11"/>
      <c r="AJ277" s="617"/>
      <c r="AK277" s="618"/>
      <c r="AL277" s="184"/>
      <c r="AM277" s="184"/>
      <c r="AN277" s="95"/>
      <c r="AO277" s="95"/>
      <c r="AP277" s="95"/>
      <c r="AQ277" s="132"/>
      <c r="AR277" s="132"/>
    </row>
    <row r="278" customFormat="false" ht="13.2" hidden="false" customHeight="false" outlineLevel="0" collapsed="false">
      <c r="A278" s="521"/>
      <c r="B278" s="522"/>
      <c r="C278" s="523"/>
      <c r="D278" s="523"/>
      <c r="E278" s="524"/>
      <c r="F278" s="525"/>
      <c r="G278" s="525"/>
      <c r="H278" s="525"/>
      <c r="I278" s="525"/>
      <c r="J278" s="525"/>
      <c r="K278" s="526"/>
      <c r="L278" s="525"/>
      <c r="M278" s="527"/>
      <c r="N278" s="527"/>
      <c r="O278" s="528"/>
      <c r="P278" s="525"/>
      <c r="Q278" s="525"/>
      <c r="R278" s="525"/>
      <c r="S278" s="191"/>
      <c r="T278" s="191"/>
      <c r="U278" s="191"/>
      <c r="V278" s="191"/>
      <c r="W278" s="191"/>
      <c r="X278" s="191"/>
      <c r="Y278" s="191"/>
      <c r="Z278" s="191"/>
      <c r="AA278" s="528"/>
      <c r="AB278" s="528"/>
      <c r="AC278" s="528"/>
      <c r="AD278" s="528"/>
      <c r="AE278" s="528"/>
      <c r="AF278" s="528"/>
      <c r="AG278" s="528"/>
      <c r="AH278" s="528"/>
      <c r="AI278" s="528"/>
      <c r="AJ278" s="528"/>
      <c r="AK278" s="528"/>
      <c r="AL278" s="525"/>
      <c r="AM278" s="525"/>
      <c r="AN278" s="525"/>
      <c r="AO278" s="525"/>
      <c r="AP278" s="525"/>
      <c r="AQ278" s="529"/>
      <c r="AR278" s="529"/>
    </row>
    <row r="279" customFormat="false" ht="79.2" hidden="false" customHeight="true" outlineLevel="0" collapsed="false">
      <c r="A279" s="161" t="s">
        <v>940</v>
      </c>
      <c r="B279" s="162" t="n">
        <v>4</v>
      </c>
      <c r="C279" s="162" t="s">
        <v>51</v>
      </c>
      <c r="D279" s="162"/>
      <c r="E279" s="464" t="s">
        <v>962</v>
      </c>
      <c r="F279" s="464" t="s">
        <v>997</v>
      </c>
      <c r="G279" s="609" t="s">
        <v>998</v>
      </c>
      <c r="H279" s="600" t="s">
        <v>999</v>
      </c>
      <c r="I279" s="486" t="s">
        <v>145</v>
      </c>
      <c r="J279" s="622" t="s">
        <v>114</v>
      </c>
      <c r="K279" s="486"/>
      <c r="L279" s="623" t="s">
        <v>58</v>
      </c>
      <c r="M279" s="623"/>
      <c r="N279" s="623"/>
      <c r="O279" s="624" t="s">
        <v>64</v>
      </c>
      <c r="P279" s="603" t="s">
        <v>1000</v>
      </c>
      <c r="Q279" s="625" t="s">
        <v>51</v>
      </c>
      <c r="R279" s="614"/>
      <c r="S279" s="464" t="n">
        <v>15</v>
      </c>
      <c r="T279" s="592" t="n">
        <v>5</v>
      </c>
      <c r="U279" s="183" t="n">
        <v>15</v>
      </c>
      <c r="V279" s="183" t="n">
        <v>0</v>
      </c>
      <c r="W279" s="183" t="n">
        <v>15</v>
      </c>
      <c r="X279" s="183" t="n">
        <v>10</v>
      </c>
      <c r="Y279" s="183" t="n">
        <v>30</v>
      </c>
      <c r="Z279" s="183" t="s">
        <v>62</v>
      </c>
      <c r="AA279" s="626" t="n">
        <f aca="false">ISBLANK(P279)</f>
        <v>0</v>
      </c>
      <c r="AB279" s="486" t="s">
        <v>1001</v>
      </c>
      <c r="AC279" s="471" t="n">
        <f aca="false">+S279+T279+U279+V279+W279+X279+Y279</f>
        <v>90</v>
      </c>
      <c r="AD279" s="186" t="n">
        <f aca="false">IF(AC279=100,2,IF(AND(AC279&gt;=51,AC279&lt;=76),1,IF(AC279&gt;=1,AC279&lt;=50,0)))</f>
        <v>0</v>
      </c>
      <c r="AE279" s="616" t="s">
        <v>114</v>
      </c>
      <c r="AF279" s="11"/>
      <c r="AG279" s="556" t="s">
        <v>159</v>
      </c>
      <c r="AH279" s="11"/>
      <c r="AI279" s="11"/>
      <c r="AJ279" s="617" t="s">
        <v>59</v>
      </c>
      <c r="AK279" s="627" t="str">
        <f aca="false">VLOOKUP(AJ279,[19]LISTAS!$Z$3:$AA$6,2)</f>
        <v>Reducir el riesgo y/o
Evitar el riesgo y/o
Transferir el riesgo y/o
Compartir el riesgo </v>
      </c>
      <c r="AL279" s="478" t="s">
        <v>985</v>
      </c>
      <c r="AM279" s="184" t="s">
        <v>986</v>
      </c>
      <c r="AN279" s="95" t="s">
        <v>987</v>
      </c>
      <c r="AO279" s="95" t="s">
        <v>1002</v>
      </c>
      <c r="AP279" s="95" t="s">
        <v>989</v>
      </c>
      <c r="AQ279" s="597" t="n">
        <v>43398</v>
      </c>
      <c r="AR279" s="597" t="n">
        <v>43496</v>
      </c>
    </row>
    <row r="280" customFormat="false" ht="26.4" hidden="false" customHeight="true" outlineLevel="0" collapsed="false">
      <c r="A280" s="161"/>
      <c r="B280" s="162"/>
      <c r="C280" s="162"/>
      <c r="D280" s="162"/>
      <c r="E280" s="464" t="s">
        <v>1003</v>
      </c>
      <c r="F280" s="464" t="s">
        <v>1004</v>
      </c>
      <c r="G280" s="609"/>
      <c r="H280" s="592" t="s">
        <v>720</v>
      </c>
      <c r="I280" s="486"/>
      <c r="J280" s="622"/>
      <c r="K280" s="486"/>
      <c r="L280" s="623"/>
      <c r="M280" s="623"/>
      <c r="N280" s="623"/>
      <c r="O280" s="624"/>
      <c r="P280" s="603" t="s">
        <v>1005</v>
      </c>
      <c r="Q280" s="625" t="s">
        <v>51</v>
      </c>
      <c r="R280" s="628"/>
      <c r="S280" s="464" t="n">
        <v>15</v>
      </c>
      <c r="T280" s="592" t="n">
        <v>5</v>
      </c>
      <c r="U280" s="183" t="n">
        <v>0</v>
      </c>
      <c r="V280" s="183" t="n">
        <v>10</v>
      </c>
      <c r="W280" s="183" t="n">
        <v>15</v>
      </c>
      <c r="X280" s="183" t="n">
        <v>10</v>
      </c>
      <c r="Y280" s="183" t="n">
        <v>30</v>
      </c>
      <c r="Z280" s="183" t="s">
        <v>62</v>
      </c>
      <c r="AA280" s="626" t="n">
        <f aca="false">ISBLANK(P280)</f>
        <v>0</v>
      </c>
      <c r="AB280" s="486"/>
      <c r="AC280" s="471" t="s">
        <v>1006</v>
      </c>
      <c r="AD280" s="186" t="n">
        <f aca="false">IF(AC280=100,2,IF(AND(AC280&gt;=51,AC280&lt;=76),1,IF(AC280&gt;=1,AC280&lt;=50,0)))</f>
        <v>0</v>
      </c>
      <c r="AE280" s="616"/>
      <c r="AF280" s="11"/>
      <c r="AG280" s="556"/>
      <c r="AH280" s="11"/>
      <c r="AI280" s="11"/>
      <c r="AJ280" s="617"/>
      <c r="AK280" s="627"/>
      <c r="AL280" s="478"/>
      <c r="AM280" s="184"/>
      <c r="AN280" s="72"/>
      <c r="AO280" s="72"/>
      <c r="AP280" s="72"/>
      <c r="AQ280" s="132"/>
      <c r="AR280" s="132"/>
    </row>
    <row r="281" customFormat="false" ht="26.4" hidden="false" customHeight="false" outlineLevel="0" collapsed="false">
      <c r="A281" s="161"/>
      <c r="B281" s="162"/>
      <c r="C281" s="162"/>
      <c r="D281" s="162"/>
      <c r="E281" s="464" t="s">
        <v>962</v>
      </c>
      <c r="F281" s="592" t="s">
        <v>1007</v>
      </c>
      <c r="G281" s="609"/>
      <c r="H281" s="592" t="s">
        <v>974</v>
      </c>
      <c r="I281" s="486"/>
      <c r="J281" s="622"/>
      <c r="K281" s="486"/>
      <c r="L281" s="623"/>
      <c r="M281" s="623"/>
      <c r="N281" s="623"/>
      <c r="O281" s="624"/>
      <c r="P281" s="603"/>
      <c r="Q281" s="625"/>
      <c r="R281" s="628"/>
      <c r="S281" s="464"/>
      <c r="T281" s="464"/>
      <c r="U281" s="183"/>
      <c r="V281" s="183"/>
      <c r="W281" s="183"/>
      <c r="X281" s="183"/>
      <c r="Y281" s="183"/>
      <c r="Z281" s="183"/>
      <c r="AA281" s="626"/>
      <c r="AB281" s="486"/>
      <c r="AC281" s="471"/>
      <c r="AD281" s="186" t="n">
        <f aca="false">IF(AC281=100,2,IF(AND(AC281&gt;=51,AC281&lt;=76),1,IF(AC281&gt;=1,AC281&lt;=50,0)))</f>
        <v>0</v>
      </c>
      <c r="AE281" s="616"/>
      <c r="AF281" s="11"/>
      <c r="AG281" s="556"/>
      <c r="AH281" s="11"/>
      <c r="AI281" s="11"/>
      <c r="AJ281" s="617"/>
      <c r="AK281" s="627"/>
      <c r="AL281" s="478"/>
      <c r="AM281" s="184"/>
      <c r="AN281" s="95"/>
      <c r="AO281" s="95"/>
      <c r="AP281" s="95"/>
      <c r="AQ281" s="132"/>
      <c r="AR281" s="132"/>
    </row>
    <row r="282" customFormat="false" ht="26.4" hidden="false" customHeight="false" outlineLevel="0" collapsed="false">
      <c r="A282" s="161"/>
      <c r="B282" s="162"/>
      <c r="C282" s="162"/>
      <c r="D282" s="162"/>
      <c r="E282" s="464" t="s">
        <v>957</v>
      </c>
      <c r="F282" s="592" t="s">
        <v>1008</v>
      </c>
      <c r="G282" s="609"/>
      <c r="H282" s="629" t="s">
        <v>720</v>
      </c>
      <c r="I282" s="486"/>
      <c r="J282" s="622"/>
      <c r="K282" s="486"/>
      <c r="L282" s="623"/>
      <c r="M282" s="623"/>
      <c r="N282" s="623"/>
      <c r="O282" s="624"/>
      <c r="P282" s="464" t="s">
        <v>995</v>
      </c>
      <c r="Q282" s="625" t="s">
        <v>51</v>
      </c>
      <c r="R282" s="614"/>
      <c r="S282" s="464" t="n">
        <v>15</v>
      </c>
      <c r="T282" s="592" t="n">
        <v>5</v>
      </c>
      <c r="U282" s="183" t="n">
        <v>0</v>
      </c>
      <c r="V282" s="183" t="n">
        <v>10</v>
      </c>
      <c r="W282" s="183" t="n">
        <v>15</v>
      </c>
      <c r="X282" s="183" t="n">
        <v>10</v>
      </c>
      <c r="Y282" s="183" t="n">
        <v>30</v>
      </c>
      <c r="Z282" s="183" t="s">
        <v>62</v>
      </c>
      <c r="AA282" s="626"/>
      <c r="AB282" s="486"/>
      <c r="AC282" s="471" t="n">
        <f aca="false">+S282+T282+U282+V282+W282+X282+Y282</f>
        <v>85</v>
      </c>
      <c r="AD282" s="186"/>
      <c r="AE282" s="616"/>
      <c r="AF282" s="11"/>
      <c r="AG282" s="556"/>
      <c r="AH282" s="11"/>
      <c r="AI282" s="11"/>
      <c r="AJ282" s="617"/>
      <c r="AK282" s="627"/>
      <c r="AL282" s="184"/>
      <c r="AM282" s="184"/>
      <c r="AN282" s="95"/>
      <c r="AO282" s="95"/>
      <c r="AP282" s="95"/>
      <c r="AQ282" s="132"/>
      <c r="AR282" s="132"/>
    </row>
    <row r="283" customFormat="false" ht="13.2" hidden="false" customHeight="false" outlineLevel="0" collapsed="false">
      <c r="A283" s="521"/>
      <c r="B283" s="522"/>
      <c r="C283" s="523"/>
      <c r="D283" s="523"/>
      <c r="E283" s="524"/>
      <c r="F283" s="525"/>
      <c r="G283" s="525"/>
      <c r="H283" s="525"/>
      <c r="I283" s="525"/>
      <c r="J283" s="525"/>
      <c r="K283" s="526"/>
      <c r="L283" s="525"/>
      <c r="M283" s="527"/>
      <c r="N283" s="527"/>
      <c r="O283" s="528"/>
      <c r="P283" s="525"/>
      <c r="Q283" s="525"/>
      <c r="R283" s="525"/>
      <c r="S283" s="191"/>
      <c r="T283" s="191"/>
      <c r="U283" s="191"/>
      <c r="V283" s="191"/>
      <c r="W283" s="191"/>
      <c r="X283" s="191"/>
      <c r="Y283" s="191"/>
      <c r="Z283" s="191"/>
      <c r="AA283" s="528"/>
      <c r="AB283" s="528"/>
      <c r="AC283" s="528"/>
      <c r="AD283" s="528"/>
      <c r="AE283" s="528"/>
      <c r="AF283" s="528"/>
      <c r="AG283" s="528"/>
      <c r="AH283" s="528"/>
      <c r="AI283" s="528"/>
      <c r="AJ283" s="528"/>
      <c r="AK283" s="528"/>
      <c r="AL283" s="525"/>
      <c r="AM283" s="525"/>
      <c r="AN283" s="525"/>
      <c r="AO283" s="525"/>
      <c r="AP283" s="525"/>
      <c r="AQ283" s="529"/>
      <c r="AR283" s="529"/>
    </row>
    <row r="284" customFormat="false" ht="92.4" hidden="false" customHeight="true" outlineLevel="0" collapsed="false">
      <c r="A284" s="161" t="s">
        <v>940</v>
      </c>
      <c r="B284" s="162" t="n">
        <v>5</v>
      </c>
      <c r="C284" s="162" t="s">
        <v>51</v>
      </c>
      <c r="D284" s="162"/>
      <c r="E284" s="464" t="s">
        <v>962</v>
      </c>
      <c r="F284" s="464" t="s">
        <v>1009</v>
      </c>
      <c r="G284" s="609" t="s">
        <v>1010</v>
      </c>
      <c r="H284" s="600" t="s">
        <v>1011</v>
      </c>
      <c r="I284" s="486" t="s">
        <v>145</v>
      </c>
      <c r="J284" s="622" t="s">
        <v>114</v>
      </c>
      <c r="K284" s="486"/>
      <c r="L284" s="623" t="s">
        <v>58</v>
      </c>
      <c r="M284" s="623"/>
      <c r="N284" s="623"/>
      <c r="O284" s="624" t="s">
        <v>64</v>
      </c>
      <c r="P284" s="603" t="s">
        <v>1012</v>
      </c>
      <c r="Q284" s="625" t="s">
        <v>51</v>
      </c>
      <c r="R284" s="614"/>
      <c r="S284" s="464" t="n">
        <v>15</v>
      </c>
      <c r="T284" s="592" t="n">
        <v>5</v>
      </c>
      <c r="U284" s="183" t="n">
        <v>0</v>
      </c>
      <c r="V284" s="183" t="n">
        <v>10</v>
      </c>
      <c r="W284" s="183" t="n">
        <v>0</v>
      </c>
      <c r="X284" s="183" t="n">
        <v>0</v>
      </c>
      <c r="Y284" s="183" t="n">
        <v>0</v>
      </c>
      <c r="Z284" s="183" t="s">
        <v>62</v>
      </c>
      <c r="AA284" s="626" t="n">
        <f aca="false">ISBLANK(P284)</f>
        <v>0</v>
      </c>
      <c r="AB284" s="486" t="s">
        <v>1013</v>
      </c>
      <c r="AC284" s="471" t="n">
        <f aca="false">+S284+T284+U284+V284+W284+X284+Y284</f>
        <v>30</v>
      </c>
      <c r="AD284" s="186" t="n">
        <f aca="false">IF(AC284=100,2,IF(AND(AC284&gt;=51,AC284&lt;=76),1,IF(AC284&gt;=1,AC284&lt;=50,0)))</f>
        <v>1</v>
      </c>
      <c r="AE284" s="616" t="s">
        <v>114</v>
      </c>
      <c r="AF284" s="11"/>
      <c r="AG284" s="556" t="s">
        <v>159</v>
      </c>
      <c r="AH284" s="11"/>
      <c r="AI284" s="11"/>
      <c r="AJ284" s="617" t="s">
        <v>59</v>
      </c>
      <c r="AK284" s="627" t="str">
        <f aca="false">VLOOKUP(AJ284,[19]LISTAS!$Z$3:$AA$6,2)</f>
        <v>Reducir el riesgo y/o
Evitar el riesgo y/o
Transferir el riesgo y/o
Compartir el riesgo </v>
      </c>
      <c r="AL284" s="464" t="s">
        <v>1014</v>
      </c>
      <c r="AM284" s="184" t="s">
        <v>986</v>
      </c>
      <c r="AN284" s="95" t="s">
        <v>1015</v>
      </c>
      <c r="AO284" s="95" t="s">
        <v>1016</v>
      </c>
      <c r="AP284" s="95" t="s">
        <v>1017</v>
      </c>
      <c r="AQ284" s="597" t="n">
        <v>43398</v>
      </c>
      <c r="AR284" s="597" t="n">
        <v>43496</v>
      </c>
    </row>
    <row r="285" customFormat="false" ht="39.6" hidden="false" customHeight="true" outlineLevel="0" collapsed="false">
      <c r="A285" s="161"/>
      <c r="B285" s="162"/>
      <c r="C285" s="162"/>
      <c r="D285" s="162"/>
      <c r="E285" s="464" t="s">
        <v>1003</v>
      </c>
      <c r="F285" s="592" t="s">
        <v>1018</v>
      </c>
      <c r="G285" s="609"/>
      <c r="H285" s="600" t="s">
        <v>982</v>
      </c>
      <c r="I285" s="486"/>
      <c r="J285" s="622"/>
      <c r="K285" s="486"/>
      <c r="L285" s="623"/>
      <c r="M285" s="623"/>
      <c r="N285" s="623"/>
      <c r="O285" s="624"/>
      <c r="P285" s="603" t="s">
        <v>1005</v>
      </c>
      <c r="Q285" s="630" t="s">
        <v>51</v>
      </c>
      <c r="R285" s="628"/>
      <c r="S285" s="464" t="n">
        <v>0</v>
      </c>
      <c r="T285" s="183" t="n">
        <v>15</v>
      </c>
      <c r="U285" s="183" t="n">
        <v>15</v>
      </c>
      <c r="V285" s="183" t="n">
        <v>0</v>
      </c>
      <c r="W285" s="183" t="n">
        <v>15</v>
      </c>
      <c r="X285" s="183" t="n">
        <v>10</v>
      </c>
      <c r="Y285" s="183" t="n">
        <v>30</v>
      </c>
      <c r="Z285" s="183" t="s">
        <v>62</v>
      </c>
      <c r="AA285" s="626" t="n">
        <f aca="false">ISBLANK(P285)</f>
        <v>0</v>
      </c>
      <c r="AB285" s="486"/>
      <c r="AC285" s="471" t="s">
        <v>1019</v>
      </c>
      <c r="AD285" s="186" t="n">
        <f aca="false">IF(AC285=100,2,IF(AND(AC285&gt;=51,AC285&lt;=76),1,IF(AC285&gt;=1,AC285&lt;=50,0)))</f>
        <v>0</v>
      </c>
      <c r="AE285" s="616"/>
      <c r="AF285" s="11"/>
      <c r="AG285" s="556"/>
      <c r="AH285" s="11"/>
      <c r="AI285" s="11"/>
      <c r="AJ285" s="617"/>
      <c r="AK285" s="627"/>
      <c r="AL285" s="478"/>
      <c r="AM285" s="184"/>
      <c r="AN285" s="72"/>
      <c r="AO285" s="72"/>
      <c r="AP285" s="72"/>
      <c r="AQ285" s="132"/>
      <c r="AR285" s="132"/>
    </row>
    <row r="286" customFormat="false" ht="26.4" hidden="false" customHeight="false" outlineLevel="0" collapsed="false">
      <c r="A286" s="161"/>
      <c r="B286" s="162"/>
      <c r="C286" s="162"/>
      <c r="D286" s="162"/>
      <c r="E286" s="464" t="s">
        <v>962</v>
      </c>
      <c r="F286" s="592" t="s">
        <v>1020</v>
      </c>
      <c r="G286" s="609"/>
      <c r="H286" s="592" t="s">
        <v>1021</v>
      </c>
      <c r="I286" s="486"/>
      <c r="J286" s="622"/>
      <c r="K286" s="486"/>
      <c r="L286" s="623"/>
      <c r="M286" s="623"/>
      <c r="N286" s="623"/>
      <c r="O286" s="624"/>
      <c r="P286" s="603"/>
      <c r="Q286" s="630"/>
      <c r="R286" s="628"/>
      <c r="S286" s="464"/>
      <c r="T286" s="183"/>
      <c r="U286" s="183"/>
      <c r="V286" s="183"/>
      <c r="W286" s="183"/>
      <c r="X286" s="183"/>
      <c r="Y286" s="183"/>
      <c r="Z286" s="183"/>
      <c r="AA286" s="626"/>
      <c r="AB286" s="486"/>
      <c r="AC286" s="471"/>
      <c r="AD286" s="186" t="n">
        <f aca="false">IF(AC286=100,2,IF(AND(AC286&gt;=51,AC286&lt;=76),1,IF(AC286&gt;=1,AC286&lt;=50,0)))</f>
        <v>0</v>
      </c>
      <c r="AE286" s="616"/>
      <c r="AF286" s="11"/>
      <c r="AG286" s="556"/>
      <c r="AH286" s="11"/>
      <c r="AI286" s="11"/>
      <c r="AJ286" s="617"/>
      <c r="AK286" s="627"/>
      <c r="AL286" s="478"/>
      <c r="AM286" s="184"/>
      <c r="AN286" s="95"/>
      <c r="AO286" s="95"/>
      <c r="AP286" s="95"/>
      <c r="AQ286" s="132"/>
      <c r="AR286" s="132"/>
    </row>
    <row r="287" customFormat="false" ht="39.6" hidden="false" customHeight="false" outlineLevel="0" collapsed="false">
      <c r="A287" s="161"/>
      <c r="B287" s="162"/>
      <c r="C287" s="162"/>
      <c r="D287" s="162"/>
      <c r="E287" s="464" t="s">
        <v>957</v>
      </c>
      <c r="F287" s="592" t="s">
        <v>1022</v>
      </c>
      <c r="G287" s="609"/>
      <c r="H287" s="629" t="s">
        <v>1023</v>
      </c>
      <c r="I287" s="486"/>
      <c r="J287" s="622"/>
      <c r="K287" s="486"/>
      <c r="L287" s="623"/>
      <c r="M287" s="623"/>
      <c r="N287" s="623"/>
      <c r="O287" s="624"/>
      <c r="P287" s="603"/>
      <c r="Q287" s="630"/>
      <c r="R287" s="628"/>
      <c r="S287" s="464"/>
      <c r="T287" s="183"/>
      <c r="U287" s="183"/>
      <c r="V287" s="183"/>
      <c r="W287" s="183"/>
      <c r="X287" s="183"/>
      <c r="Y287" s="183"/>
      <c r="Z287" s="183"/>
      <c r="AA287" s="626"/>
      <c r="AB287" s="486"/>
      <c r="AC287" s="471"/>
      <c r="AD287" s="186"/>
      <c r="AE287" s="616"/>
      <c r="AF287" s="11"/>
      <c r="AG287" s="556"/>
      <c r="AH287" s="11"/>
      <c r="AI287" s="11"/>
      <c r="AJ287" s="617"/>
      <c r="AK287" s="627"/>
      <c r="AL287" s="184"/>
      <c r="AM287" s="184"/>
      <c r="AN287" s="95"/>
      <c r="AO287" s="95"/>
      <c r="AP287" s="95"/>
      <c r="AQ287" s="132"/>
      <c r="AR287" s="132"/>
    </row>
    <row r="288" customFormat="false" ht="13.2" hidden="false" customHeight="false" outlineLevel="0" collapsed="false">
      <c r="A288" s="521"/>
      <c r="B288" s="522"/>
      <c r="C288" s="523"/>
      <c r="D288" s="523"/>
      <c r="E288" s="524"/>
      <c r="F288" s="525"/>
      <c r="G288" s="525"/>
      <c r="H288" s="525"/>
      <c r="I288" s="525"/>
      <c r="J288" s="525"/>
      <c r="K288" s="526"/>
      <c r="L288" s="525"/>
      <c r="M288" s="527"/>
      <c r="N288" s="527"/>
      <c r="O288" s="528"/>
      <c r="P288" s="525"/>
      <c r="Q288" s="525"/>
      <c r="R288" s="525"/>
      <c r="S288" s="191"/>
      <c r="T288" s="191"/>
      <c r="U288" s="191"/>
      <c r="V288" s="191"/>
      <c r="W288" s="191"/>
      <c r="X288" s="191"/>
      <c r="Y288" s="191"/>
      <c r="Z288" s="191"/>
      <c r="AA288" s="528"/>
      <c r="AB288" s="528"/>
      <c r="AC288" s="528"/>
      <c r="AD288" s="528"/>
      <c r="AE288" s="528"/>
      <c r="AF288" s="528"/>
      <c r="AG288" s="528"/>
      <c r="AH288" s="528"/>
      <c r="AI288" s="528"/>
      <c r="AJ288" s="528"/>
      <c r="AK288" s="528"/>
      <c r="AL288" s="525"/>
      <c r="AM288" s="525"/>
      <c r="AN288" s="525"/>
      <c r="AO288" s="525"/>
      <c r="AP288" s="525"/>
      <c r="AQ288" s="529"/>
      <c r="AR288" s="529"/>
    </row>
    <row r="289" customFormat="false" ht="39.6" hidden="false" customHeight="true" outlineLevel="0" collapsed="false">
      <c r="A289" s="161" t="s">
        <v>940</v>
      </c>
      <c r="B289" s="162" t="n">
        <v>6</v>
      </c>
      <c r="C289" s="162" t="s">
        <v>51</v>
      </c>
      <c r="D289" s="162"/>
      <c r="E289" s="600" t="s">
        <v>1024</v>
      </c>
      <c r="F289" s="464" t="s">
        <v>1025</v>
      </c>
      <c r="G289" s="609" t="s">
        <v>1026</v>
      </c>
      <c r="H289" s="184" t="s">
        <v>1027</v>
      </c>
      <c r="I289" s="486" t="s">
        <v>145</v>
      </c>
      <c r="J289" s="622" t="s">
        <v>114</v>
      </c>
      <c r="K289" s="486"/>
      <c r="L289" s="623" t="s">
        <v>58</v>
      </c>
      <c r="M289" s="623"/>
      <c r="N289" s="623"/>
      <c r="O289" s="624" t="s">
        <v>64</v>
      </c>
      <c r="P289" s="603" t="s">
        <v>1012</v>
      </c>
      <c r="Q289" s="625" t="s">
        <v>51</v>
      </c>
      <c r="R289" s="614"/>
      <c r="S289" s="464" t="n">
        <v>15</v>
      </c>
      <c r="T289" s="592" t="n">
        <v>5</v>
      </c>
      <c r="U289" s="183" t="n">
        <v>15</v>
      </c>
      <c r="V289" s="183" t="n">
        <v>0</v>
      </c>
      <c r="W289" s="183" t="n">
        <v>15</v>
      </c>
      <c r="X289" s="183" t="n">
        <v>10</v>
      </c>
      <c r="Y289" s="183" t="n">
        <v>30</v>
      </c>
      <c r="Z289" s="183" t="s">
        <v>62</v>
      </c>
      <c r="AA289" s="626" t="n">
        <f aca="false">ISBLANK(P289)</f>
        <v>0</v>
      </c>
      <c r="AB289" s="486" t="s">
        <v>1013</v>
      </c>
      <c r="AC289" s="471" t="n">
        <f aca="false">+S289+T289+U289+V289+W289+X289+Y289</f>
        <v>90</v>
      </c>
      <c r="AD289" s="186" t="n">
        <f aca="false">IF(AC289=100,2,IF(AND(AC289&gt;=51,AC289&lt;=76),1,IF(AC289&gt;=1,AC289&lt;=50,0)))</f>
        <v>0</v>
      </c>
      <c r="AE289" s="616" t="s">
        <v>114</v>
      </c>
      <c r="AF289" s="11"/>
      <c r="AG289" s="556" t="s">
        <v>159</v>
      </c>
      <c r="AH289" s="11"/>
      <c r="AI289" s="11"/>
      <c r="AJ289" s="617" t="s">
        <v>59</v>
      </c>
      <c r="AK289" s="627" t="str">
        <f aca="false">VLOOKUP(AJ289,[19]LISTAS!$Z$3:$AA$6,2)</f>
        <v>Reducir el riesgo y/o
Evitar el riesgo y/o
Transferir el riesgo y/o
Compartir el riesgo </v>
      </c>
      <c r="AL289" s="464" t="s">
        <v>1028</v>
      </c>
      <c r="AM289" s="184" t="s">
        <v>986</v>
      </c>
      <c r="AN289" s="95" t="s">
        <v>1029</v>
      </c>
      <c r="AO289" s="95" t="s">
        <v>1030</v>
      </c>
      <c r="AP289" s="95" t="s">
        <v>1031</v>
      </c>
      <c r="AQ289" s="597" t="n">
        <v>43398</v>
      </c>
      <c r="AR289" s="597" t="n">
        <v>43496</v>
      </c>
    </row>
    <row r="290" customFormat="false" ht="26.4" hidden="false" customHeight="false" outlineLevel="0" collapsed="false">
      <c r="A290" s="161"/>
      <c r="B290" s="162"/>
      <c r="C290" s="162"/>
      <c r="D290" s="162"/>
      <c r="E290" s="600" t="s">
        <v>1032</v>
      </c>
      <c r="F290" s="184" t="s">
        <v>980</v>
      </c>
      <c r="G290" s="609"/>
      <c r="H290" s="184" t="s">
        <v>1033</v>
      </c>
      <c r="I290" s="486"/>
      <c r="J290" s="622"/>
      <c r="K290" s="486"/>
      <c r="L290" s="623"/>
      <c r="M290" s="623"/>
      <c r="N290" s="623"/>
      <c r="O290" s="624"/>
      <c r="P290" s="603" t="s">
        <v>1005</v>
      </c>
      <c r="Q290" s="631" t="s">
        <v>51</v>
      </c>
      <c r="R290" s="628"/>
      <c r="S290" s="464" t="n">
        <v>15</v>
      </c>
      <c r="T290" s="592" t="n">
        <v>5</v>
      </c>
      <c r="U290" s="183" t="n">
        <v>15</v>
      </c>
      <c r="V290" s="183" t="n">
        <v>0</v>
      </c>
      <c r="W290" s="183" t="n">
        <v>15</v>
      </c>
      <c r="X290" s="183" t="n">
        <v>10</v>
      </c>
      <c r="Y290" s="183" t="n">
        <v>30</v>
      </c>
      <c r="Z290" s="183" t="s">
        <v>62</v>
      </c>
      <c r="AA290" s="626" t="n">
        <f aca="false">ISBLANK(P290)</f>
        <v>0</v>
      </c>
      <c r="AB290" s="486"/>
      <c r="AC290" s="471" t="s">
        <v>1006</v>
      </c>
      <c r="AD290" s="186" t="n">
        <f aca="false">IF(AC290=100,2,IF(AND(AC290&gt;=51,AC290&lt;=76),1,IF(AC290&gt;=1,AC290&lt;=50,0)))</f>
        <v>0</v>
      </c>
      <c r="AE290" s="616"/>
      <c r="AF290" s="11"/>
      <c r="AG290" s="556"/>
      <c r="AH290" s="11"/>
      <c r="AI290" s="11"/>
      <c r="AJ290" s="617"/>
      <c r="AK290" s="627"/>
      <c r="AL290" s="478"/>
      <c r="AM290" s="184"/>
      <c r="AN290" s="72"/>
      <c r="AO290" s="72"/>
      <c r="AP290" s="72"/>
      <c r="AQ290" s="132"/>
      <c r="AR290" s="132"/>
    </row>
    <row r="291" customFormat="false" ht="13.2" hidden="false" customHeight="true" outlineLevel="0" collapsed="false">
      <c r="A291" s="161"/>
      <c r="B291" s="162"/>
      <c r="C291" s="162"/>
      <c r="D291" s="162"/>
      <c r="E291" s="464" t="s">
        <v>962</v>
      </c>
      <c r="F291" s="592" t="s">
        <v>1034</v>
      </c>
      <c r="G291" s="609"/>
      <c r="H291" s="629" t="s">
        <v>1035</v>
      </c>
      <c r="I291" s="486"/>
      <c r="J291" s="622"/>
      <c r="K291" s="486"/>
      <c r="L291" s="623"/>
      <c r="M291" s="623"/>
      <c r="N291" s="623"/>
      <c r="O291" s="624"/>
      <c r="P291" s="603"/>
      <c r="Q291" s="632"/>
      <c r="R291" s="628"/>
      <c r="S291" s="464" t="n">
        <v>15</v>
      </c>
      <c r="T291" s="592" t="n">
        <v>5</v>
      </c>
      <c r="U291" s="183" t="n">
        <v>0</v>
      </c>
      <c r="V291" s="183" t="n">
        <v>10</v>
      </c>
      <c r="W291" s="183" t="n">
        <v>15</v>
      </c>
      <c r="X291" s="183" t="n">
        <v>10</v>
      </c>
      <c r="Y291" s="183" t="n">
        <v>30</v>
      </c>
      <c r="Z291" s="183" t="s">
        <v>62</v>
      </c>
      <c r="AA291" s="626"/>
      <c r="AB291" s="486"/>
      <c r="AC291" s="471" t="s">
        <v>1019</v>
      </c>
      <c r="AD291" s="186" t="n">
        <f aca="false">IF(AC291=100,2,IF(AND(AC291&gt;=51,AC291&lt;=76),1,IF(AC291&gt;=1,AC291&lt;=50,0)))</f>
        <v>0</v>
      </c>
      <c r="AE291" s="616"/>
      <c r="AF291" s="11"/>
      <c r="AG291" s="556"/>
      <c r="AH291" s="11"/>
      <c r="AI291" s="11"/>
      <c r="AJ291" s="617"/>
      <c r="AK291" s="627"/>
      <c r="AL291" s="478"/>
      <c r="AM291" s="184"/>
      <c r="AN291" s="95"/>
      <c r="AO291" s="95"/>
      <c r="AP291" s="95"/>
      <c r="AQ291" s="132"/>
      <c r="AR291" s="132"/>
    </row>
    <row r="292" customFormat="false" ht="13.2" hidden="false" customHeight="false" outlineLevel="0" collapsed="false">
      <c r="A292" s="161"/>
      <c r="B292" s="162"/>
      <c r="C292" s="162"/>
      <c r="D292" s="162"/>
      <c r="E292" s="464"/>
      <c r="F292" s="592"/>
      <c r="G292" s="609"/>
      <c r="H292" s="629"/>
      <c r="I292" s="486"/>
      <c r="J292" s="622"/>
      <c r="K292" s="486"/>
      <c r="L292" s="623"/>
      <c r="M292" s="623"/>
      <c r="N292" s="623"/>
      <c r="O292" s="624"/>
      <c r="P292" s="633"/>
      <c r="Q292" s="634"/>
      <c r="R292" s="628"/>
      <c r="S292" s="464" t="n">
        <v>15</v>
      </c>
      <c r="T292" s="592" t="n">
        <v>5</v>
      </c>
      <c r="U292" s="183" t="n">
        <v>0</v>
      </c>
      <c r="V292" s="183" t="n">
        <v>10</v>
      </c>
      <c r="W292" s="183" t="n">
        <v>15</v>
      </c>
      <c r="X292" s="183" t="n">
        <v>0</v>
      </c>
      <c r="Y292" s="183" t="n">
        <v>0</v>
      </c>
      <c r="Z292" s="183" t="s">
        <v>62</v>
      </c>
      <c r="AA292" s="626"/>
      <c r="AB292" s="486"/>
      <c r="AC292" s="471" t="s">
        <v>1036</v>
      </c>
      <c r="AD292" s="186"/>
      <c r="AE292" s="616"/>
      <c r="AF292" s="11"/>
      <c r="AG292" s="556"/>
      <c r="AH292" s="11"/>
      <c r="AI292" s="11"/>
      <c r="AJ292" s="617"/>
      <c r="AK292" s="627"/>
      <c r="AL292" s="184"/>
      <c r="AM292" s="184"/>
      <c r="AN292" s="95"/>
      <c r="AO292" s="95"/>
      <c r="AP292" s="95"/>
      <c r="AQ292" s="132"/>
      <c r="AR292" s="132"/>
    </row>
    <row r="293" customFormat="false" ht="13.2" hidden="false" customHeight="false" outlineLevel="0" collapsed="false">
      <c r="A293" s="521"/>
      <c r="B293" s="522"/>
      <c r="C293" s="523"/>
      <c r="D293" s="523"/>
      <c r="E293" s="524"/>
      <c r="F293" s="525"/>
      <c r="G293" s="525"/>
      <c r="H293" s="525"/>
      <c r="I293" s="525"/>
      <c r="J293" s="525"/>
      <c r="K293" s="526"/>
      <c r="L293" s="525"/>
      <c r="M293" s="527"/>
      <c r="N293" s="527"/>
      <c r="O293" s="528"/>
      <c r="P293" s="525"/>
      <c r="Q293" s="525"/>
      <c r="R293" s="525"/>
      <c r="S293" s="191"/>
      <c r="T293" s="191"/>
      <c r="U293" s="191"/>
      <c r="V293" s="191"/>
      <c r="W293" s="191"/>
      <c r="X293" s="191"/>
      <c r="Y293" s="191"/>
      <c r="Z293" s="191"/>
      <c r="AA293" s="528"/>
      <c r="AB293" s="528"/>
      <c r="AC293" s="528"/>
      <c r="AD293" s="528"/>
      <c r="AE293" s="528"/>
      <c r="AF293" s="528"/>
      <c r="AG293" s="528"/>
      <c r="AH293" s="528"/>
      <c r="AI293" s="528"/>
      <c r="AJ293" s="528"/>
      <c r="AK293" s="528"/>
      <c r="AL293" s="525"/>
      <c r="AM293" s="525"/>
      <c r="AN293" s="525"/>
      <c r="AO293" s="525"/>
      <c r="AP293" s="525"/>
      <c r="AQ293" s="529"/>
      <c r="AR293" s="529"/>
    </row>
    <row r="294" customFormat="false" ht="52.8" hidden="false" customHeight="true" outlineLevel="0" collapsed="false">
      <c r="A294" s="635" t="s">
        <v>940</v>
      </c>
      <c r="B294" s="636" t="n">
        <v>7</v>
      </c>
      <c r="C294" s="636" t="s">
        <v>51</v>
      </c>
      <c r="D294" s="636"/>
      <c r="E294" s="464" t="s">
        <v>1037</v>
      </c>
      <c r="F294" s="464" t="s">
        <v>1038</v>
      </c>
      <c r="G294" s="471" t="s">
        <v>1039</v>
      </c>
      <c r="H294" s="184" t="s">
        <v>1040</v>
      </c>
      <c r="I294" s="486" t="s">
        <v>145</v>
      </c>
      <c r="J294" s="623" t="s">
        <v>63</v>
      </c>
      <c r="K294" s="486"/>
      <c r="L294" s="637" t="s">
        <v>966</v>
      </c>
      <c r="M294" s="486"/>
      <c r="N294" s="486"/>
      <c r="O294" s="638" t="s">
        <v>59</v>
      </c>
      <c r="P294" s="603" t="s">
        <v>1041</v>
      </c>
      <c r="Q294" s="464" t="s">
        <v>51</v>
      </c>
      <c r="R294" s="464"/>
      <c r="S294" s="464" t="n">
        <v>15</v>
      </c>
      <c r="T294" s="592" t="n">
        <v>5</v>
      </c>
      <c r="U294" s="183" t="n">
        <v>15</v>
      </c>
      <c r="V294" s="183" t="n">
        <v>0</v>
      </c>
      <c r="W294" s="183" t="n">
        <v>15</v>
      </c>
      <c r="X294" s="183" t="n">
        <v>10</v>
      </c>
      <c r="Y294" s="183" t="n">
        <v>30</v>
      </c>
      <c r="Z294" s="183" t="s">
        <v>62</v>
      </c>
      <c r="AA294" s="626" t="n">
        <f aca="false">ISBLANK(P294)</f>
        <v>0</v>
      </c>
      <c r="AB294" s="486" t="s">
        <v>1013</v>
      </c>
      <c r="AC294" s="471" t="n">
        <f aca="false">+S294+T294+U294+V294+W294+X294+Y294</f>
        <v>90</v>
      </c>
      <c r="AD294" s="639" t="n">
        <f aca="false">IF(AC294=100,2,IF(AND(AC294&gt;=51,AC294&lt;=76),1,IF(AC294&gt;=1,AC294&lt;=50,0)))</f>
        <v>0</v>
      </c>
      <c r="AE294" s="616" t="s">
        <v>114</v>
      </c>
      <c r="AF294" s="11"/>
      <c r="AG294" s="556" t="s">
        <v>159</v>
      </c>
      <c r="AH294" s="11"/>
      <c r="AI294" s="11"/>
      <c r="AJ294" s="617" t="s">
        <v>59</v>
      </c>
      <c r="AK294" s="471" t="s">
        <v>762</v>
      </c>
      <c r="AL294" s="184" t="s">
        <v>1042</v>
      </c>
      <c r="AM294" s="184" t="s">
        <v>986</v>
      </c>
      <c r="AN294" s="184" t="s">
        <v>1043</v>
      </c>
      <c r="AO294" s="184" t="s">
        <v>1044</v>
      </c>
      <c r="AP294" s="185" t="s">
        <v>1045</v>
      </c>
      <c r="AQ294" s="597" t="n">
        <v>43398</v>
      </c>
      <c r="AR294" s="597" t="n">
        <v>43496</v>
      </c>
    </row>
    <row r="295" customFormat="false" ht="26.4" hidden="false" customHeight="false" outlineLevel="0" collapsed="false">
      <c r="A295" s="635"/>
      <c r="B295" s="636"/>
      <c r="C295" s="636"/>
      <c r="D295" s="636"/>
      <c r="E295" s="464" t="s">
        <v>152</v>
      </c>
      <c r="F295" s="184" t="s">
        <v>1046</v>
      </c>
      <c r="G295" s="471"/>
      <c r="H295" s="184" t="s">
        <v>1047</v>
      </c>
      <c r="I295" s="486"/>
      <c r="J295" s="623"/>
      <c r="K295" s="486"/>
      <c r="L295" s="637"/>
      <c r="M295" s="486"/>
      <c r="N295" s="486"/>
      <c r="O295" s="638"/>
      <c r="P295" s="603"/>
      <c r="Q295" s="464"/>
      <c r="R295" s="464"/>
      <c r="S295" s="464"/>
      <c r="T295" s="464"/>
      <c r="U295" s="183"/>
      <c r="V295" s="183"/>
      <c r="W295" s="183"/>
      <c r="X295" s="183"/>
      <c r="Y295" s="183"/>
      <c r="Z295" s="183"/>
      <c r="AA295" s="626"/>
      <c r="AB295" s="486"/>
      <c r="AC295" s="471"/>
      <c r="AD295" s="639" t="n">
        <f aca="false">IF(AC295=100,2,IF(AND(AC295&gt;=51,AC295&lt;=76),1,IF(AC295&gt;=1,AC295&lt;=50,0)))</f>
        <v>0</v>
      </c>
      <c r="AE295" s="616"/>
      <c r="AF295" s="11"/>
      <c r="AG295" s="556"/>
      <c r="AH295" s="11"/>
      <c r="AI295" s="11"/>
      <c r="AJ295" s="617"/>
      <c r="AK295" s="471"/>
      <c r="AL295" s="478"/>
      <c r="AM295" s="184"/>
      <c r="AN295" s="464"/>
      <c r="AO295" s="464"/>
      <c r="AP295" s="123"/>
      <c r="AQ295" s="132"/>
      <c r="AR295" s="132"/>
    </row>
    <row r="296" customFormat="false" ht="13.2" hidden="false" customHeight="false" outlineLevel="0" collapsed="false">
      <c r="A296" s="640"/>
      <c r="B296" s="641"/>
      <c r="C296" s="641"/>
      <c r="D296" s="641"/>
      <c r="E296" s="641"/>
      <c r="F296" s="642"/>
      <c r="G296" s="640"/>
      <c r="H296" s="640"/>
      <c r="I296" s="640"/>
      <c r="J296" s="640"/>
      <c r="K296" s="640"/>
      <c r="L296" s="640"/>
      <c r="M296" s="640"/>
      <c r="N296" s="640"/>
      <c r="O296" s="640"/>
      <c r="P296" s="643"/>
      <c r="Q296" s="643"/>
      <c r="R296" s="643"/>
      <c r="S296" s="643"/>
      <c r="T296" s="643"/>
      <c r="U296" s="643"/>
      <c r="V296" s="643"/>
      <c r="W296" s="643"/>
      <c r="X296" s="643"/>
      <c r="Y296" s="643"/>
      <c r="Z296" s="643"/>
      <c r="AA296" s="640"/>
      <c r="AB296" s="640"/>
      <c r="AC296" s="640"/>
      <c r="AD296" s="640"/>
      <c r="AE296" s="640"/>
      <c r="AF296" s="640"/>
      <c r="AG296" s="640"/>
      <c r="AH296" s="640"/>
      <c r="AI296" s="644"/>
      <c r="AJ296" s="644"/>
      <c r="AK296" s="644"/>
      <c r="AL296" s="643"/>
      <c r="AM296" s="643"/>
      <c r="AN296" s="643"/>
      <c r="AO296" s="643"/>
      <c r="AP296" s="643"/>
      <c r="AQ296" s="643"/>
      <c r="AR296" s="643"/>
    </row>
    <row r="297" customFormat="false" ht="52.8" hidden="false" customHeight="true" outlineLevel="0" collapsed="false">
      <c r="A297" s="161" t="s">
        <v>1048</v>
      </c>
      <c r="B297" s="162" t="n">
        <v>1</v>
      </c>
      <c r="C297" s="162" t="s">
        <v>61</v>
      </c>
      <c r="D297" s="162"/>
      <c r="E297" s="72" t="s">
        <v>372</v>
      </c>
      <c r="F297" s="72" t="s">
        <v>1049</v>
      </c>
      <c r="G297" s="162" t="s">
        <v>1050</v>
      </c>
      <c r="H297" s="123" t="s">
        <v>88</v>
      </c>
      <c r="I297" s="73" t="s">
        <v>158</v>
      </c>
      <c r="J297" s="164" t="s">
        <v>161</v>
      </c>
      <c r="K297" s="164"/>
      <c r="L297" s="164" t="s">
        <v>58</v>
      </c>
      <c r="M297" s="79"/>
      <c r="N297" s="79"/>
      <c r="O297" s="251" t="s">
        <v>59</v>
      </c>
      <c r="P297" s="82" t="s">
        <v>1051</v>
      </c>
      <c r="Q297" s="72" t="s">
        <v>61</v>
      </c>
      <c r="R297" s="72"/>
      <c r="S297" s="72" t="n">
        <v>0</v>
      </c>
      <c r="T297" s="82" t="n">
        <v>5</v>
      </c>
      <c r="U297" s="83" t="n">
        <v>0</v>
      </c>
      <c r="V297" s="83" t="n">
        <v>10</v>
      </c>
      <c r="W297" s="83" t="n">
        <v>15</v>
      </c>
      <c r="X297" s="83" t="n">
        <v>10</v>
      </c>
      <c r="Y297" s="83" t="n">
        <v>30</v>
      </c>
      <c r="Z297" s="83" t="s">
        <v>62</v>
      </c>
      <c r="AA297" s="84" t="n">
        <f aca="false">ISBLANK(P297)</f>
        <v>0</v>
      </c>
      <c r="AB297" s="126"/>
      <c r="AC297" s="127" t="n">
        <f aca="false">+S297+T297+U297+V297+W297+X297+Y297</f>
        <v>70</v>
      </c>
      <c r="AD297" s="128" t="n">
        <f aca="false">IF(AC297=100,2,IF(AND(AC297&gt;=51,AC297&lt;=76),1,IF(AC297&gt;=1,AC297&lt;=50,0)))</f>
        <v>1</v>
      </c>
      <c r="AE297" s="248" t="s">
        <v>114</v>
      </c>
      <c r="AF297" s="249"/>
      <c r="AG297" s="166" t="s">
        <v>58</v>
      </c>
      <c r="AH297" s="500" t="n">
        <f aca="false">VLOOKUP(AG297,[20]LISTAS!$I$3:$J$7,2)</f>
        <v>3</v>
      </c>
      <c r="AI297" s="593" t="n">
        <f aca="false">AF297*AH297</f>
        <v>0</v>
      </c>
      <c r="AJ297" s="258" t="s">
        <v>64</v>
      </c>
      <c r="AK297" s="266" t="str">
        <f aca="false">VLOOKUP(AJ297,[20]LISTAS!$Z$3:$AA$6,2)</f>
        <v>Reducir el riesgo y/o
Asume el riesgo Y/o</v>
      </c>
      <c r="AL297" s="95" t="s">
        <v>1052</v>
      </c>
      <c r="AM297" s="95" t="s">
        <v>1053</v>
      </c>
      <c r="AN297" s="95" t="s">
        <v>1054</v>
      </c>
      <c r="AO297" s="132" t="s">
        <v>1055</v>
      </c>
      <c r="AP297" s="95" t="s">
        <v>1056</v>
      </c>
      <c r="AQ297" s="132" t="n">
        <v>43150</v>
      </c>
      <c r="AR297" s="132" t="n">
        <v>43465</v>
      </c>
    </row>
    <row r="298" customFormat="false" ht="52.8" hidden="false" customHeight="false" outlineLevel="0" collapsed="false">
      <c r="A298" s="161"/>
      <c r="B298" s="162"/>
      <c r="C298" s="162"/>
      <c r="D298" s="162"/>
      <c r="E298" s="72" t="s">
        <v>1057</v>
      </c>
      <c r="F298" s="72" t="s">
        <v>1058</v>
      </c>
      <c r="G298" s="162"/>
      <c r="H298" s="82" t="s">
        <v>1059</v>
      </c>
      <c r="I298" s="73"/>
      <c r="J298" s="164"/>
      <c r="K298" s="164"/>
      <c r="L298" s="164"/>
      <c r="M298" s="79"/>
      <c r="N298" s="79"/>
      <c r="O298" s="251"/>
      <c r="P298" s="72" t="s">
        <v>1060</v>
      </c>
      <c r="Q298" s="72" t="s">
        <v>61</v>
      </c>
      <c r="R298" s="72"/>
      <c r="S298" s="72" t="n">
        <v>0</v>
      </c>
      <c r="T298" s="82" t="n">
        <v>5</v>
      </c>
      <c r="U298" s="83" t="n">
        <v>0</v>
      </c>
      <c r="V298" s="83" t="n">
        <v>10</v>
      </c>
      <c r="W298" s="83" t="n">
        <v>15</v>
      </c>
      <c r="X298" s="83" t="n">
        <v>10</v>
      </c>
      <c r="Y298" s="83" t="n">
        <v>30</v>
      </c>
      <c r="Z298" s="83" t="s">
        <v>62</v>
      </c>
      <c r="AA298" s="84" t="n">
        <f aca="false">ISBLANK(P298)</f>
        <v>0</v>
      </c>
      <c r="AB298" s="126"/>
      <c r="AC298" s="127" t="n">
        <f aca="false">+S298+T298+U298+V298+W298+X298+Y298</f>
        <v>70</v>
      </c>
      <c r="AD298" s="128" t="n">
        <f aca="false">IF(AC298=100,2,IF(AND(AC298&gt;=51,AC298&lt;=76),1,IF(AC298&gt;=1,AC298&lt;=50,0)))</f>
        <v>1</v>
      </c>
      <c r="AE298" s="248"/>
      <c r="AF298" s="249"/>
      <c r="AG298" s="166"/>
      <c r="AH298" s="500"/>
      <c r="AI298" s="593"/>
      <c r="AJ298" s="258"/>
      <c r="AK298" s="266"/>
      <c r="AL298" s="72" t="s">
        <v>1061</v>
      </c>
      <c r="AM298" s="95" t="s">
        <v>1053</v>
      </c>
      <c r="AN298" s="72" t="s">
        <v>1062</v>
      </c>
      <c r="AO298" s="132" t="s">
        <v>1063</v>
      </c>
      <c r="AP298" s="72" t="s">
        <v>1064</v>
      </c>
      <c r="AQ298" s="132" t="n">
        <v>43150</v>
      </c>
      <c r="AR298" s="132" t="n">
        <v>43465</v>
      </c>
    </row>
    <row r="299" customFormat="false" ht="39.6" hidden="false" customHeight="false" outlineLevel="0" collapsed="false">
      <c r="A299" s="161"/>
      <c r="B299" s="162"/>
      <c r="C299" s="162"/>
      <c r="D299" s="162"/>
      <c r="E299" s="72" t="s">
        <v>133</v>
      </c>
      <c r="F299" s="72" t="s">
        <v>1065</v>
      </c>
      <c r="G299" s="162"/>
      <c r="H299" s="72" t="s">
        <v>1066</v>
      </c>
      <c r="I299" s="73"/>
      <c r="J299" s="164"/>
      <c r="K299" s="164"/>
      <c r="L299" s="164"/>
      <c r="M299" s="79"/>
      <c r="N299" s="79"/>
      <c r="O299" s="251"/>
      <c r="P299" s="72"/>
      <c r="Q299" s="72"/>
      <c r="R299" s="72"/>
      <c r="S299" s="72"/>
      <c r="T299" s="82"/>
      <c r="U299" s="83"/>
      <c r="V299" s="83"/>
      <c r="W299" s="83"/>
      <c r="X299" s="83"/>
      <c r="Y299" s="83"/>
      <c r="Z299" s="83"/>
      <c r="AA299" s="84"/>
      <c r="AB299" s="126"/>
      <c r="AC299" s="127" t="n">
        <f aca="false">+S299+T299+U299+V299+W299+X299+Y299</f>
        <v>0</v>
      </c>
      <c r="AD299" s="128" t="n">
        <f aca="false">IF(AC299=100,2,IF(AND(AC299&gt;=51,AC299&lt;=76),1,IF(AC299&gt;=1,AC299&lt;=50,0)))</f>
        <v>0</v>
      </c>
      <c r="AE299" s="248"/>
      <c r="AF299" s="249"/>
      <c r="AG299" s="166"/>
      <c r="AH299" s="500"/>
      <c r="AI299" s="593"/>
      <c r="AJ299" s="258"/>
      <c r="AK299" s="266"/>
      <c r="AL299" s="95"/>
      <c r="AM299" s="95"/>
      <c r="AN299" s="95"/>
      <c r="AO299" s="95"/>
      <c r="AP299" s="95"/>
      <c r="AQ299" s="132"/>
      <c r="AR299" s="132"/>
    </row>
    <row r="300" customFormat="false" ht="26.4" hidden="false" customHeight="false" outlineLevel="0" collapsed="false">
      <c r="A300" s="161"/>
      <c r="B300" s="162"/>
      <c r="C300" s="162"/>
      <c r="D300" s="162"/>
      <c r="E300" s="72" t="s">
        <v>133</v>
      </c>
      <c r="F300" s="72" t="s">
        <v>1067</v>
      </c>
      <c r="G300" s="162"/>
      <c r="H300" s="82" t="s">
        <v>1068</v>
      </c>
      <c r="I300" s="73"/>
      <c r="J300" s="164"/>
      <c r="K300" s="164"/>
      <c r="L300" s="164"/>
      <c r="M300" s="79"/>
      <c r="N300" s="79"/>
      <c r="O300" s="251"/>
      <c r="P300" s="82"/>
      <c r="Q300" s="72"/>
      <c r="R300" s="72"/>
      <c r="S300" s="72"/>
      <c r="T300" s="82"/>
      <c r="U300" s="83"/>
      <c r="V300" s="83"/>
      <c r="W300" s="83"/>
      <c r="X300" s="83"/>
      <c r="Y300" s="83"/>
      <c r="Z300" s="83"/>
      <c r="AA300" s="84"/>
      <c r="AB300" s="126"/>
      <c r="AC300" s="127" t="n">
        <f aca="false">+S300+T300+U300+V300+W300+X300+Y300</f>
        <v>0</v>
      </c>
      <c r="AD300" s="128" t="n">
        <f aca="false">IF(AC300=100,2,IF(AND(AC300&gt;=51,AC300&lt;=76),1,IF(AC300&gt;=1,AC300&lt;=50,0)))</f>
        <v>0</v>
      </c>
      <c r="AE300" s="248"/>
      <c r="AF300" s="249"/>
      <c r="AG300" s="166"/>
      <c r="AH300" s="500"/>
      <c r="AI300" s="593"/>
      <c r="AJ300" s="258"/>
      <c r="AK300" s="266"/>
      <c r="AL300" s="95"/>
      <c r="AM300" s="95"/>
      <c r="AN300" s="95"/>
      <c r="AO300" s="95"/>
      <c r="AP300" s="95"/>
      <c r="AQ300" s="132"/>
      <c r="AR300" s="132"/>
    </row>
    <row r="301" customFormat="false" ht="13.2" hidden="false" customHeight="false" outlineLevel="0" collapsed="false">
      <c r="A301" s="489"/>
      <c r="B301" s="313"/>
      <c r="C301" s="313"/>
      <c r="D301" s="313"/>
      <c r="E301" s="313"/>
      <c r="F301" s="645"/>
      <c r="G301" s="489"/>
      <c r="H301" s="489"/>
      <c r="I301" s="489"/>
      <c r="J301" s="489"/>
      <c r="K301" s="489"/>
      <c r="L301" s="489"/>
      <c r="M301" s="489"/>
      <c r="N301" s="489"/>
      <c r="O301" s="489"/>
      <c r="P301" s="646"/>
      <c r="Q301" s="646"/>
      <c r="R301" s="646"/>
      <c r="S301" s="646"/>
      <c r="T301" s="646"/>
      <c r="U301" s="646"/>
      <c r="V301" s="646"/>
      <c r="W301" s="646"/>
      <c r="X301" s="646"/>
      <c r="Y301" s="646"/>
      <c r="Z301" s="646"/>
      <c r="AA301" s="489"/>
      <c r="AB301" s="489"/>
      <c r="AC301" s="489"/>
      <c r="AD301" s="489"/>
      <c r="AE301" s="489"/>
      <c r="AF301" s="489"/>
      <c r="AG301" s="489"/>
      <c r="AH301" s="489"/>
      <c r="AI301" s="490"/>
      <c r="AJ301" s="490"/>
      <c r="AK301" s="490"/>
      <c r="AL301" s="646"/>
      <c r="AM301" s="646"/>
      <c r="AN301" s="646"/>
      <c r="AO301" s="646"/>
      <c r="AP301" s="646"/>
      <c r="AQ301" s="646"/>
      <c r="AR301" s="646"/>
    </row>
    <row r="302" customFormat="false" ht="79.2" hidden="false" customHeight="true" outlineLevel="0" collapsed="false">
      <c r="A302" s="161" t="s">
        <v>1069</v>
      </c>
      <c r="B302" s="162" t="n">
        <v>1</v>
      </c>
      <c r="C302" s="162" t="s">
        <v>61</v>
      </c>
      <c r="D302" s="162"/>
      <c r="E302" s="72" t="s">
        <v>70</v>
      </c>
      <c r="F302" s="72" t="s">
        <v>1070</v>
      </c>
      <c r="G302" s="82" t="s">
        <v>1071</v>
      </c>
      <c r="H302" s="73" t="s">
        <v>1072</v>
      </c>
      <c r="I302" s="72" t="s">
        <v>1073</v>
      </c>
      <c r="J302" s="164" t="s">
        <v>161</v>
      </c>
      <c r="K302" s="164"/>
      <c r="L302" s="164" t="s">
        <v>58</v>
      </c>
      <c r="M302" s="79"/>
      <c r="N302" s="79"/>
      <c r="O302" s="165" t="s">
        <v>59</v>
      </c>
      <c r="P302" s="82" t="s">
        <v>1074</v>
      </c>
      <c r="Q302" s="72" t="s">
        <v>61</v>
      </c>
      <c r="R302" s="72"/>
      <c r="S302" s="72" t="n">
        <v>15</v>
      </c>
      <c r="T302" s="82" t="n">
        <v>5</v>
      </c>
      <c r="U302" s="83" t="n">
        <v>0</v>
      </c>
      <c r="V302" s="83" t="n">
        <v>10</v>
      </c>
      <c r="W302" s="83" t="n">
        <v>15</v>
      </c>
      <c r="X302" s="83" t="n">
        <v>10</v>
      </c>
      <c r="Y302" s="83" t="n">
        <v>30</v>
      </c>
      <c r="Z302" s="83" t="s">
        <v>62</v>
      </c>
      <c r="AA302" s="84" t="n">
        <f aca="false">ISBLANK(P302)</f>
        <v>0</v>
      </c>
      <c r="AB302" s="128" t="n">
        <v>2</v>
      </c>
      <c r="AC302" s="127" t="n">
        <f aca="false">+S302+T302+U302+V302+W302+X302+Y302</f>
        <v>85</v>
      </c>
      <c r="AD302" s="128" t="n">
        <f aca="false">IF(AC302=100,2,IF(AND(AC302&gt;=51,AC302&lt;=76),1,IF(AC302&gt;=1,AC302&lt;=50,0)))</f>
        <v>0</v>
      </c>
      <c r="AE302" s="193" t="s">
        <v>114</v>
      </c>
      <c r="AF302" s="87"/>
      <c r="AG302" s="194" t="s">
        <v>96</v>
      </c>
      <c r="AH302" s="87" t="n">
        <f aca="false">VLOOKUP(AG302,[21]LISTAS!$I$3:$J$7,2)</f>
        <v>2</v>
      </c>
      <c r="AI302" s="167" t="n">
        <f aca="false">AF302*AH302</f>
        <v>0</v>
      </c>
      <c r="AJ302" s="229" t="s">
        <v>97</v>
      </c>
      <c r="AK302" s="168" t="str">
        <f aca="false">VLOOKUP(AJ302,[21]LISTAS!$Z$3:$AA$6,2)</f>
        <v>Asumir el riesgo</v>
      </c>
      <c r="AL302" s="72" t="s">
        <v>1075</v>
      </c>
      <c r="AM302" s="72" t="s">
        <v>1076</v>
      </c>
      <c r="AN302" s="72" t="s">
        <v>1077</v>
      </c>
      <c r="AO302" s="72" t="s">
        <v>1078</v>
      </c>
      <c r="AP302" s="72" t="s">
        <v>1079</v>
      </c>
      <c r="AQ302" s="132" t="n">
        <v>43399</v>
      </c>
      <c r="AR302" s="132" t="n">
        <v>43496</v>
      </c>
    </row>
    <row r="303" customFormat="false" ht="39.6" hidden="false" customHeight="false" outlineLevel="0" collapsed="false">
      <c r="A303" s="161"/>
      <c r="B303" s="162"/>
      <c r="C303" s="162"/>
      <c r="D303" s="162"/>
      <c r="E303" s="72" t="s">
        <v>70</v>
      </c>
      <c r="F303" s="169" t="s">
        <v>1080</v>
      </c>
      <c r="G303" s="82"/>
      <c r="H303" s="647" t="s">
        <v>1081</v>
      </c>
      <c r="I303" s="72"/>
      <c r="J303" s="164"/>
      <c r="K303" s="164"/>
      <c r="L303" s="164"/>
      <c r="M303" s="79"/>
      <c r="N303" s="79"/>
      <c r="O303" s="165"/>
      <c r="P303" s="72" t="s">
        <v>1082</v>
      </c>
      <c r="Q303" s="72" t="s">
        <v>61</v>
      </c>
      <c r="R303" s="72"/>
      <c r="S303" s="72" t="n">
        <v>15</v>
      </c>
      <c r="T303" s="82" t="n">
        <v>5</v>
      </c>
      <c r="U303" s="83" t="n">
        <v>0</v>
      </c>
      <c r="V303" s="83" t="n">
        <v>10</v>
      </c>
      <c r="W303" s="83" t="n">
        <v>15</v>
      </c>
      <c r="X303" s="83" t="n">
        <v>10</v>
      </c>
      <c r="Y303" s="83" t="n">
        <v>30</v>
      </c>
      <c r="Z303" s="83" t="s">
        <v>62</v>
      </c>
      <c r="AA303" s="84" t="n">
        <f aca="false">ISBLANK(P303)</f>
        <v>0</v>
      </c>
      <c r="AB303" s="128"/>
      <c r="AC303" s="127" t="n">
        <f aca="false">+S303+T303+U303+V303+W303+X303+Y303</f>
        <v>85</v>
      </c>
      <c r="AD303" s="128" t="n">
        <f aca="false">IF(AC303=100,2,IF(AND(AC303&gt;=51,AC303&lt;=76),1,IF(AC303&gt;=1,AC303&lt;=50,0)))</f>
        <v>0</v>
      </c>
      <c r="AE303" s="193"/>
      <c r="AF303" s="87"/>
      <c r="AG303" s="194"/>
      <c r="AH303" s="87"/>
      <c r="AI303" s="167"/>
      <c r="AJ303" s="229"/>
      <c r="AK303" s="168"/>
      <c r="AL303" s="72" t="s">
        <v>1083</v>
      </c>
      <c r="AM303" s="72"/>
      <c r="AN303" s="72" t="s">
        <v>1084</v>
      </c>
      <c r="AO303" s="72" t="s">
        <v>1085</v>
      </c>
      <c r="AP303" s="72" t="s">
        <v>1086</v>
      </c>
      <c r="AQ303" s="132"/>
      <c r="AR303" s="132"/>
    </row>
    <row r="304" customFormat="false" ht="39.6" hidden="false" customHeight="false" outlineLevel="0" collapsed="false">
      <c r="A304" s="161"/>
      <c r="B304" s="162"/>
      <c r="C304" s="162"/>
      <c r="D304" s="162"/>
      <c r="E304" s="72" t="s">
        <v>1057</v>
      </c>
      <c r="F304" s="72" t="s">
        <v>1087</v>
      </c>
      <c r="G304" s="82"/>
      <c r="H304" s="448" t="s">
        <v>1088</v>
      </c>
      <c r="I304" s="72"/>
      <c r="J304" s="164"/>
      <c r="K304" s="164"/>
      <c r="L304" s="164"/>
      <c r="M304" s="79"/>
      <c r="N304" s="79"/>
      <c r="O304" s="165"/>
      <c r="P304" s="72"/>
      <c r="Q304" s="72"/>
      <c r="R304" s="72"/>
      <c r="S304" s="72"/>
      <c r="T304" s="82"/>
      <c r="U304" s="83"/>
      <c r="V304" s="83"/>
      <c r="W304" s="83"/>
      <c r="X304" s="83"/>
      <c r="Y304" s="83"/>
      <c r="Z304" s="83"/>
      <c r="AA304" s="84"/>
      <c r="AB304" s="128"/>
      <c r="AC304" s="127" t="n">
        <f aca="false">+S304+T304+U304+V304+W304+X304+Y304</f>
        <v>0</v>
      </c>
      <c r="AD304" s="128" t="n">
        <f aca="false">IF(AC304=100,2,IF(AND(AC304&gt;=51,AC304&lt;=76),1,IF(AC304&gt;=1,AC304&lt;=50,0)))</f>
        <v>0</v>
      </c>
      <c r="AE304" s="193"/>
      <c r="AF304" s="87"/>
      <c r="AG304" s="194"/>
      <c r="AH304" s="87"/>
      <c r="AI304" s="167"/>
      <c r="AJ304" s="229"/>
      <c r="AK304" s="168"/>
      <c r="AL304" s="95" t="s">
        <v>1089</v>
      </c>
      <c r="AM304" s="72"/>
      <c r="AN304" s="95" t="s">
        <v>1090</v>
      </c>
      <c r="AO304" s="541" t="s">
        <v>1091</v>
      </c>
      <c r="AP304" s="73" t="s">
        <v>1092</v>
      </c>
      <c r="AQ304" s="132"/>
      <c r="AR304" s="132"/>
    </row>
    <row r="305" customFormat="false" ht="52.8" hidden="false" customHeight="false" outlineLevel="0" collapsed="false">
      <c r="A305" s="161"/>
      <c r="B305" s="162"/>
      <c r="C305" s="162"/>
      <c r="D305" s="162"/>
      <c r="E305" s="72" t="s">
        <v>70</v>
      </c>
      <c r="F305" s="72" t="s">
        <v>1093</v>
      </c>
      <c r="G305" s="82"/>
      <c r="H305" s="82" t="s">
        <v>1094</v>
      </c>
      <c r="I305" s="72"/>
      <c r="J305" s="164"/>
      <c r="K305" s="164"/>
      <c r="L305" s="164"/>
      <c r="M305" s="79"/>
      <c r="N305" s="79"/>
      <c r="O305" s="165"/>
      <c r="P305" s="82"/>
      <c r="Q305" s="72"/>
      <c r="R305" s="72"/>
      <c r="S305" s="72"/>
      <c r="T305" s="82"/>
      <c r="U305" s="83"/>
      <c r="V305" s="83"/>
      <c r="W305" s="83"/>
      <c r="X305" s="83"/>
      <c r="Y305" s="83"/>
      <c r="Z305" s="83"/>
      <c r="AA305" s="84"/>
      <c r="AB305" s="128"/>
      <c r="AC305" s="127" t="n">
        <f aca="false">+S305+T305+U305+V305+W305+X305+Y305</f>
        <v>0</v>
      </c>
      <c r="AD305" s="128" t="n">
        <f aca="false">IF(AC305=100,2,IF(AND(AC305&gt;=51,AC305&lt;=76),1,IF(AC305&gt;=1,AC305&lt;=50,0)))</f>
        <v>0</v>
      </c>
      <c r="AE305" s="193"/>
      <c r="AF305" s="87"/>
      <c r="AG305" s="194"/>
      <c r="AH305" s="87"/>
      <c r="AI305" s="167"/>
      <c r="AJ305" s="229"/>
      <c r="AK305" s="168"/>
      <c r="AL305" s="95" t="s">
        <v>1095</v>
      </c>
      <c r="AM305" s="72"/>
      <c r="AN305" s="95"/>
      <c r="AO305" s="95"/>
      <c r="AP305" s="95"/>
      <c r="AQ305" s="132"/>
      <c r="AR305" s="132"/>
    </row>
    <row r="306" customFormat="false" ht="39.6" hidden="false" customHeight="false" outlineLevel="0" collapsed="false">
      <c r="A306" s="161"/>
      <c r="B306" s="162"/>
      <c r="C306" s="162"/>
      <c r="D306" s="162"/>
      <c r="E306" s="72" t="s">
        <v>141</v>
      </c>
      <c r="F306" s="72" t="s">
        <v>1096</v>
      </c>
      <c r="G306" s="82"/>
      <c r="H306" s="72" t="s">
        <v>1097</v>
      </c>
      <c r="I306" s="72"/>
      <c r="J306" s="164"/>
      <c r="K306" s="164"/>
      <c r="L306" s="164"/>
      <c r="M306" s="79"/>
      <c r="N306" s="79"/>
      <c r="O306" s="165"/>
      <c r="P306" s="82"/>
      <c r="Q306" s="72"/>
      <c r="R306" s="72"/>
      <c r="S306" s="72"/>
      <c r="T306" s="82"/>
      <c r="U306" s="83"/>
      <c r="V306" s="83"/>
      <c r="W306" s="83"/>
      <c r="X306" s="83"/>
      <c r="Y306" s="83"/>
      <c r="Z306" s="83"/>
      <c r="AA306" s="84"/>
      <c r="AB306" s="128"/>
      <c r="AC306" s="127" t="n">
        <f aca="false">+S306+T306+U306+V306+W306+X306+Y306</f>
        <v>0</v>
      </c>
      <c r="AD306" s="128" t="n">
        <f aca="false">IF(AC306=100,2,IF(AND(AC306&gt;=51,AC306&lt;=76),1,IF(AC306&gt;=1,AC306&lt;=50,0)))</f>
        <v>0</v>
      </c>
      <c r="AE306" s="193"/>
      <c r="AF306" s="87"/>
      <c r="AG306" s="194"/>
      <c r="AH306" s="87"/>
      <c r="AI306" s="167"/>
      <c r="AJ306" s="229"/>
      <c r="AK306" s="168"/>
      <c r="AL306" s="95"/>
      <c r="AM306" s="72"/>
      <c r="AN306" s="95"/>
      <c r="AO306" s="95"/>
      <c r="AP306" s="95"/>
      <c r="AQ306" s="132"/>
      <c r="AR306" s="132"/>
    </row>
    <row r="307" customFormat="false" ht="39.6" hidden="false" customHeight="true" outlineLevel="0" collapsed="false">
      <c r="A307" s="161" t="s">
        <v>1069</v>
      </c>
      <c r="B307" s="162" t="n">
        <v>2</v>
      </c>
      <c r="C307" s="162" t="s">
        <v>61</v>
      </c>
      <c r="D307" s="162"/>
      <c r="E307" s="72" t="s">
        <v>141</v>
      </c>
      <c r="F307" s="72" t="s">
        <v>1098</v>
      </c>
      <c r="G307" s="82" t="s">
        <v>1099</v>
      </c>
      <c r="H307" s="123" t="s">
        <v>1100</v>
      </c>
      <c r="I307" s="72" t="s">
        <v>1073</v>
      </c>
      <c r="J307" s="164" t="s">
        <v>161</v>
      </c>
      <c r="K307" s="164"/>
      <c r="L307" s="164" t="s">
        <v>58</v>
      </c>
      <c r="M307" s="79"/>
      <c r="N307" s="79"/>
      <c r="O307" s="165" t="s">
        <v>59</v>
      </c>
      <c r="P307" s="82" t="s">
        <v>1101</v>
      </c>
      <c r="Q307" s="72" t="s">
        <v>61</v>
      </c>
      <c r="R307" s="72"/>
      <c r="S307" s="72" t="n">
        <v>15</v>
      </c>
      <c r="T307" s="82" t="n">
        <v>5</v>
      </c>
      <c r="U307" s="83" t="n">
        <v>0</v>
      </c>
      <c r="V307" s="83" t="n">
        <v>10</v>
      </c>
      <c r="W307" s="83" t="n">
        <v>15</v>
      </c>
      <c r="X307" s="83" t="n">
        <v>10</v>
      </c>
      <c r="Y307" s="83" t="n">
        <v>30</v>
      </c>
      <c r="Z307" s="83" t="s">
        <v>62</v>
      </c>
      <c r="AA307" s="84" t="n">
        <f aca="false">ISBLANK(P307)</f>
        <v>0</v>
      </c>
      <c r="AB307" s="128" t="n">
        <v>3</v>
      </c>
      <c r="AC307" s="127" t="n">
        <f aca="false">+S307+T307+U307+V307+W307+X307+Y307</f>
        <v>85</v>
      </c>
      <c r="AD307" s="128" t="n">
        <f aca="false">IF(AC307=100,2,IF(AND(AC307&gt;=51,AC307&lt;=76),1,IF(AC307&gt;=1,AC307&lt;=50,0)))</f>
        <v>0</v>
      </c>
      <c r="AE307" s="193" t="s">
        <v>114</v>
      </c>
      <c r="AF307" s="87"/>
      <c r="AG307" s="194" t="s">
        <v>96</v>
      </c>
      <c r="AH307" s="87" t="n">
        <f aca="false">VLOOKUP(AG307,[21]LISTAS!$I$3:$J$7,2)</f>
        <v>2</v>
      </c>
      <c r="AI307" s="167" t="n">
        <f aca="false">AF307*AH307</f>
        <v>0</v>
      </c>
      <c r="AJ307" s="229" t="s">
        <v>97</v>
      </c>
      <c r="AK307" s="168" t="str">
        <f aca="false">VLOOKUP(AJ307,[21]LISTAS!$Z$3:$AA$6,2)</f>
        <v>Asumir el riesgo</v>
      </c>
      <c r="AL307" s="95" t="s">
        <v>1102</v>
      </c>
      <c r="AM307" s="95" t="s">
        <v>1076</v>
      </c>
      <c r="AN307" s="95" t="s">
        <v>1103</v>
      </c>
      <c r="AO307" s="95" t="s">
        <v>1104</v>
      </c>
      <c r="AP307" s="95" t="s">
        <v>1105</v>
      </c>
      <c r="AQ307" s="132" t="n">
        <v>43399</v>
      </c>
      <c r="AR307" s="132" t="n">
        <v>43496</v>
      </c>
    </row>
    <row r="308" customFormat="false" ht="92.4" hidden="false" customHeight="false" outlineLevel="0" collapsed="false">
      <c r="A308" s="161"/>
      <c r="B308" s="162"/>
      <c r="C308" s="162"/>
      <c r="D308" s="162"/>
      <c r="E308" s="72" t="s">
        <v>70</v>
      </c>
      <c r="F308" s="72" t="s">
        <v>1106</v>
      </c>
      <c r="G308" s="82"/>
      <c r="H308" s="82" t="s">
        <v>1107</v>
      </c>
      <c r="I308" s="72"/>
      <c r="J308" s="164"/>
      <c r="K308" s="164"/>
      <c r="L308" s="164"/>
      <c r="M308" s="79"/>
      <c r="N308" s="79"/>
      <c r="O308" s="165"/>
      <c r="P308" s="72" t="s">
        <v>1108</v>
      </c>
      <c r="Q308" s="72" t="s">
        <v>61</v>
      </c>
      <c r="R308" s="72"/>
      <c r="S308" s="72" t="n">
        <v>15</v>
      </c>
      <c r="T308" s="82" t="n">
        <v>5</v>
      </c>
      <c r="U308" s="83" t="n">
        <v>0</v>
      </c>
      <c r="V308" s="83" t="n">
        <v>10</v>
      </c>
      <c r="W308" s="83" t="n">
        <v>15</v>
      </c>
      <c r="X308" s="83" t="n">
        <v>10</v>
      </c>
      <c r="Y308" s="83" t="n">
        <v>30</v>
      </c>
      <c r="Z308" s="83" t="s">
        <v>62</v>
      </c>
      <c r="AA308" s="84" t="n">
        <f aca="false">ISBLANK(P308)</f>
        <v>0</v>
      </c>
      <c r="AB308" s="128"/>
      <c r="AC308" s="127" t="n">
        <f aca="false">+S308+T308+U308+V308+W308+X308+Y308</f>
        <v>85</v>
      </c>
      <c r="AD308" s="128" t="n">
        <f aca="false">IF(AC308=100,2,IF(AND(AC308&gt;=51,AC308&lt;=76),1,IF(AC308&gt;=1,AC308&lt;=50,0)))</f>
        <v>0</v>
      </c>
      <c r="AE308" s="193"/>
      <c r="AF308" s="87"/>
      <c r="AG308" s="194"/>
      <c r="AH308" s="87"/>
      <c r="AI308" s="167"/>
      <c r="AJ308" s="229"/>
      <c r="AK308" s="168"/>
      <c r="AL308" s="72" t="s">
        <v>1109</v>
      </c>
      <c r="AM308" s="95"/>
      <c r="AN308" s="72" t="s">
        <v>1110</v>
      </c>
      <c r="AO308" s="72" t="s">
        <v>1111</v>
      </c>
      <c r="AP308" s="72" t="s">
        <v>1111</v>
      </c>
      <c r="AQ308" s="132"/>
      <c r="AR308" s="132"/>
    </row>
    <row r="309" customFormat="false" ht="79.2" hidden="false" customHeight="false" outlineLevel="0" collapsed="false">
      <c r="A309" s="161"/>
      <c r="B309" s="162"/>
      <c r="C309" s="162"/>
      <c r="D309" s="162"/>
      <c r="E309" s="72" t="s">
        <v>70</v>
      </c>
      <c r="F309" s="72" t="s">
        <v>1112</v>
      </c>
      <c r="G309" s="82"/>
      <c r="H309" s="82" t="s">
        <v>1113</v>
      </c>
      <c r="I309" s="72"/>
      <c r="J309" s="164"/>
      <c r="K309" s="164"/>
      <c r="L309" s="164"/>
      <c r="M309" s="79"/>
      <c r="N309" s="79"/>
      <c r="O309" s="165"/>
      <c r="P309" s="82" t="s">
        <v>1114</v>
      </c>
      <c r="Q309" s="72" t="s">
        <v>61</v>
      </c>
      <c r="R309" s="72"/>
      <c r="S309" s="72" t="n">
        <v>15</v>
      </c>
      <c r="T309" s="82" t="n">
        <v>5</v>
      </c>
      <c r="U309" s="83" t="n">
        <v>0</v>
      </c>
      <c r="V309" s="83" t="n">
        <v>10</v>
      </c>
      <c r="W309" s="83" t="n">
        <v>15</v>
      </c>
      <c r="X309" s="83" t="n">
        <v>10</v>
      </c>
      <c r="Y309" s="83" t="n">
        <v>30</v>
      </c>
      <c r="Z309" s="83" t="s">
        <v>62</v>
      </c>
      <c r="AA309" s="84" t="n">
        <f aca="false">ISBLANK(P309)</f>
        <v>0</v>
      </c>
      <c r="AB309" s="128"/>
      <c r="AC309" s="127" t="n">
        <f aca="false">+S309+T309+U309+V309+W309+X309+Y309</f>
        <v>85</v>
      </c>
      <c r="AD309" s="128" t="n">
        <f aca="false">IF(AC309=100,2,IF(AND(AC309&gt;=51,AC309&lt;=76),1,IF(AC309&gt;=1,AC309&lt;=50,0)))</f>
        <v>0</v>
      </c>
      <c r="AE309" s="193"/>
      <c r="AF309" s="87"/>
      <c r="AG309" s="194"/>
      <c r="AH309" s="87"/>
      <c r="AI309" s="167"/>
      <c r="AJ309" s="229"/>
      <c r="AK309" s="168"/>
      <c r="AL309" s="95" t="s">
        <v>1115</v>
      </c>
      <c r="AM309" s="95"/>
      <c r="AN309" s="95"/>
      <c r="AO309" s="95"/>
      <c r="AP309" s="95" t="s">
        <v>1116</v>
      </c>
      <c r="AQ309" s="132"/>
      <c r="AR309" s="132"/>
    </row>
    <row r="310" customFormat="false" ht="39.6" hidden="false" customHeight="false" outlineLevel="0" collapsed="false">
      <c r="A310" s="161"/>
      <c r="B310" s="162"/>
      <c r="C310" s="162"/>
      <c r="D310" s="162"/>
      <c r="E310" s="72"/>
      <c r="F310" s="72"/>
      <c r="G310" s="82"/>
      <c r="H310" s="82"/>
      <c r="I310" s="72"/>
      <c r="J310" s="164"/>
      <c r="K310" s="164"/>
      <c r="L310" s="164"/>
      <c r="M310" s="79"/>
      <c r="N310" s="79"/>
      <c r="O310" s="165"/>
      <c r="P310" s="82"/>
      <c r="Q310" s="72"/>
      <c r="R310" s="72"/>
      <c r="S310" s="72"/>
      <c r="T310" s="82"/>
      <c r="U310" s="83"/>
      <c r="V310" s="83"/>
      <c r="W310" s="83"/>
      <c r="X310" s="83"/>
      <c r="Y310" s="83"/>
      <c r="Z310" s="83"/>
      <c r="AA310" s="84"/>
      <c r="AB310" s="128"/>
      <c r="AC310" s="127" t="n">
        <f aca="false">+S310+T310+U310+V310+W310+X310+Y310</f>
        <v>0</v>
      </c>
      <c r="AD310" s="128" t="n">
        <f aca="false">IF(AC310=100,2,IF(AND(AC310&gt;=51,AC310&lt;=76),1,IF(AC310&gt;=1,AC310&lt;=50,0)))</f>
        <v>0</v>
      </c>
      <c r="AE310" s="193"/>
      <c r="AF310" s="87"/>
      <c r="AG310" s="194"/>
      <c r="AH310" s="87"/>
      <c r="AI310" s="167"/>
      <c r="AJ310" s="229"/>
      <c r="AK310" s="168"/>
      <c r="AL310" s="95"/>
      <c r="AM310" s="95"/>
      <c r="AN310" s="95" t="s">
        <v>1117</v>
      </c>
      <c r="AO310" s="95" t="s">
        <v>1118</v>
      </c>
      <c r="AP310" s="95" t="s">
        <v>1119</v>
      </c>
      <c r="AQ310" s="132"/>
      <c r="AR310" s="132"/>
    </row>
    <row r="311" customFormat="false" ht="13.2" hidden="false" customHeight="false" outlineLevel="0" collapsed="false">
      <c r="A311" s="161"/>
      <c r="B311" s="162"/>
      <c r="C311" s="162"/>
      <c r="D311" s="162"/>
      <c r="E311" s="72"/>
      <c r="F311" s="72"/>
      <c r="G311" s="82"/>
      <c r="H311" s="72"/>
      <c r="I311" s="72"/>
      <c r="J311" s="164"/>
      <c r="K311" s="164"/>
      <c r="L311" s="164"/>
      <c r="M311" s="79"/>
      <c r="N311" s="79"/>
      <c r="O311" s="165"/>
      <c r="P311" s="82"/>
      <c r="Q311" s="72"/>
      <c r="R311" s="72"/>
      <c r="S311" s="72"/>
      <c r="T311" s="82"/>
      <c r="U311" s="83"/>
      <c r="V311" s="83"/>
      <c r="W311" s="83"/>
      <c r="X311" s="83"/>
      <c r="Y311" s="83"/>
      <c r="Z311" s="83"/>
      <c r="AA311" s="84"/>
      <c r="AB311" s="128"/>
      <c r="AC311" s="127" t="n">
        <f aca="false">+S311+T311+U311+V311+W311+X311+Y311</f>
        <v>0</v>
      </c>
      <c r="AD311" s="128" t="n">
        <f aca="false">IF(AC311=100,2,IF(AND(AC311&gt;=51,AC311&lt;=76),1,IF(AC311&gt;=1,AC311&lt;=50,0)))</f>
        <v>0</v>
      </c>
      <c r="AE311" s="193"/>
      <c r="AF311" s="87"/>
      <c r="AG311" s="194"/>
      <c r="AH311" s="87"/>
      <c r="AI311" s="167"/>
      <c r="AJ311" s="229"/>
      <c r="AK311" s="168"/>
      <c r="AL311" s="95"/>
      <c r="AM311" s="95"/>
      <c r="AN311" s="95"/>
      <c r="AO311" s="95"/>
      <c r="AP311" s="95"/>
      <c r="AQ311" s="132"/>
      <c r="AR311" s="132"/>
    </row>
    <row r="312" customFormat="false" ht="52.8" hidden="false" customHeight="true" outlineLevel="0" collapsed="false">
      <c r="A312" s="161" t="s">
        <v>1069</v>
      </c>
      <c r="B312" s="162" t="n">
        <v>3</v>
      </c>
      <c r="C312" s="162" t="s">
        <v>61</v>
      </c>
      <c r="D312" s="162"/>
      <c r="E312" s="72" t="s">
        <v>70</v>
      </c>
      <c r="F312" s="494" t="s">
        <v>1120</v>
      </c>
      <c r="G312" s="82" t="s">
        <v>1121</v>
      </c>
      <c r="H312" s="494" t="s">
        <v>1122</v>
      </c>
      <c r="I312" s="72" t="s">
        <v>1073</v>
      </c>
      <c r="J312" s="164" t="s">
        <v>161</v>
      </c>
      <c r="K312" s="164"/>
      <c r="L312" s="164" t="s">
        <v>58</v>
      </c>
      <c r="M312" s="79"/>
      <c r="N312" s="79"/>
      <c r="O312" s="165" t="s">
        <v>59</v>
      </c>
      <c r="P312" s="82" t="s">
        <v>1123</v>
      </c>
      <c r="Q312" s="72" t="s">
        <v>61</v>
      </c>
      <c r="R312" s="72"/>
      <c r="S312" s="72" t="n">
        <v>15</v>
      </c>
      <c r="T312" s="82" t="n">
        <v>5</v>
      </c>
      <c r="U312" s="83" t="n">
        <v>0</v>
      </c>
      <c r="V312" s="83" t="n">
        <v>10</v>
      </c>
      <c r="W312" s="83" t="n">
        <v>15</v>
      </c>
      <c r="X312" s="83" t="n">
        <v>10</v>
      </c>
      <c r="Y312" s="83" t="n">
        <v>30</v>
      </c>
      <c r="Z312" s="83" t="s">
        <v>62</v>
      </c>
      <c r="AA312" s="84" t="n">
        <f aca="false">ISBLANK(P312)</f>
        <v>0</v>
      </c>
      <c r="AB312" s="128" t="n">
        <v>1</v>
      </c>
      <c r="AC312" s="127" t="n">
        <f aca="false">+S312+T312+U312+V312+W312+X312+Y312</f>
        <v>85</v>
      </c>
      <c r="AD312" s="128" t="n">
        <f aca="false">IF(AC312=100,2,IF(AND(AC312&gt;=51,AC312&lt;=76),1,IF(AC312&gt;=1,AC312&lt;=50,0)))</f>
        <v>0</v>
      </c>
      <c r="AE312" s="166" t="s">
        <v>63</v>
      </c>
      <c r="AF312" s="87"/>
      <c r="AG312" s="194" t="s">
        <v>96</v>
      </c>
      <c r="AH312" s="87" t="n">
        <f aca="false">VLOOKUP(AG312,[21]LISTAS!$I$3:$J$7,2)</f>
        <v>2</v>
      </c>
      <c r="AI312" s="167" t="n">
        <f aca="false">AF312*AH312</f>
        <v>0</v>
      </c>
      <c r="AJ312" s="229" t="s">
        <v>97</v>
      </c>
      <c r="AK312" s="168" t="str">
        <f aca="false">VLOOKUP(AJ312,[21]LISTAS!$Z$3:$AA$6,2)</f>
        <v>Asumir el riesgo</v>
      </c>
      <c r="AL312" s="95" t="s">
        <v>1124</v>
      </c>
      <c r="AM312" s="95" t="s">
        <v>1076</v>
      </c>
      <c r="AN312" s="95" t="s">
        <v>1110</v>
      </c>
      <c r="AO312" s="95" t="s">
        <v>1125</v>
      </c>
      <c r="AP312" s="95" t="s">
        <v>1125</v>
      </c>
      <c r="AQ312" s="132" t="n">
        <v>43399</v>
      </c>
      <c r="AR312" s="132" t="n">
        <v>43496</v>
      </c>
    </row>
    <row r="313" customFormat="false" ht="39.6" hidden="false" customHeight="false" outlineLevel="0" collapsed="false">
      <c r="A313" s="161"/>
      <c r="B313" s="162"/>
      <c r="C313" s="162"/>
      <c r="D313" s="162"/>
      <c r="E313" s="72" t="s">
        <v>836</v>
      </c>
      <c r="F313" s="516" t="s">
        <v>1126</v>
      </c>
      <c r="G313" s="82"/>
      <c r="H313" s="494" t="s">
        <v>1127</v>
      </c>
      <c r="I313" s="72"/>
      <c r="J313" s="164"/>
      <c r="K313" s="164"/>
      <c r="L313" s="164"/>
      <c r="M313" s="79"/>
      <c r="N313" s="79"/>
      <c r="O313" s="165"/>
      <c r="P313" s="82"/>
      <c r="Q313" s="72"/>
      <c r="R313" s="72"/>
      <c r="S313" s="72"/>
      <c r="T313" s="82"/>
      <c r="U313" s="83"/>
      <c r="V313" s="83"/>
      <c r="W313" s="83"/>
      <c r="X313" s="83"/>
      <c r="Y313" s="83"/>
      <c r="Z313" s="83"/>
      <c r="AA313" s="84"/>
      <c r="AB313" s="128"/>
      <c r="AC313" s="127" t="n">
        <f aca="false">+S313+T313+U313+V313+W313+X313+Y313</f>
        <v>0</v>
      </c>
      <c r="AD313" s="128" t="n">
        <f aca="false">IF(AC313=100,2,IF(AND(AC313&gt;=51,AC313&lt;=76),1,IF(AC313&gt;=1,AC313&lt;=50,0)))</f>
        <v>0</v>
      </c>
      <c r="AE313" s="166"/>
      <c r="AF313" s="87"/>
      <c r="AG313" s="194"/>
      <c r="AH313" s="87"/>
      <c r="AI313" s="167"/>
      <c r="AJ313" s="229"/>
      <c r="AK313" s="168"/>
      <c r="AL313" s="95" t="s">
        <v>1128</v>
      </c>
      <c r="AM313" s="95"/>
      <c r="AN313" s="95"/>
      <c r="AO313" s="95"/>
      <c r="AP313" s="95"/>
      <c r="AQ313" s="132"/>
      <c r="AR313" s="132"/>
    </row>
    <row r="314" customFormat="false" ht="13.2" hidden="false" customHeight="false" outlineLevel="0" collapsed="false">
      <c r="A314" s="161"/>
      <c r="B314" s="162"/>
      <c r="C314" s="162"/>
      <c r="D314" s="162"/>
      <c r="E314" s="72"/>
      <c r="F314" s="494"/>
      <c r="G314" s="82"/>
      <c r="H314" s="494"/>
      <c r="I314" s="72"/>
      <c r="J314" s="164"/>
      <c r="K314" s="164"/>
      <c r="L314" s="164"/>
      <c r="M314" s="79"/>
      <c r="N314" s="79"/>
      <c r="O314" s="165"/>
      <c r="P314" s="72"/>
      <c r="Q314" s="72"/>
      <c r="R314" s="72"/>
      <c r="S314" s="72"/>
      <c r="T314" s="82"/>
      <c r="U314" s="83"/>
      <c r="V314" s="83"/>
      <c r="W314" s="83"/>
      <c r="X314" s="83"/>
      <c r="Y314" s="83"/>
      <c r="Z314" s="83"/>
      <c r="AA314" s="84"/>
      <c r="AB314" s="128"/>
      <c r="AC314" s="127" t="n">
        <f aca="false">+S314+T314+U314+V314+W314+X314+Y314</f>
        <v>0</v>
      </c>
      <c r="AD314" s="128" t="n">
        <f aca="false">IF(AC314=100,2,IF(AND(AC314&gt;=51,AC314&lt;=76),1,IF(AC314&gt;=1,AC314&lt;=50,0)))</f>
        <v>0</v>
      </c>
      <c r="AE314" s="166"/>
      <c r="AF314" s="87"/>
      <c r="AG314" s="194"/>
      <c r="AH314" s="87"/>
      <c r="AI314" s="167"/>
      <c r="AJ314" s="229"/>
      <c r="AK314" s="168"/>
      <c r="AL314" s="95"/>
      <c r="AM314" s="95"/>
      <c r="AN314" s="95"/>
      <c r="AO314" s="95"/>
      <c r="AP314" s="95"/>
      <c r="AQ314" s="132"/>
      <c r="AR314" s="132"/>
    </row>
    <row r="315" customFormat="false" ht="13.2" hidden="false" customHeight="false" outlineLevel="0" collapsed="false">
      <c r="A315" s="161"/>
      <c r="B315" s="162"/>
      <c r="C315" s="162"/>
      <c r="D315" s="162"/>
      <c r="E315" s="72"/>
      <c r="F315" s="494"/>
      <c r="G315" s="82"/>
      <c r="H315" s="494"/>
      <c r="I315" s="72"/>
      <c r="J315" s="164"/>
      <c r="K315" s="164"/>
      <c r="L315" s="164"/>
      <c r="M315" s="79"/>
      <c r="N315" s="79"/>
      <c r="O315" s="165"/>
      <c r="P315" s="82"/>
      <c r="Q315" s="72"/>
      <c r="R315" s="72"/>
      <c r="S315" s="72"/>
      <c r="T315" s="82"/>
      <c r="U315" s="83"/>
      <c r="V315" s="83"/>
      <c r="W315" s="83"/>
      <c r="X315" s="83"/>
      <c r="Y315" s="83"/>
      <c r="Z315" s="83"/>
      <c r="AA315" s="84"/>
      <c r="AB315" s="128"/>
      <c r="AC315" s="127" t="n">
        <f aca="false">+S315+T315+U315+V315+W315+X315+Y315</f>
        <v>0</v>
      </c>
      <c r="AD315" s="128" t="n">
        <f aca="false">IF(AC315=100,2,IF(AND(AC315&gt;=51,AC315&lt;=76),1,IF(AC315&gt;=1,AC315&lt;=50,0)))</f>
        <v>0</v>
      </c>
      <c r="AE315" s="166"/>
      <c r="AF315" s="87"/>
      <c r="AG315" s="194"/>
      <c r="AH315" s="87"/>
      <c r="AI315" s="167"/>
      <c r="AJ315" s="229"/>
      <c r="AK315" s="168"/>
      <c r="AL315" s="95"/>
      <c r="AM315" s="95"/>
      <c r="AN315" s="95"/>
      <c r="AO315" s="95"/>
      <c r="AP315" s="95"/>
      <c r="AQ315" s="132"/>
      <c r="AR315" s="132"/>
    </row>
    <row r="316" customFormat="false" ht="13.2" hidden="false" customHeight="false" outlineLevel="0" collapsed="false">
      <c r="A316" s="161"/>
      <c r="B316" s="162"/>
      <c r="C316" s="162"/>
      <c r="D316" s="162"/>
      <c r="E316" s="72"/>
      <c r="F316" s="72"/>
      <c r="G316" s="82"/>
      <c r="H316" s="494"/>
      <c r="I316" s="72"/>
      <c r="J316" s="164"/>
      <c r="K316" s="164"/>
      <c r="L316" s="164"/>
      <c r="M316" s="79"/>
      <c r="N316" s="79"/>
      <c r="O316" s="165"/>
      <c r="P316" s="82"/>
      <c r="Q316" s="72"/>
      <c r="R316" s="72"/>
      <c r="S316" s="72"/>
      <c r="T316" s="82"/>
      <c r="U316" s="83"/>
      <c r="V316" s="83"/>
      <c r="W316" s="83"/>
      <c r="X316" s="83"/>
      <c r="Y316" s="83"/>
      <c r="Z316" s="83"/>
      <c r="AA316" s="84"/>
      <c r="AB316" s="128"/>
      <c r="AC316" s="127" t="n">
        <f aca="false">+S316+T316+U316+V316+W316+X316+Y316</f>
        <v>0</v>
      </c>
      <c r="AD316" s="128" t="n">
        <f aca="false">IF(AC316=100,2,IF(AND(AC316&gt;=51,AC316&lt;=76),1,IF(AC316&gt;=1,AC316&lt;=50,0)))</f>
        <v>0</v>
      </c>
      <c r="AE316" s="166"/>
      <c r="AF316" s="87"/>
      <c r="AG316" s="194"/>
      <c r="AH316" s="87"/>
      <c r="AI316" s="167"/>
      <c r="AJ316" s="229"/>
      <c r="AK316" s="168"/>
      <c r="AL316" s="95"/>
      <c r="AM316" s="95"/>
      <c r="AN316" s="95"/>
      <c r="AO316" s="95"/>
      <c r="AP316" s="95"/>
      <c r="AQ316" s="132"/>
      <c r="AR316" s="132"/>
    </row>
    <row r="317" customFormat="false" ht="39.6" hidden="false" customHeight="true" outlineLevel="0" collapsed="false">
      <c r="A317" s="161" t="s">
        <v>1069</v>
      </c>
      <c r="B317" s="162" t="n">
        <v>4</v>
      </c>
      <c r="C317" s="162" t="s">
        <v>61</v>
      </c>
      <c r="D317" s="162"/>
      <c r="E317" s="72" t="s">
        <v>836</v>
      </c>
      <c r="F317" s="72" t="s">
        <v>1129</v>
      </c>
      <c r="G317" s="82" t="s">
        <v>1130</v>
      </c>
      <c r="H317" s="123" t="s">
        <v>1131</v>
      </c>
      <c r="I317" s="72" t="s">
        <v>158</v>
      </c>
      <c r="J317" s="192" t="s">
        <v>114</v>
      </c>
      <c r="K317" s="77"/>
      <c r="L317" s="164" t="s">
        <v>58</v>
      </c>
      <c r="M317" s="166"/>
      <c r="N317" s="166"/>
      <c r="O317" s="195" t="s">
        <v>64</v>
      </c>
      <c r="P317" s="82" t="s">
        <v>1132</v>
      </c>
      <c r="Q317" s="72" t="s">
        <v>61</v>
      </c>
      <c r="R317" s="72"/>
      <c r="S317" s="72" t="n">
        <v>15</v>
      </c>
      <c r="T317" s="82" t="n">
        <v>5</v>
      </c>
      <c r="U317" s="83" t="n">
        <v>0</v>
      </c>
      <c r="V317" s="83" t="n">
        <v>10</v>
      </c>
      <c r="W317" s="83" t="n">
        <v>15</v>
      </c>
      <c r="X317" s="83" t="n">
        <v>10</v>
      </c>
      <c r="Y317" s="83" t="n">
        <v>30</v>
      </c>
      <c r="Z317" s="83" t="s">
        <v>62</v>
      </c>
      <c r="AA317" s="84"/>
      <c r="AB317" s="128" t="n">
        <v>2</v>
      </c>
      <c r="AC317" s="127" t="n">
        <f aca="false">+S317+T317+U317+V317+W317+X317+Y317</f>
        <v>85</v>
      </c>
      <c r="AD317" s="128" t="n">
        <f aca="false">IF(AC317=100,2,IF(AND(AC317&gt;=51,AC317&lt;=76),1,IF(AC317&gt;=1,AC317&lt;=50,0)))</f>
        <v>0</v>
      </c>
      <c r="AE317" s="193" t="s">
        <v>114</v>
      </c>
      <c r="AF317" s="87"/>
      <c r="AG317" s="194" t="s">
        <v>96</v>
      </c>
      <c r="AH317" s="87" t="n">
        <f aca="false">VLOOKUP(AG317,[21]LISTAS!$I$3:$J$7,2)</f>
        <v>2</v>
      </c>
      <c r="AI317" s="167" t="n">
        <f aca="false">AF317*AH317</f>
        <v>0</v>
      </c>
      <c r="AJ317" s="229" t="s">
        <v>97</v>
      </c>
      <c r="AK317" s="168" t="str">
        <f aca="false">VLOOKUP(AJ317,[21]LISTAS!$Z$3:$AA$6,2)</f>
        <v>Asumir el riesgo</v>
      </c>
      <c r="AL317" s="95" t="s">
        <v>1133</v>
      </c>
      <c r="AM317" s="95" t="s">
        <v>1076</v>
      </c>
      <c r="AN317" s="95" t="s">
        <v>1134</v>
      </c>
      <c r="AO317" s="95" t="s">
        <v>1135</v>
      </c>
      <c r="AP317" s="95" t="s">
        <v>242</v>
      </c>
      <c r="AQ317" s="132" t="n">
        <v>43399</v>
      </c>
      <c r="AR317" s="132" t="n">
        <v>43399</v>
      </c>
    </row>
    <row r="318" customFormat="false" ht="37.8" hidden="false" customHeight="true" outlineLevel="0" collapsed="false">
      <c r="A318" s="161"/>
      <c r="B318" s="162"/>
      <c r="C318" s="162"/>
      <c r="D318" s="162"/>
      <c r="E318" s="72" t="s">
        <v>70</v>
      </c>
      <c r="F318" s="72" t="s">
        <v>1136</v>
      </c>
      <c r="G318" s="82"/>
      <c r="H318" s="72" t="s">
        <v>1137</v>
      </c>
      <c r="I318" s="72"/>
      <c r="J318" s="192"/>
      <c r="K318" s="77"/>
      <c r="L318" s="164"/>
      <c r="M318" s="166"/>
      <c r="N318" s="166"/>
      <c r="O318" s="195"/>
      <c r="P318" s="72" t="s">
        <v>1138</v>
      </c>
      <c r="Q318" s="72" t="s">
        <v>61</v>
      </c>
      <c r="R318" s="72"/>
      <c r="S318" s="72" t="n">
        <v>15</v>
      </c>
      <c r="T318" s="82" t="n">
        <v>5</v>
      </c>
      <c r="U318" s="83" t="n">
        <v>0</v>
      </c>
      <c r="V318" s="83" t="n">
        <v>10</v>
      </c>
      <c r="W318" s="83" t="n">
        <v>15</v>
      </c>
      <c r="X318" s="83" t="n">
        <v>10</v>
      </c>
      <c r="Y318" s="83" t="n">
        <v>30</v>
      </c>
      <c r="Z318" s="83" t="s">
        <v>62</v>
      </c>
      <c r="AA318" s="84"/>
      <c r="AB318" s="128"/>
      <c r="AC318" s="127" t="n">
        <f aca="false">+S318+T318+U318+V318+W318+X318+Y318</f>
        <v>85</v>
      </c>
      <c r="AD318" s="128" t="n">
        <f aca="false">IF(AC318=100,2,IF(AND(AC318&gt;=51,AC318&lt;=76),1,IF(AC318&gt;=1,AC318&lt;=50,0)))</f>
        <v>0</v>
      </c>
      <c r="AE318" s="193"/>
      <c r="AF318" s="87"/>
      <c r="AG318" s="194"/>
      <c r="AH318" s="87"/>
      <c r="AI318" s="167"/>
      <c r="AJ318" s="229"/>
      <c r="AK318" s="168"/>
      <c r="AL318" s="72" t="s">
        <v>1139</v>
      </c>
      <c r="AM318" s="95"/>
      <c r="AN318" s="72" t="s">
        <v>1140</v>
      </c>
      <c r="AO318" s="72" t="s">
        <v>1141</v>
      </c>
      <c r="AP318" s="72" t="s">
        <v>1142</v>
      </c>
      <c r="AQ318" s="132"/>
      <c r="AR318" s="132"/>
    </row>
    <row r="319" customFormat="false" ht="37.8" hidden="false" customHeight="true" outlineLevel="0" collapsed="false">
      <c r="A319" s="161"/>
      <c r="B319" s="162"/>
      <c r="C319" s="162"/>
      <c r="D319" s="162"/>
      <c r="E319" s="72" t="s">
        <v>133</v>
      </c>
      <c r="F319" s="72" t="s">
        <v>1143</v>
      </c>
      <c r="G319" s="82"/>
      <c r="H319" s="72"/>
      <c r="I319" s="72"/>
      <c r="J319" s="192"/>
      <c r="K319" s="77"/>
      <c r="L319" s="164"/>
      <c r="M319" s="166"/>
      <c r="N319" s="166"/>
      <c r="O319" s="195"/>
      <c r="P319" s="72"/>
      <c r="Q319" s="72"/>
      <c r="R319" s="72"/>
      <c r="S319" s="72"/>
      <c r="T319" s="82"/>
      <c r="U319" s="83"/>
      <c r="V319" s="83"/>
      <c r="W319" s="83"/>
      <c r="X319" s="83"/>
      <c r="Y319" s="83"/>
      <c r="Z319" s="83"/>
      <c r="AA319" s="84"/>
      <c r="AB319" s="128"/>
      <c r="AC319" s="127" t="n">
        <f aca="false">+S319+T319+U319+V319+W319+X319+Y319</f>
        <v>0</v>
      </c>
      <c r="AD319" s="128" t="n">
        <f aca="false">IF(AC319=100,2,IF(AND(AC319&gt;=51,AC319&lt;=76),1,IF(AC319&gt;=1,AC319&lt;=50,0)))</f>
        <v>0</v>
      </c>
      <c r="AE319" s="193"/>
      <c r="AF319" s="87"/>
      <c r="AG319" s="194"/>
      <c r="AH319" s="87"/>
      <c r="AI319" s="167"/>
      <c r="AJ319" s="229"/>
      <c r="AK319" s="168"/>
      <c r="AL319" s="95"/>
      <c r="AM319" s="95"/>
      <c r="AN319" s="95"/>
      <c r="AO319" s="95"/>
      <c r="AP319" s="95"/>
      <c r="AQ319" s="132"/>
      <c r="AR319" s="132"/>
    </row>
    <row r="320" s="160" customFormat="true" ht="13.2" hidden="false" customHeight="false" outlineLevel="0" collapsed="false">
      <c r="A320" s="161"/>
      <c r="B320" s="162"/>
      <c r="C320" s="162"/>
      <c r="D320" s="162"/>
      <c r="E320" s="72"/>
      <c r="F320" s="72"/>
      <c r="G320" s="82"/>
      <c r="H320" s="82"/>
      <c r="I320" s="72"/>
      <c r="J320" s="192"/>
      <c r="K320" s="77"/>
      <c r="L320" s="164"/>
      <c r="M320" s="166"/>
      <c r="N320" s="166"/>
      <c r="O320" s="195"/>
      <c r="P320" s="82"/>
      <c r="Q320" s="72"/>
      <c r="R320" s="72"/>
      <c r="S320" s="72"/>
      <c r="T320" s="82"/>
      <c r="U320" s="83"/>
      <c r="V320" s="83"/>
      <c r="W320" s="83"/>
      <c r="X320" s="83"/>
      <c r="Y320" s="83"/>
      <c r="Z320" s="83"/>
      <c r="AA320" s="84"/>
      <c r="AB320" s="128"/>
      <c r="AC320" s="127" t="n">
        <f aca="false">+S320+T320+U320+V320+W320+X320+Y320</f>
        <v>0</v>
      </c>
      <c r="AD320" s="128" t="n">
        <f aca="false">IF(AC320=100,2,IF(AND(AC320&gt;=51,AC320&lt;=76),1,IF(AC320&gt;=1,AC320&lt;=50,0)))</f>
        <v>0</v>
      </c>
      <c r="AE320" s="193"/>
      <c r="AF320" s="87"/>
      <c r="AG320" s="194"/>
      <c r="AH320" s="87"/>
      <c r="AI320" s="167"/>
      <c r="AJ320" s="229"/>
      <c r="AK320" s="168"/>
      <c r="AL320" s="95"/>
      <c r="AM320" s="95"/>
      <c r="AN320" s="95"/>
      <c r="AO320" s="95"/>
      <c r="AP320" s="95"/>
      <c r="AQ320" s="132"/>
      <c r="AR320" s="132"/>
      <c r="AS320" s="68"/>
      <c r="AT320" s="68"/>
      <c r="AU320" s="68"/>
      <c r="AV320" s="68"/>
      <c r="AW320" s="68"/>
      <c r="AX320" s="68"/>
      <c r="AY320" s="68"/>
      <c r="AZ320" s="68"/>
      <c r="BA320" s="68"/>
      <c r="BB320" s="68"/>
      <c r="BC320" s="68"/>
      <c r="BD320" s="68"/>
      <c r="BE320" s="68"/>
      <c r="BF320" s="68"/>
      <c r="BG320" s="68"/>
    </row>
    <row r="321" customFormat="false" ht="13.2" hidden="false" customHeight="false" outlineLevel="0" collapsed="false">
      <c r="A321" s="161"/>
      <c r="B321" s="162"/>
      <c r="C321" s="162"/>
      <c r="D321" s="162"/>
      <c r="E321" s="72"/>
      <c r="F321" s="72"/>
      <c r="G321" s="82"/>
      <c r="H321" s="72"/>
      <c r="I321" s="72"/>
      <c r="J321" s="192"/>
      <c r="K321" s="77"/>
      <c r="L321" s="164"/>
      <c r="M321" s="166"/>
      <c r="N321" s="166"/>
      <c r="O321" s="195"/>
      <c r="P321" s="82"/>
      <c r="Q321" s="72"/>
      <c r="R321" s="72"/>
      <c r="S321" s="72"/>
      <c r="T321" s="82"/>
      <c r="U321" s="83"/>
      <c r="V321" s="83"/>
      <c r="W321" s="83"/>
      <c r="X321" s="83"/>
      <c r="Y321" s="83"/>
      <c r="Z321" s="83"/>
      <c r="AA321" s="84"/>
      <c r="AB321" s="128"/>
      <c r="AC321" s="127" t="n">
        <f aca="false">+S321+T321+U321+V321+W321+X321+Y321</f>
        <v>0</v>
      </c>
      <c r="AD321" s="128" t="n">
        <f aca="false">IF(AC321=100,2,IF(AND(AC321&gt;=51,AC321&lt;=76),1,IF(AC321&gt;=1,AC321&lt;=50,0)))</f>
        <v>0</v>
      </c>
      <c r="AE321" s="193"/>
      <c r="AF321" s="87"/>
      <c r="AG321" s="194"/>
      <c r="AH321" s="87"/>
      <c r="AI321" s="167"/>
      <c r="AJ321" s="229"/>
      <c r="AK321" s="168"/>
      <c r="AL321" s="95"/>
      <c r="AM321" s="95"/>
      <c r="AN321" s="95"/>
      <c r="AO321" s="95"/>
      <c r="AP321" s="95"/>
      <c r="AQ321" s="132"/>
      <c r="AR321" s="132"/>
    </row>
    <row r="322" customFormat="false" ht="13.2" hidden="false" customHeight="false" outlineLevel="0" collapsed="false">
      <c r="A322" s="489"/>
      <c r="B322" s="313"/>
      <c r="C322" s="313"/>
      <c r="D322" s="313"/>
      <c r="E322" s="313"/>
      <c r="F322" s="645"/>
      <c r="G322" s="489"/>
      <c r="H322" s="489"/>
      <c r="I322" s="489"/>
      <c r="J322" s="489"/>
      <c r="K322" s="489"/>
      <c r="L322" s="489"/>
      <c r="M322" s="489"/>
      <c r="N322" s="489"/>
      <c r="O322" s="489"/>
      <c r="P322" s="646"/>
      <c r="Q322" s="646"/>
      <c r="R322" s="646"/>
      <c r="S322" s="646"/>
      <c r="T322" s="646"/>
      <c r="U322" s="646"/>
      <c r="V322" s="646"/>
      <c r="W322" s="646"/>
      <c r="X322" s="646"/>
      <c r="Y322" s="646"/>
      <c r="Z322" s="646"/>
      <c r="AA322" s="489"/>
      <c r="AB322" s="489"/>
      <c r="AC322" s="489"/>
      <c r="AD322" s="489"/>
      <c r="AE322" s="489"/>
      <c r="AF322" s="489"/>
      <c r="AG322" s="489"/>
      <c r="AH322" s="489"/>
      <c r="AI322" s="490"/>
      <c r="AJ322" s="490"/>
      <c r="AK322" s="490"/>
      <c r="AL322" s="646"/>
      <c r="AM322" s="646"/>
      <c r="AN322" s="646"/>
      <c r="AO322" s="646"/>
      <c r="AP322" s="646"/>
      <c r="AQ322" s="646"/>
      <c r="AR322" s="646"/>
    </row>
    <row r="323" customFormat="false" ht="41.4" hidden="false" customHeight="true" outlineLevel="0" collapsed="false">
      <c r="A323" s="648" t="s">
        <v>1144</v>
      </c>
      <c r="B323" s="340"/>
      <c r="C323" s="648" t="s">
        <v>61</v>
      </c>
      <c r="D323" s="649" t="s">
        <v>61</v>
      </c>
      <c r="E323" s="650" t="s">
        <v>52</v>
      </c>
      <c r="F323" s="651" t="s">
        <v>1145</v>
      </c>
      <c r="G323" s="652" t="s">
        <v>1146</v>
      </c>
      <c r="H323" s="653" t="s">
        <v>1147</v>
      </c>
      <c r="I323" s="654" t="s">
        <v>158</v>
      </c>
      <c r="J323" s="449" t="s">
        <v>57</v>
      </c>
      <c r="K323" s="655"/>
      <c r="L323" s="449" t="s">
        <v>159</v>
      </c>
      <c r="M323" s="345"/>
      <c r="N323" s="345"/>
      <c r="O323" s="656" t="s">
        <v>94</v>
      </c>
      <c r="P323" s="341" t="s">
        <v>1148</v>
      </c>
      <c r="Q323" s="341" t="s">
        <v>51</v>
      </c>
      <c r="R323" s="341"/>
      <c r="S323" s="341" t="n">
        <v>15</v>
      </c>
      <c r="T323" s="343" t="n">
        <v>5</v>
      </c>
      <c r="U323" s="348" t="n">
        <v>0</v>
      </c>
      <c r="V323" s="348" t="n">
        <v>10</v>
      </c>
      <c r="W323" s="348" t="n">
        <v>15</v>
      </c>
      <c r="X323" s="348" t="n">
        <v>10</v>
      </c>
      <c r="Y323" s="348" t="n">
        <v>30</v>
      </c>
      <c r="Z323" s="348" t="s">
        <v>62</v>
      </c>
      <c r="AA323" s="349" t="n">
        <f aca="false">ISBLANK(#REF!)</f>
        <v>0</v>
      </c>
      <c r="AB323" s="657" t="n">
        <v>3</v>
      </c>
      <c r="AC323" s="658" t="n">
        <f aca="false">+S323+T323+U323+V323+W323+X323+Y323</f>
        <v>85</v>
      </c>
      <c r="AD323" s="350" t="n">
        <f aca="false">IF(AC323=100,2,IF(AND(AC323&gt;=51,AC323&lt;=76),1,IF(AC323&gt;=1,AC323&lt;=50,0)))</f>
        <v>0</v>
      </c>
      <c r="AE323" s="659" t="s">
        <v>63</v>
      </c>
      <c r="AF323" s="660"/>
      <c r="AG323" s="556" t="s">
        <v>159</v>
      </c>
      <c r="AH323" s="353" t="n">
        <f aca="false">VLOOKUP(AG323,[22]LISTAS!$I$3:$J$7,2)</f>
        <v>4</v>
      </c>
      <c r="AI323" s="661" t="n">
        <f aca="false">AF323*AH323</f>
        <v>0</v>
      </c>
      <c r="AJ323" s="662" t="s">
        <v>59</v>
      </c>
      <c r="AK323" s="663" t="str">
        <f aca="false">VLOOKUP(AJ323,[22]LISTAS!$Z$3:$AA$6,2)</f>
        <v>Reducir el riesgo y/o
Evitar el riesgo y/o
Transferir el riesgo y/o
Compartir el riesgo </v>
      </c>
      <c r="AL323" s="653" t="s">
        <v>1149</v>
      </c>
      <c r="AM323" s="341" t="s">
        <v>1150</v>
      </c>
      <c r="AN323" s="341" t="s">
        <v>1151</v>
      </c>
      <c r="AO323" s="364" t="s">
        <v>1152</v>
      </c>
      <c r="AP323" s="364" t="s">
        <v>1153</v>
      </c>
      <c r="AQ323" s="364" t="n">
        <v>43151</v>
      </c>
      <c r="AR323" s="364" t="n">
        <v>43465</v>
      </c>
    </row>
    <row r="324" customFormat="false" ht="57.6" hidden="false" customHeight="true" outlineLevel="0" collapsed="false">
      <c r="A324" s="648"/>
      <c r="B324" s="340"/>
      <c r="C324" s="648"/>
      <c r="D324" s="649"/>
      <c r="E324" s="650" t="s">
        <v>70</v>
      </c>
      <c r="F324" s="650" t="s">
        <v>1154</v>
      </c>
      <c r="G324" s="652"/>
      <c r="H324" s="664" t="s">
        <v>1155</v>
      </c>
      <c r="I324" s="654"/>
      <c r="J324" s="449"/>
      <c r="K324" s="655"/>
      <c r="L324" s="449"/>
      <c r="M324" s="345"/>
      <c r="N324" s="345"/>
      <c r="O324" s="656"/>
      <c r="P324" s="341" t="s">
        <v>1156</v>
      </c>
      <c r="Q324" s="341" t="s">
        <v>51</v>
      </c>
      <c r="R324" s="341"/>
      <c r="S324" s="341" t="n">
        <v>0</v>
      </c>
      <c r="T324" s="343" t="n">
        <v>0</v>
      </c>
      <c r="U324" s="348" t="n">
        <v>0</v>
      </c>
      <c r="V324" s="348" t="n">
        <v>10</v>
      </c>
      <c r="W324" s="348" t="n">
        <v>15</v>
      </c>
      <c r="X324" s="348" t="n">
        <v>10</v>
      </c>
      <c r="Y324" s="348" t="n">
        <v>30</v>
      </c>
      <c r="Z324" s="348" t="s">
        <v>62</v>
      </c>
      <c r="AA324" s="349" t="n">
        <f aca="false">ISBLANK(P323)</f>
        <v>0</v>
      </c>
      <c r="AB324" s="657"/>
      <c r="AC324" s="658" t="n">
        <f aca="false">+S324+T324+U324+V324+W324+X324+Y324</f>
        <v>65</v>
      </c>
      <c r="AD324" s="350" t="n">
        <f aca="false">IF(AC324=100,2,IF(AND(AC324&gt;=51,AC324&lt;=76),1,IF(AC324&gt;=1,AC324&lt;=50,0)))</f>
        <v>1</v>
      </c>
      <c r="AE324" s="659"/>
      <c r="AF324" s="660"/>
      <c r="AG324" s="556"/>
      <c r="AH324" s="353"/>
      <c r="AI324" s="661"/>
      <c r="AJ324" s="662"/>
      <c r="AK324" s="663"/>
      <c r="AL324" s="665"/>
      <c r="AM324" s="341"/>
      <c r="AN324" s="363"/>
      <c r="AO324" s="364"/>
      <c r="AP324" s="364"/>
      <c r="AQ324" s="364"/>
      <c r="AR324" s="364"/>
    </row>
    <row r="325" customFormat="false" ht="27.6" hidden="false" customHeight="false" outlineLevel="0" collapsed="false">
      <c r="A325" s="648"/>
      <c r="B325" s="340"/>
      <c r="C325" s="648"/>
      <c r="D325" s="649"/>
      <c r="E325" s="650" t="s">
        <v>70</v>
      </c>
      <c r="F325" s="650" t="s">
        <v>1157</v>
      </c>
      <c r="G325" s="652"/>
      <c r="H325" s="664" t="s">
        <v>1158</v>
      </c>
      <c r="I325" s="654"/>
      <c r="J325" s="449"/>
      <c r="K325" s="655"/>
      <c r="L325" s="449"/>
      <c r="M325" s="345"/>
      <c r="N325" s="345"/>
      <c r="O325" s="656"/>
      <c r="P325" s="343" t="s">
        <v>1159</v>
      </c>
      <c r="Q325" s="341" t="s">
        <v>51</v>
      </c>
      <c r="R325" s="341"/>
      <c r="S325" s="341" t="n">
        <v>15</v>
      </c>
      <c r="T325" s="343" t="n">
        <v>5</v>
      </c>
      <c r="U325" s="348" t="n">
        <v>0</v>
      </c>
      <c r="V325" s="348" t="n">
        <v>10</v>
      </c>
      <c r="W325" s="348" t="n">
        <v>15</v>
      </c>
      <c r="X325" s="348" t="n">
        <v>10</v>
      </c>
      <c r="Y325" s="348" t="n">
        <v>30</v>
      </c>
      <c r="Z325" s="348" t="s">
        <v>62</v>
      </c>
      <c r="AA325" s="349" t="n">
        <f aca="false">ISBLANK(P324)</f>
        <v>0</v>
      </c>
      <c r="AB325" s="657"/>
      <c r="AC325" s="658" t="n">
        <f aca="false">+S325+T325+U325+V325+W325+X325+Y325</f>
        <v>85</v>
      </c>
      <c r="AD325" s="350" t="n">
        <f aca="false">IF(AC325=100,2,IF(AND(AC325&gt;=51,AC325&lt;=76),1,IF(AC325&gt;=1,AC325&lt;=50,0)))</f>
        <v>0</v>
      </c>
      <c r="AE325" s="659"/>
      <c r="AF325" s="660"/>
      <c r="AG325" s="556"/>
      <c r="AH325" s="353"/>
      <c r="AI325" s="661"/>
      <c r="AJ325" s="662"/>
      <c r="AK325" s="663"/>
      <c r="AL325" s="665"/>
      <c r="AM325" s="341"/>
      <c r="AN325" s="363"/>
      <c r="AO325" s="364"/>
      <c r="AP325" s="364"/>
      <c r="AQ325" s="364"/>
      <c r="AR325" s="364"/>
    </row>
    <row r="326" customFormat="false" ht="27.6" hidden="false" customHeight="true" outlineLevel="0" collapsed="false">
      <c r="A326" s="666"/>
      <c r="B326" s="667"/>
      <c r="C326" s="666"/>
      <c r="D326" s="668"/>
      <c r="E326" s="669"/>
      <c r="F326" s="669"/>
      <c r="G326" s="670"/>
      <c r="H326" s="671"/>
      <c r="I326" s="672"/>
      <c r="J326" s="673"/>
      <c r="K326" s="674"/>
      <c r="L326" s="673"/>
      <c r="M326" s="675"/>
      <c r="N326" s="676"/>
      <c r="O326" s="677"/>
      <c r="P326" s="678"/>
      <c r="Q326" s="678"/>
      <c r="R326" s="678"/>
      <c r="S326" s="678"/>
      <c r="T326" s="678"/>
      <c r="U326" s="679"/>
      <c r="V326" s="679"/>
      <c r="W326" s="679"/>
      <c r="X326" s="679"/>
      <c r="Y326" s="679"/>
      <c r="Z326" s="679"/>
      <c r="AA326" s="680"/>
      <c r="AB326" s="681"/>
      <c r="AC326" s="682"/>
      <c r="AD326" s="676"/>
      <c r="AE326" s="681"/>
      <c r="AF326" s="683"/>
      <c r="AG326" s="684"/>
      <c r="AH326" s="685"/>
      <c r="AI326" s="686"/>
      <c r="AJ326" s="677"/>
      <c r="AK326" s="687"/>
      <c r="AL326" s="688"/>
      <c r="AM326" s="688"/>
      <c r="AN326" s="688"/>
      <c r="AO326" s="688"/>
      <c r="AP326" s="688"/>
      <c r="AQ326" s="689"/>
      <c r="AR326" s="689"/>
    </row>
    <row r="327" customFormat="false" ht="105.6" hidden="false" customHeight="true" outlineLevel="0" collapsed="false">
      <c r="A327" s="161" t="s">
        <v>1160</v>
      </c>
      <c r="B327" s="162" t="n">
        <v>1</v>
      </c>
      <c r="C327" s="162" t="s">
        <v>51</v>
      </c>
      <c r="D327" s="162"/>
      <c r="E327" s="73" t="s">
        <v>133</v>
      </c>
      <c r="F327" s="75" t="s">
        <v>1161</v>
      </c>
      <c r="G327" s="560" t="s">
        <v>1162</v>
      </c>
      <c r="H327" s="82" t="s">
        <v>1163</v>
      </c>
      <c r="I327" s="72" t="s">
        <v>1164</v>
      </c>
      <c r="J327" s="164" t="s">
        <v>1165</v>
      </c>
      <c r="K327" s="76"/>
      <c r="L327" s="164" t="s">
        <v>1166</v>
      </c>
      <c r="M327" s="398" t="s">
        <v>59</v>
      </c>
      <c r="N327" s="82" t="s">
        <v>1167</v>
      </c>
      <c r="O327" s="398" t="s">
        <v>59</v>
      </c>
      <c r="P327" s="82" t="s">
        <v>1167</v>
      </c>
      <c r="Q327" s="72" t="s">
        <v>51</v>
      </c>
      <c r="R327" s="72"/>
      <c r="S327" s="72" t="n">
        <v>0</v>
      </c>
      <c r="T327" s="82" t="n">
        <v>5</v>
      </c>
      <c r="U327" s="83" t="n">
        <v>0</v>
      </c>
      <c r="V327" s="83" t="n">
        <v>10</v>
      </c>
      <c r="W327" s="83" t="n">
        <v>15</v>
      </c>
      <c r="X327" s="83" t="n">
        <v>10</v>
      </c>
      <c r="Y327" s="83" t="n">
        <v>30</v>
      </c>
      <c r="Z327" s="83" t="s">
        <v>62</v>
      </c>
      <c r="AA327" s="84" t="n">
        <f aca="false">ISBLANK(P327)</f>
        <v>0</v>
      </c>
      <c r="AB327" s="126" t="n">
        <v>2</v>
      </c>
      <c r="AC327" s="127" t="n">
        <f aca="false">+S327+T327+U327+V327+W327+X327+Y327</f>
        <v>70</v>
      </c>
      <c r="AD327" s="128" t="n">
        <f aca="false">IF(AC327=100,2,IF(AND(AC327&gt;=51,AC327&lt;=76),1,IF(AC327&gt;=1,AC327&lt;=50,0)))</f>
        <v>1</v>
      </c>
      <c r="AE327" s="220" t="s">
        <v>1168</v>
      </c>
      <c r="AF327" s="690"/>
      <c r="AG327" s="166" t="s">
        <v>1166</v>
      </c>
      <c r="AH327" s="500" t="n">
        <f aca="false">VLOOKUP(AG327,[23]LISTAS!$I$3:$J$7,2)</f>
        <v>5</v>
      </c>
      <c r="AI327" s="593" t="n">
        <f aca="false">AF327*AH327</f>
        <v>0</v>
      </c>
      <c r="AJ327" s="258" t="s">
        <v>1169</v>
      </c>
      <c r="AK327" s="266" t="str">
        <f aca="false">VLOOKUP(AJ327,[23]LISTAS!$Z$3:$AA$6,2)</f>
        <v>Reducir el riesgo y/o
Asume el riesgo Y/o</v>
      </c>
      <c r="AL327" s="691" t="s">
        <v>1170</v>
      </c>
      <c r="AM327" s="95" t="s">
        <v>1171</v>
      </c>
      <c r="AN327" s="232" t="s">
        <v>1172</v>
      </c>
      <c r="AO327" s="232" t="s">
        <v>1173</v>
      </c>
      <c r="AP327" s="232" t="s">
        <v>1174</v>
      </c>
      <c r="AQ327" s="230" t="n">
        <v>43313</v>
      </c>
      <c r="AR327" s="230" t="n">
        <v>43465</v>
      </c>
    </row>
    <row r="328" customFormat="false" ht="79.2" hidden="false" customHeight="false" outlineLevel="0" collapsed="false">
      <c r="A328" s="161"/>
      <c r="B328" s="162"/>
      <c r="C328" s="162"/>
      <c r="D328" s="162"/>
      <c r="E328" s="692" t="s">
        <v>1175</v>
      </c>
      <c r="F328" s="169" t="s">
        <v>1176</v>
      </c>
      <c r="G328" s="560"/>
      <c r="H328" s="82"/>
      <c r="I328" s="72"/>
      <c r="J328" s="164"/>
      <c r="K328" s="76"/>
      <c r="L328" s="164"/>
      <c r="M328" s="398"/>
      <c r="N328" s="72" t="s">
        <v>1177</v>
      </c>
      <c r="O328" s="398"/>
      <c r="P328" s="72" t="s">
        <v>1177</v>
      </c>
      <c r="Q328" s="72" t="s">
        <v>51</v>
      </c>
      <c r="R328" s="72"/>
      <c r="S328" s="72" t="n">
        <v>0</v>
      </c>
      <c r="T328" s="82" t="n">
        <v>5</v>
      </c>
      <c r="U328" s="83" t="n">
        <v>0</v>
      </c>
      <c r="V328" s="83" t="n">
        <v>10</v>
      </c>
      <c r="W328" s="83" t="n">
        <v>15</v>
      </c>
      <c r="X328" s="83" t="n">
        <v>10</v>
      </c>
      <c r="Y328" s="83" t="n">
        <v>30</v>
      </c>
      <c r="Z328" s="83" t="s">
        <v>62</v>
      </c>
      <c r="AA328" s="84" t="n">
        <f aca="false">ISBLANK(P328)</f>
        <v>0</v>
      </c>
      <c r="AB328" s="126"/>
      <c r="AC328" s="127" t="n">
        <f aca="false">+S328+T328+U328+V328+W328+X328+Y328</f>
        <v>70</v>
      </c>
      <c r="AD328" s="128" t="n">
        <f aca="false">IF(AC328=100,2,IF(AND(AC328&gt;=51,AC328&lt;=76),1,IF(AC328&gt;=1,AC328&lt;=50,0)))</f>
        <v>1</v>
      </c>
      <c r="AE328" s="220"/>
      <c r="AF328" s="690"/>
      <c r="AG328" s="166"/>
      <c r="AH328" s="500"/>
      <c r="AI328" s="593"/>
      <c r="AJ328" s="258"/>
      <c r="AK328" s="266"/>
      <c r="AL328" s="693" t="s">
        <v>1178</v>
      </c>
      <c r="AM328" s="95" t="s">
        <v>1171</v>
      </c>
      <c r="AN328" s="232" t="s">
        <v>1179</v>
      </c>
      <c r="AO328" s="232" t="s">
        <v>1180</v>
      </c>
      <c r="AP328" s="232" t="s">
        <v>1181</v>
      </c>
      <c r="AQ328" s="230" t="n">
        <v>43313</v>
      </c>
      <c r="AR328" s="230" t="n">
        <v>43465</v>
      </c>
    </row>
    <row r="329" customFormat="false" ht="13.2" hidden="false" customHeight="false" outlineLevel="0" collapsed="false">
      <c r="A329" s="694"/>
      <c r="B329" s="695"/>
      <c r="C329" s="695"/>
      <c r="D329" s="695"/>
      <c r="E329" s="695"/>
      <c r="F329" s="696"/>
      <c r="G329" s="694"/>
      <c r="H329" s="694"/>
      <c r="I329" s="694"/>
      <c r="J329" s="694"/>
      <c r="K329" s="694"/>
      <c r="L329" s="694"/>
      <c r="M329" s="694"/>
      <c r="N329" s="694"/>
      <c r="O329" s="694"/>
      <c r="P329" s="697"/>
      <c r="Q329" s="697"/>
      <c r="R329" s="697"/>
      <c r="S329" s="697"/>
      <c r="T329" s="697"/>
      <c r="U329" s="697"/>
      <c r="V329" s="697"/>
      <c r="W329" s="697"/>
      <c r="X329" s="697"/>
      <c r="Y329" s="697"/>
      <c r="Z329" s="697"/>
      <c r="AA329" s="694"/>
      <c r="AB329" s="694"/>
      <c r="AC329" s="694"/>
      <c r="AD329" s="694"/>
      <c r="AE329" s="694"/>
      <c r="AF329" s="694"/>
      <c r="AG329" s="694"/>
      <c r="AH329" s="694"/>
      <c r="AI329" s="698"/>
      <c r="AJ329" s="698"/>
      <c r="AK329" s="698"/>
      <c r="AL329" s="697"/>
      <c r="AM329" s="697"/>
      <c r="AN329" s="697"/>
      <c r="AO329" s="697"/>
      <c r="AP329" s="697"/>
      <c r="AQ329" s="697"/>
      <c r="AR329" s="697"/>
    </row>
    <row r="330" customFormat="false" ht="79.2" hidden="false" customHeight="false" outlineLevel="0" collapsed="false">
      <c r="A330" s="245" t="s">
        <v>1160</v>
      </c>
      <c r="B330" s="246" t="n">
        <v>2</v>
      </c>
      <c r="C330" s="246" t="s">
        <v>51</v>
      </c>
      <c r="D330" s="246"/>
      <c r="E330" s="73" t="s">
        <v>133</v>
      </c>
      <c r="F330" s="75" t="s">
        <v>1182</v>
      </c>
      <c r="G330" s="699" t="s">
        <v>1183</v>
      </c>
      <c r="H330" s="75" t="s">
        <v>1184</v>
      </c>
      <c r="I330" s="73" t="s">
        <v>158</v>
      </c>
      <c r="J330" s="700" t="s">
        <v>1185</v>
      </c>
      <c r="K330" s="210"/>
      <c r="L330" s="210" t="s">
        <v>1166</v>
      </c>
      <c r="M330" s="701" t="s">
        <v>64</v>
      </c>
      <c r="N330" s="11"/>
      <c r="O330" s="701" t="s">
        <v>64</v>
      </c>
      <c r="P330" s="72" t="s">
        <v>1186</v>
      </c>
      <c r="Q330" s="72" t="s">
        <v>51</v>
      </c>
      <c r="R330" s="72"/>
      <c r="S330" s="72" t="n">
        <v>0</v>
      </c>
      <c r="T330" s="82" t="n">
        <v>5</v>
      </c>
      <c r="U330" s="83" t="n">
        <v>0</v>
      </c>
      <c r="V330" s="83" t="n">
        <v>10</v>
      </c>
      <c r="W330" s="83" t="n">
        <v>15</v>
      </c>
      <c r="X330" s="83" t="n">
        <v>10</v>
      </c>
      <c r="Y330" s="83" t="n">
        <v>30</v>
      </c>
      <c r="Z330" s="83" t="s">
        <v>62</v>
      </c>
      <c r="AA330" s="84" t="n">
        <f aca="false">ISBLANK(P330)</f>
        <v>0</v>
      </c>
      <c r="AB330" s="126" t="n">
        <v>1</v>
      </c>
      <c r="AC330" s="127" t="n">
        <f aca="false">+S330+T330+U330+V330+W330+X330+Y330</f>
        <v>70</v>
      </c>
      <c r="AD330" s="128" t="n">
        <f aca="false">IF(AC330=100,2,IF(AND(AC330&gt;=51,AC330&lt;=76),1,IF(AC330&gt;=1,AC330&lt;=50,0)))</f>
        <v>1</v>
      </c>
      <c r="AE330" s="220" t="s">
        <v>1187</v>
      </c>
      <c r="AF330" s="690"/>
      <c r="AG330" s="220" t="s">
        <v>1188</v>
      </c>
      <c r="AH330" s="690" t="n">
        <f aca="false">VLOOKUP(AG330,[23]LISTAS!$I$3:$J$7,2)</f>
        <v>5</v>
      </c>
      <c r="AI330" s="702" t="n">
        <f aca="false">AF330*AH330</f>
        <v>0</v>
      </c>
      <c r="AJ330" s="258" t="s">
        <v>64</v>
      </c>
      <c r="AK330" s="266" t="str">
        <f aca="false">VLOOKUP(AJ330,[23]LISTAS!$Z$3:$AA$6,2)</f>
        <v>Reducir el riesgo y/o
Asume el riesgo Y/o</v>
      </c>
      <c r="AL330" s="72" t="s">
        <v>1189</v>
      </c>
      <c r="AM330" s="95" t="s">
        <v>1190</v>
      </c>
      <c r="AN330" s="232" t="s">
        <v>1191</v>
      </c>
      <c r="AO330" s="232" t="s">
        <v>1192</v>
      </c>
      <c r="AP330" s="95" t="s">
        <v>1193</v>
      </c>
      <c r="AQ330" s="230" t="n">
        <v>43313</v>
      </c>
      <c r="AR330" s="230" t="n">
        <v>43465</v>
      </c>
    </row>
    <row r="331" customFormat="false" ht="13.2" hidden="false" customHeight="false" outlineLevel="0" collapsed="false">
      <c r="A331" s="694"/>
      <c r="B331" s="695"/>
      <c r="C331" s="695"/>
      <c r="D331" s="695"/>
      <c r="E331" s="695"/>
      <c r="F331" s="696"/>
      <c r="G331" s="694"/>
      <c r="H331" s="694"/>
      <c r="I331" s="694"/>
      <c r="J331" s="694"/>
      <c r="K331" s="694"/>
      <c r="L331" s="694"/>
      <c r="M331" s="694"/>
      <c r="N331" s="694"/>
      <c r="O331" s="694"/>
      <c r="P331" s="697"/>
      <c r="Q331" s="697"/>
      <c r="R331" s="697"/>
      <c r="S331" s="697"/>
      <c r="T331" s="697"/>
      <c r="U331" s="697"/>
      <c r="V331" s="697"/>
      <c r="W331" s="697"/>
      <c r="X331" s="697"/>
      <c r="Y331" s="697"/>
      <c r="Z331" s="697"/>
      <c r="AA331" s="694"/>
      <c r="AB331" s="694"/>
      <c r="AC331" s="694"/>
      <c r="AD331" s="694"/>
      <c r="AE331" s="694"/>
      <c r="AF331" s="694"/>
      <c r="AG331" s="694"/>
      <c r="AH331" s="694"/>
      <c r="AI331" s="698"/>
      <c r="AJ331" s="698"/>
      <c r="AK331" s="698"/>
      <c r="AL331" s="697"/>
      <c r="AM331" s="697"/>
      <c r="AN331" s="697"/>
      <c r="AO331" s="697"/>
      <c r="AP331" s="697"/>
      <c r="AQ331" s="697"/>
      <c r="AR331" s="697"/>
    </row>
    <row r="332" customFormat="false" ht="105.6" hidden="false" customHeight="false" outlineLevel="0" collapsed="false">
      <c r="A332" s="245" t="s">
        <v>1160</v>
      </c>
      <c r="B332" s="246" t="n">
        <v>3</v>
      </c>
      <c r="C332" s="246" t="s">
        <v>51</v>
      </c>
      <c r="D332" s="246"/>
      <c r="E332" s="73" t="s">
        <v>133</v>
      </c>
      <c r="F332" s="73" t="s">
        <v>1194</v>
      </c>
      <c r="G332" s="703" t="s">
        <v>1195</v>
      </c>
      <c r="H332" s="73" t="s">
        <v>1196</v>
      </c>
      <c r="I332" s="73" t="s">
        <v>158</v>
      </c>
      <c r="J332" s="700" t="s">
        <v>1187</v>
      </c>
      <c r="K332" s="210"/>
      <c r="L332" s="210" t="s">
        <v>1166</v>
      </c>
      <c r="M332" s="11"/>
      <c r="N332" s="11"/>
      <c r="O332" s="701" t="s">
        <v>1197</v>
      </c>
      <c r="P332" s="72" t="s">
        <v>1198</v>
      </c>
      <c r="Q332" s="72" t="s">
        <v>51</v>
      </c>
      <c r="R332" s="72"/>
      <c r="S332" s="72" t="n">
        <v>0</v>
      </c>
      <c r="T332" s="82" t="n">
        <v>5</v>
      </c>
      <c r="U332" s="83" t="n">
        <v>0</v>
      </c>
      <c r="V332" s="83" t="n">
        <v>10</v>
      </c>
      <c r="W332" s="83" t="n">
        <v>15</v>
      </c>
      <c r="X332" s="83" t="n">
        <v>10</v>
      </c>
      <c r="Y332" s="83" t="n">
        <v>30</v>
      </c>
      <c r="Z332" s="83" t="s">
        <v>62</v>
      </c>
      <c r="AA332" s="84" t="n">
        <f aca="false">ISBLANK(P332)</f>
        <v>0</v>
      </c>
      <c r="AB332" s="126" t="n">
        <v>1</v>
      </c>
      <c r="AC332" s="127" t="n">
        <f aca="false">+S332+T332+U332+V332+W332+X332+Y332</f>
        <v>70</v>
      </c>
      <c r="AD332" s="128" t="n">
        <f aca="false">IF(AC332=100,2,IF(AND(AC332&gt;=51,AC332&lt;=76),1,IF(AC332&gt;=1,AC332&lt;=50,0)))</f>
        <v>1</v>
      </c>
      <c r="AE332" s="220" t="s">
        <v>114</v>
      </c>
      <c r="AF332" s="690"/>
      <c r="AG332" s="424" t="s">
        <v>1166</v>
      </c>
      <c r="AH332" s="690" t="n">
        <f aca="false">VLOOKUP(AG332,[23]LISTAS!$I$3:$J$7,2)</f>
        <v>5</v>
      </c>
      <c r="AI332" s="702" t="n">
        <f aca="false">AF332*AH332</f>
        <v>0</v>
      </c>
      <c r="AJ332" s="258" t="s">
        <v>1197</v>
      </c>
      <c r="AK332" s="266" t="str">
        <f aca="false">VLOOKUP(AJ332,[23]LISTAS!$Z$3:$AA$6,2)</f>
        <v>Reducir el riesgo y/o
Asume el riesgo Y/o</v>
      </c>
      <c r="AL332" s="240" t="s">
        <v>1199</v>
      </c>
      <c r="AM332" s="240" t="s">
        <v>1171</v>
      </c>
      <c r="AN332" s="240" t="s">
        <v>1200</v>
      </c>
      <c r="AO332" s="240" t="s">
        <v>1201</v>
      </c>
      <c r="AP332" s="569" t="s">
        <v>1202</v>
      </c>
      <c r="AQ332" s="241" t="n">
        <v>43313</v>
      </c>
      <c r="AR332" s="241" t="n">
        <v>43465</v>
      </c>
    </row>
    <row r="333" customFormat="false" ht="13.2" hidden="false" customHeight="false" outlineLevel="0" collapsed="false">
      <c r="A333" s="694"/>
      <c r="B333" s="695"/>
      <c r="C333" s="695"/>
      <c r="D333" s="695"/>
      <c r="E333" s="695"/>
      <c r="F333" s="696"/>
      <c r="G333" s="694"/>
      <c r="H333" s="694"/>
      <c r="I333" s="694"/>
      <c r="J333" s="694"/>
      <c r="K333" s="694"/>
      <c r="L333" s="694"/>
      <c r="M333" s="694"/>
      <c r="N333" s="694"/>
      <c r="O333" s="694"/>
      <c r="P333" s="697"/>
      <c r="Q333" s="697"/>
      <c r="R333" s="697"/>
      <c r="S333" s="697"/>
      <c r="T333" s="697"/>
      <c r="U333" s="697"/>
      <c r="V333" s="697"/>
      <c r="W333" s="697"/>
      <c r="X333" s="697"/>
      <c r="Y333" s="697"/>
      <c r="Z333" s="697"/>
      <c r="AA333" s="694"/>
      <c r="AB333" s="694"/>
      <c r="AC333" s="694"/>
      <c r="AD333" s="694"/>
      <c r="AE333" s="694"/>
      <c r="AF333" s="694"/>
      <c r="AG333" s="694"/>
      <c r="AH333" s="694"/>
      <c r="AI333" s="698"/>
      <c r="AJ333" s="698"/>
      <c r="AK333" s="698"/>
      <c r="AL333" s="697"/>
      <c r="AM333" s="697"/>
      <c r="AN333" s="697"/>
      <c r="AO333" s="697"/>
      <c r="AP333" s="697"/>
      <c r="AQ333" s="697"/>
      <c r="AR333" s="697"/>
    </row>
    <row r="334" customFormat="false" ht="13.2" hidden="false" customHeight="true" outlineLevel="0" collapsed="false">
      <c r="A334" s="161" t="s">
        <v>1160</v>
      </c>
      <c r="B334" s="162" t="n">
        <v>4</v>
      </c>
      <c r="C334" s="162" t="s">
        <v>51</v>
      </c>
      <c r="D334" s="162"/>
      <c r="E334" s="72" t="s">
        <v>133</v>
      </c>
      <c r="F334" s="72" t="s">
        <v>1203</v>
      </c>
      <c r="G334" s="558" t="s">
        <v>1204</v>
      </c>
      <c r="H334" s="72" t="s">
        <v>1205</v>
      </c>
      <c r="I334" s="72" t="s">
        <v>158</v>
      </c>
      <c r="J334" s="704" t="s">
        <v>1187</v>
      </c>
      <c r="K334" s="705"/>
      <c r="L334" s="705" t="s">
        <v>1206</v>
      </c>
      <c r="M334" s="11"/>
      <c r="N334" s="11"/>
      <c r="O334" s="165" t="s">
        <v>59</v>
      </c>
      <c r="P334" s="448" t="s">
        <v>1207</v>
      </c>
      <c r="Q334" s="448" t="s">
        <v>51</v>
      </c>
      <c r="R334" s="448"/>
      <c r="S334" s="72" t="n">
        <v>15</v>
      </c>
      <c r="T334" s="82" t="n">
        <v>5</v>
      </c>
      <c r="U334" s="83" t="n">
        <v>0</v>
      </c>
      <c r="V334" s="83" t="n">
        <v>10</v>
      </c>
      <c r="W334" s="706" t="n">
        <v>15</v>
      </c>
      <c r="X334" s="83" t="n">
        <v>10</v>
      </c>
      <c r="Y334" s="83" t="n">
        <v>30</v>
      </c>
      <c r="Z334" s="706" t="s">
        <v>62</v>
      </c>
      <c r="AA334" s="84" t="n">
        <f aca="false">ISBLANK(P334)</f>
        <v>0</v>
      </c>
      <c r="AB334" s="128" t="n">
        <v>1</v>
      </c>
      <c r="AC334" s="242" t="n">
        <f aca="false">+S334+T334+U334+V334+W334+X334+Y334</f>
        <v>85</v>
      </c>
      <c r="AD334" s="128" t="e">
        <f aca="false">IF(#REF!=100,2,IF(AND(#REF!&gt;=51,#REF!&lt;=76),1,IF(#REF!&gt;=1,#REF!&lt;=50,0)))</f>
        <v>#REF!</v>
      </c>
      <c r="AE334" s="707" t="s">
        <v>114</v>
      </c>
      <c r="AF334" s="708"/>
      <c r="AG334" s="707" t="s">
        <v>1206</v>
      </c>
      <c r="AH334" s="708" t="n">
        <f aca="false">VLOOKUP(AG334,[23]LISTAS!$I$3:$J$7,2)</f>
        <v>5</v>
      </c>
      <c r="AI334" s="709" t="n">
        <f aca="false">AF334*AH334</f>
        <v>0</v>
      </c>
      <c r="AJ334" s="710" t="s">
        <v>59</v>
      </c>
      <c r="AK334" s="168" t="str">
        <f aca="false">VLOOKUP(AJ334,[23]LISTAS!$Z$3:$AA$6,2)</f>
        <v>Reducir el riesgo y/o
Evitar el riesgo y/o
Transferir el riesgo y/o
Compartir el riesgo </v>
      </c>
      <c r="AL334" s="95" t="s">
        <v>1208</v>
      </c>
      <c r="AM334" s="95" t="s">
        <v>1209</v>
      </c>
      <c r="AN334" s="711" t="s">
        <v>1210</v>
      </c>
      <c r="AO334" s="240" t="s">
        <v>1211</v>
      </c>
      <c r="AP334" s="95" t="s">
        <v>1212</v>
      </c>
      <c r="AQ334" s="132" t="n">
        <v>43313</v>
      </c>
      <c r="AR334" s="132" t="n">
        <v>43465</v>
      </c>
    </row>
    <row r="335" customFormat="false" ht="13.2" hidden="false" customHeight="false" outlineLevel="0" collapsed="false">
      <c r="A335" s="161"/>
      <c r="B335" s="162"/>
      <c r="C335" s="162"/>
      <c r="D335" s="162"/>
      <c r="E335" s="72"/>
      <c r="F335" s="72"/>
      <c r="G335" s="558"/>
      <c r="H335" s="72"/>
      <c r="I335" s="72"/>
      <c r="J335" s="704"/>
      <c r="K335" s="705"/>
      <c r="L335" s="705"/>
      <c r="M335" s="11"/>
      <c r="N335" s="11"/>
      <c r="O335" s="165"/>
      <c r="P335" s="448"/>
      <c r="Q335" s="448"/>
      <c r="R335" s="448"/>
      <c r="S335" s="448"/>
      <c r="T335" s="82"/>
      <c r="U335" s="83"/>
      <c r="V335" s="83"/>
      <c r="W335" s="83"/>
      <c r="X335" s="83"/>
      <c r="Y335" s="83"/>
      <c r="Z335" s="83"/>
      <c r="AA335" s="84"/>
      <c r="AB335" s="128"/>
      <c r="AC335" s="242"/>
      <c r="AD335" s="128" t="n">
        <f aca="false">IF(AC335=100,2,IF(AND(AC335&gt;=51,AC335&lt;=76),1,IF(AC335&gt;=1,AC335&lt;=50,0)))</f>
        <v>0</v>
      </c>
      <c r="AE335" s="707"/>
      <c r="AF335" s="708"/>
      <c r="AG335" s="707"/>
      <c r="AH335" s="708"/>
      <c r="AI335" s="709"/>
      <c r="AJ335" s="710"/>
      <c r="AK335" s="168"/>
      <c r="AL335" s="95"/>
      <c r="AM335" s="95"/>
      <c r="AN335" s="95"/>
      <c r="AO335" s="95"/>
      <c r="AP335" s="95"/>
      <c r="AQ335" s="132"/>
      <c r="AR335" s="132"/>
    </row>
    <row r="336" customFormat="false" ht="13.2" hidden="false" customHeight="false" outlineLevel="0" collapsed="false">
      <c r="A336" s="161"/>
      <c r="B336" s="162"/>
      <c r="C336" s="162"/>
      <c r="D336" s="162"/>
      <c r="E336" s="72"/>
      <c r="F336" s="72"/>
      <c r="G336" s="558"/>
      <c r="H336" s="72"/>
      <c r="I336" s="72"/>
      <c r="J336" s="704"/>
      <c r="K336" s="705"/>
      <c r="L336" s="705"/>
      <c r="M336" s="11"/>
      <c r="N336" s="11"/>
      <c r="O336" s="165"/>
      <c r="P336" s="448"/>
      <c r="Q336" s="448"/>
      <c r="R336" s="448"/>
      <c r="S336" s="448"/>
      <c r="T336" s="82"/>
      <c r="U336" s="83"/>
      <c r="V336" s="83"/>
      <c r="W336" s="83"/>
      <c r="X336" s="83"/>
      <c r="Y336" s="83"/>
      <c r="Z336" s="83"/>
      <c r="AA336" s="84"/>
      <c r="AB336" s="128"/>
      <c r="AC336" s="242"/>
      <c r="AD336" s="128" t="n">
        <f aca="false">IF(AC336=100,2,IF(AND(AC336&gt;=51,AC336&lt;=76),1,IF(AC336&gt;=1,AC336&lt;=50,0)))</f>
        <v>0</v>
      </c>
      <c r="AE336" s="707"/>
      <c r="AF336" s="708"/>
      <c r="AG336" s="707"/>
      <c r="AH336" s="708"/>
      <c r="AI336" s="709"/>
      <c r="AJ336" s="710"/>
      <c r="AK336" s="168"/>
      <c r="AL336" s="95"/>
      <c r="AM336" s="95"/>
      <c r="AN336" s="95"/>
      <c r="AO336" s="95"/>
      <c r="AP336" s="95"/>
      <c r="AQ336" s="132"/>
      <c r="AR336" s="132"/>
    </row>
    <row r="337" customFormat="false" ht="13.2" hidden="false" customHeight="false" outlineLevel="0" collapsed="false">
      <c r="A337" s="161"/>
      <c r="B337" s="162"/>
      <c r="C337" s="162"/>
      <c r="D337" s="162"/>
      <c r="E337" s="72"/>
      <c r="F337" s="72"/>
      <c r="G337" s="558"/>
      <c r="H337" s="72"/>
      <c r="I337" s="72"/>
      <c r="J337" s="704"/>
      <c r="K337" s="705"/>
      <c r="L337" s="705"/>
      <c r="M337" s="11"/>
      <c r="N337" s="11"/>
      <c r="O337" s="165"/>
      <c r="P337" s="448"/>
      <c r="Q337" s="448"/>
      <c r="R337" s="448"/>
      <c r="S337" s="448"/>
      <c r="T337" s="82"/>
      <c r="U337" s="83"/>
      <c r="V337" s="83"/>
      <c r="W337" s="83"/>
      <c r="X337" s="83"/>
      <c r="Y337" s="83"/>
      <c r="Z337" s="83"/>
      <c r="AA337" s="84"/>
      <c r="AB337" s="128"/>
      <c r="AC337" s="242"/>
      <c r="AD337" s="128" t="n">
        <f aca="false">IF(AC337=100,2,IF(AND(AC337&gt;=51,AC337&lt;=76),1,IF(AC337&gt;=1,AC337&lt;=50,0)))</f>
        <v>0</v>
      </c>
      <c r="AE337" s="707"/>
      <c r="AF337" s="708"/>
      <c r="AG337" s="707"/>
      <c r="AH337" s="708"/>
      <c r="AI337" s="709"/>
      <c r="AJ337" s="710"/>
      <c r="AK337" s="168"/>
      <c r="AL337" s="95"/>
      <c r="AM337" s="95"/>
      <c r="AN337" s="95"/>
      <c r="AO337" s="95"/>
      <c r="AP337" s="95"/>
      <c r="AQ337" s="132"/>
      <c r="AR337" s="132"/>
    </row>
    <row r="338" customFormat="false" ht="13.2" hidden="false" customHeight="false" outlineLevel="0" collapsed="false">
      <c r="A338" s="161"/>
      <c r="B338" s="162"/>
      <c r="C338" s="162"/>
      <c r="D338" s="162"/>
      <c r="E338" s="72"/>
      <c r="F338" s="72"/>
      <c r="G338" s="558"/>
      <c r="H338" s="72"/>
      <c r="I338" s="72"/>
      <c r="J338" s="704"/>
      <c r="K338" s="705"/>
      <c r="L338" s="705"/>
      <c r="M338" s="11"/>
      <c r="N338" s="11"/>
      <c r="O338" s="165"/>
      <c r="P338" s="448"/>
      <c r="Q338" s="448"/>
      <c r="R338" s="448"/>
      <c r="S338" s="448"/>
      <c r="T338" s="82"/>
      <c r="U338" s="83"/>
      <c r="V338" s="83"/>
      <c r="W338" s="83"/>
      <c r="X338" s="83"/>
      <c r="Y338" s="83"/>
      <c r="Z338" s="83"/>
      <c r="AA338" s="84"/>
      <c r="AB338" s="128"/>
      <c r="AC338" s="242"/>
      <c r="AD338" s="128" t="n">
        <f aca="false">IF(AC338=100,2,IF(AND(AC338&gt;=51,AC338&lt;=76),1,IF(AC338&gt;=1,AC338&lt;=50,0)))</f>
        <v>0</v>
      </c>
      <c r="AE338" s="707"/>
      <c r="AF338" s="708"/>
      <c r="AG338" s="707"/>
      <c r="AH338" s="708"/>
      <c r="AI338" s="709"/>
      <c r="AJ338" s="710"/>
      <c r="AK338" s="168"/>
      <c r="AL338" s="95"/>
      <c r="AM338" s="95"/>
      <c r="AN338" s="711"/>
      <c r="AO338" s="240"/>
      <c r="AP338" s="95"/>
      <c r="AQ338" s="132"/>
      <c r="AR338" s="132"/>
    </row>
  </sheetData>
  <sheetProtection sheet="true" formatCells="false" formatColumns="false" formatRows="false" insertColumns="false" insertRows="false" insertHyperlinks="false" deleteColumns="false" deleteRows="false" autoFilter="false" pivotTables="false"/>
  <mergeCells count="1436">
    <mergeCell ref="A1:I4"/>
    <mergeCell ref="A5:D5"/>
    <mergeCell ref="A7:D7"/>
    <mergeCell ref="E7:F7"/>
    <mergeCell ref="G7:I7"/>
    <mergeCell ref="J7:O7"/>
    <mergeCell ref="P7:AK7"/>
    <mergeCell ref="AL7:AR7"/>
    <mergeCell ref="C9:D9"/>
    <mergeCell ref="P9:R9"/>
    <mergeCell ref="S9:AD9"/>
    <mergeCell ref="AE9:AK9"/>
    <mergeCell ref="A10:A11"/>
    <mergeCell ref="B10:B11"/>
    <mergeCell ref="C10:C11"/>
    <mergeCell ref="D10:D11"/>
    <mergeCell ref="E10:E11"/>
    <mergeCell ref="F10:F11"/>
    <mergeCell ref="G10:G11"/>
    <mergeCell ref="H10:H11"/>
    <mergeCell ref="I10:I11"/>
    <mergeCell ref="J10:J11"/>
    <mergeCell ref="L10:L11"/>
    <mergeCell ref="O10:O11"/>
    <mergeCell ref="P10:P11"/>
    <mergeCell ref="Q10:R10"/>
    <mergeCell ref="S10:S11"/>
    <mergeCell ref="T10:T11"/>
    <mergeCell ref="U10:U11"/>
    <mergeCell ref="V10:V11"/>
    <mergeCell ref="W10:W11"/>
    <mergeCell ref="X10:X11"/>
    <mergeCell ref="Y10:Y11"/>
    <mergeCell ref="Z10:Z11"/>
    <mergeCell ref="AB10:AB11"/>
    <mergeCell ref="AC10:AC11"/>
    <mergeCell ref="AD10:AD11"/>
    <mergeCell ref="AE10:AE11"/>
    <mergeCell ref="AG10:AH11"/>
    <mergeCell ref="AJ10:AJ11"/>
    <mergeCell ref="AK10:AK11"/>
    <mergeCell ref="AL10:AL11"/>
    <mergeCell ref="AM10:AM11"/>
    <mergeCell ref="AN10:AO10"/>
    <mergeCell ref="AP10:AP11"/>
    <mergeCell ref="AQ10:AQ11"/>
    <mergeCell ref="AR10:AR11"/>
    <mergeCell ref="A13:A18"/>
    <mergeCell ref="B13:B18"/>
    <mergeCell ref="C13:C18"/>
    <mergeCell ref="D13:D18"/>
    <mergeCell ref="G13:G18"/>
    <mergeCell ref="I13:I18"/>
    <mergeCell ref="J13:J18"/>
    <mergeCell ref="K13:K18"/>
    <mergeCell ref="L13:L18"/>
    <mergeCell ref="M13:M18"/>
    <mergeCell ref="N13:N18"/>
    <mergeCell ref="O13:O18"/>
    <mergeCell ref="AB13:AB18"/>
    <mergeCell ref="AE13:AE18"/>
    <mergeCell ref="AF13:AF18"/>
    <mergeCell ref="AG13:AG18"/>
    <mergeCell ref="AH13:AH18"/>
    <mergeCell ref="AI13:AI18"/>
    <mergeCell ref="AJ13:AJ18"/>
    <mergeCell ref="AK13:AK18"/>
    <mergeCell ref="A20:A25"/>
    <mergeCell ref="B20:B25"/>
    <mergeCell ref="C20:C25"/>
    <mergeCell ref="D20:D25"/>
    <mergeCell ref="G20:G25"/>
    <mergeCell ref="I20:I25"/>
    <mergeCell ref="J20:J25"/>
    <mergeCell ref="K20:K25"/>
    <mergeCell ref="L20:L25"/>
    <mergeCell ref="M20:M25"/>
    <mergeCell ref="N20:N25"/>
    <mergeCell ref="O20:O25"/>
    <mergeCell ref="AB20:AB25"/>
    <mergeCell ref="AE20:AE25"/>
    <mergeCell ref="AF20:AF25"/>
    <mergeCell ref="AG20:AG25"/>
    <mergeCell ref="AH20:AH25"/>
    <mergeCell ref="AI20:AI25"/>
    <mergeCell ref="AJ20:AJ25"/>
    <mergeCell ref="AK20:AK25"/>
    <mergeCell ref="A27:A33"/>
    <mergeCell ref="B27:B33"/>
    <mergeCell ref="C27:C33"/>
    <mergeCell ref="D27:D33"/>
    <mergeCell ref="G27:G33"/>
    <mergeCell ref="I27:I33"/>
    <mergeCell ref="J27:J33"/>
    <mergeCell ref="L27:L33"/>
    <mergeCell ref="O27:O33"/>
    <mergeCell ref="AB27:AB33"/>
    <mergeCell ref="AE27:AE33"/>
    <mergeCell ref="AF27:AF33"/>
    <mergeCell ref="AG27:AG33"/>
    <mergeCell ref="AH27:AH33"/>
    <mergeCell ref="AI27:AI33"/>
    <mergeCell ref="AJ27:AJ33"/>
    <mergeCell ref="AK27:AK33"/>
    <mergeCell ref="A35:A39"/>
    <mergeCell ref="B35:B39"/>
    <mergeCell ref="C35:C39"/>
    <mergeCell ref="D35:D39"/>
    <mergeCell ref="G35:G39"/>
    <mergeCell ref="I35:I39"/>
    <mergeCell ref="J35:J39"/>
    <mergeCell ref="K35:K39"/>
    <mergeCell ref="L35:L39"/>
    <mergeCell ref="M35:M39"/>
    <mergeCell ref="N35:N39"/>
    <mergeCell ref="O35:O39"/>
    <mergeCell ref="AB35:AB39"/>
    <mergeCell ref="AE35:AE39"/>
    <mergeCell ref="AF35:AF39"/>
    <mergeCell ref="AG35:AG39"/>
    <mergeCell ref="AH35:AH39"/>
    <mergeCell ref="AI35:AI39"/>
    <mergeCell ref="AJ35:AJ39"/>
    <mergeCell ref="AK35:AK39"/>
    <mergeCell ref="A41:A45"/>
    <mergeCell ref="B41:B45"/>
    <mergeCell ref="C41:C45"/>
    <mergeCell ref="D41:D45"/>
    <mergeCell ref="G41:G45"/>
    <mergeCell ref="I41:I45"/>
    <mergeCell ref="J41:J45"/>
    <mergeCell ref="K41:K45"/>
    <mergeCell ref="L41:L45"/>
    <mergeCell ref="M41:M45"/>
    <mergeCell ref="N41:N45"/>
    <mergeCell ref="O41:O45"/>
    <mergeCell ref="AB41:AB45"/>
    <mergeCell ref="AE41:AE45"/>
    <mergeCell ref="AF41:AF45"/>
    <mergeCell ref="AG41:AG45"/>
    <mergeCell ref="AH41:AH45"/>
    <mergeCell ref="AI41:AI45"/>
    <mergeCell ref="AJ41:AJ45"/>
    <mergeCell ref="AK41:AK45"/>
    <mergeCell ref="A47:A51"/>
    <mergeCell ref="B47:B51"/>
    <mergeCell ref="C47:C51"/>
    <mergeCell ref="D47:D51"/>
    <mergeCell ref="G47:G51"/>
    <mergeCell ref="I47:I51"/>
    <mergeCell ref="J47:J51"/>
    <mergeCell ref="K47:K51"/>
    <mergeCell ref="L47:L51"/>
    <mergeCell ref="M47:M51"/>
    <mergeCell ref="N47:N51"/>
    <mergeCell ref="O47:O51"/>
    <mergeCell ref="AB47:AB51"/>
    <mergeCell ref="AE47:AE51"/>
    <mergeCell ref="AF47:AF51"/>
    <mergeCell ref="AG47:AG51"/>
    <mergeCell ref="AH47:AH51"/>
    <mergeCell ref="AI47:AI51"/>
    <mergeCell ref="AJ47:AJ51"/>
    <mergeCell ref="AK47:AK51"/>
    <mergeCell ref="A53:A57"/>
    <mergeCell ref="B53:B57"/>
    <mergeCell ref="C53:C57"/>
    <mergeCell ref="D53:D57"/>
    <mergeCell ref="G53:G57"/>
    <mergeCell ref="I53:I57"/>
    <mergeCell ref="J53:J57"/>
    <mergeCell ref="K53:K57"/>
    <mergeCell ref="L53:L57"/>
    <mergeCell ref="M53:M57"/>
    <mergeCell ref="N53:N57"/>
    <mergeCell ref="O53:O57"/>
    <mergeCell ref="AB53:AB57"/>
    <mergeCell ref="AE53:AE57"/>
    <mergeCell ref="AF53:AF57"/>
    <mergeCell ref="AG53:AG57"/>
    <mergeCell ref="AH53:AH57"/>
    <mergeCell ref="AI53:AI57"/>
    <mergeCell ref="AJ53:AJ57"/>
    <mergeCell ref="AK53:AK57"/>
    <mergeCell ref="A59:A64"/>
    <mergeCell ref="B59:B64"/>
    <mergeCell ref="C59:C64"/>
    <mergeCell ref="D59:D64"/>
    <mergeCell ref="G59:G64"/>
    <mergeCell ref="I59:I64"/>
    <mergeCell ref="J59:J64"/>
    <mergeCell ref="K59:K63"/>
    <mergeCell ref="L59:L64"/>
    <mergeCell ref="M59:M63"/>
    <mergeCell ref="N59:N63"/>
    <mergeCell ref="O59:O64"/>
    <mergeCell ref="AB59:AB64"/>
    <mergeCell ref="AE59:AE64"/>
    <mergeCell ref="AF59:AF63"/>
    <mergeCell ref="AG59:AG64"/>
    <mergeCell ref="AH59:AH63"/>
    <mergeCell ref="AI59:AI63"/>
    <mergeCell ref="AJ59:AJ64"/>
    <mergeCell ref="AK59:AK64"/>
    <mergeCell ref="A66:A75"/>
    <mergeCell ref="B66:B75"/>
    <mergeCell ref="C66:C75"/>
    <mergeCell ref="D66:D75"/>
    <mergeCell ref="G66:G75"/>
    <mergeCell ref="I66:I75"/>
    <mergeCell ref="J66:J75"/>
    <mergeCell ref="K66:K74"/>
    <mergeCell ref="L66:L75"/>
    <mergeCell ref="M66:M74"/>
    <mergeCell ref="N66:N74"/>
    <mergeCell ref="O66:O75"/>
    <mergeCell ref="AB66:AB75"/>
    <mergeCell ref="AE66:AE75"/>
    <mergeCell ref="AF66:AF74"/>
    <mergeCell ref="AG66:AG75"/>
    <mergeCell ref="AH66:AH74"/>
    <mergeCell ref="AI66:AI74"/>
    <mergeCell ref="AJ66:AJ75"/>
    <mergeCell ref="AK66:AK75"/>
    <mergeCell ref="A77:A78"/>
    <mergeCell ref="B77:B78"/>
    <mergeCell ref="C77:C78"/>
    <mergeCell ref="D77:D78"/>
    <mergeCell ref="G77:G78"/>
    <mergeCell ref="I77:I78"/>
    <mergeCell ref="J77:J78"/>
    <mergeCell ref="K77:K78"/>
    <mergeCell ref="L77:L78"/>
    <mergeCell ref="M77:M78"/>
    <mergeCell ref="N77:N78"/>
    <mergeCell ref="O77:O78"/>
    <mergeCell ref="AB77:AB78"/>
    <mergeCell ref="AE77:AE78"/>
    <mergeCell ref="AF77:AF78"/>
    <mergeCell ref="AG77:AG78"/>
    <mergeCell ref="AH77:AH78"/>
    <mergeCell ref="AI77:AI78"/>
    <mergeCell ref="AJ77:AJ78"/>
    <mergeCell ref="AK77:AK78"/>
    <mergeCell ref="A80:A83"/>
    <mergeCell ref="B80:B83"/>
    <mergeCell ref="C80:C83"/>
    <mergeCell ref="D80:D83"/>
    <mergeCell ref="G80:G83"/>
    <mergeCell ref="I80:I83"/>
    <mergeCell ref="J80:J83"/>
    <mergeCell ref="K80:K83"/>
    <mergeCell ref="L80:L83"/>
    <mergeCell ref="M80:M83"/>
    <mergeCell ref="N80:N83"/>
    <mergeCell ref="O80:O83"/>
    <mergeCell ref="P80:P83"/>
    <mergeCell ref="Q80:Q83"/>
    <mergeCell ref="R80:R83"/>
    <mergeCell ref="S80:S83"/>
    <mergeCell ref="T80:T83"/>
    <mergeCell ref="U80:U83"/>
    <mergeCell ref="V80:V83"/>
    <mergeCell ref="W80:W83"/>
    <mergeCell ref="X80:X83"/>
    <mergeCell ref="Y80:Y83"/>
    <mergeCell ref="Z80:Z83"/>
    <mergeCell ref="AB80:AB83"/>
    <mergeCell ref="AC80:AC83"/>
    <mergeCell ref="AE80:AE83"/>
    <mergeCell ref="AF80:AF83"/>
    <mergeCell ref="AG80:AG83"/>
    <mergeCell ref="AH80:AH83"/>
    <mergeCell ref="AI80:AI83"/>
    <mergeCell ref="AJ80:AJ83"/>
    <mergeCell ref="AK80:AK83"/>
    <mergeCell ref="AL82:AL83"/>
    <mergeCell ref="AM82:AM83"/>
    <mergeCell ref="A85:A89"/>
    <mergeCell ref="B85:B89"/>
    <mergeCell ref="C85:C89"/>
    <mergeCell ref="D85:D89"/>
    <mergeCell ref="G85:G89"/>
    <mergeCell ref="I85:I89"/>
    <mergeCell ref="J85:J89"/>
    <mergeCell ref="K85:K89"/>
    <mergeCell ref="L85:L89"/>
    <mergeCell ref="M85:M89"/>
    <mergeCell ref="N85:N89"/>
    <mergeCell ref="O85:O89"/>
    <mergeCell ref="AB85:AB89"/>
    <mergeCell ref="AE85:AE89"/>
    <mergeCell ref="AF85:AF89"/>
    <mergeCell ref="AG85:AG89"/>
    <mergeCell ref="AH85:AH89"/>
    <mergeCell ref="AI85:AI89"/>
    <mergeCell ref="AJ85:AJ89"/>
    <mergeCell ref="AK85:AK89"/>
    <mergeCell ref="A90:A93"/>
    <mergeCell ref="B90:B93"/>
    <mergeCell ref="C90:C93"/>
    <mergeCell ref="D90:D93"/>
    <mergeCell ref="G90:G93"/>
    <mergeCell ref="I90:I93"/>
    <mergeCell ref="J90:J93"/>
    <mergeCell ref="K90:K93"/>
    <mergeCell ref="L90:L93"/>
    <mergeCell ref="M90:M93"/>
    <mergeCell ref="N90:N93"/>
    <mergeCell ref="O90:O93"/>
    <mergeCell ref="AB90:AB93"/>
    <mergeCell ref="AE90:AE93"/>
    <mergeCell ref="AF90:AF93"/>
    <mergeCell ref="AG90:AG93"/>
    <mergeCell ref="AH90:AH93"/>
    <mergeCell ref="AI90:AI93"/>
    <mergeCell ref="AJ90:AJ93"/>
    <mergeCell ref="AK90:AK93"/>
    <mergeCell ref="A95:A99"/>
    <mergeCell ref="B95:B99"/>
    <mergeCell ref="C95:C99"/>
    <mergeCell ref="D95:D99"/>
    <mergeCell ref="G95:G99"/>
    <mergeCell ref="I95:I99"/>
    <mergeCell ref="J95:J99"/>
    <mergeCell ref="K95:K99"/>
    <mergeCell ref="L95:L99"/>
    <mergeCell ref="M95:M99"/>
    <mergeCell ref="N95:N99"/>
    <mergeCell ref="O95:O99"/>
    <mergeCell ref="AB95:AB99"/>
    <mergeCell ref="AE95:AE99"/>
    <mergeCell ref="AF95:AF99"/>
    <mergeCell ref="AG95:AG99"/>
    <mergeCell ref="AH95:AH99"/>
    <mergeCell ref="AI95:AI99"/>
    <mergeCell ref="AJ95:AJ99"/>
    <mergeCell ref="AK95:AK99"/>
    <mergeCell ref="A101:A104"/>
    <mergeCell ref="B101:B104"/>
    <mergeCell ref="C101:C104"/>
    <mergeCell ref="D101:D104"/>
    <mergeCell ref="G101:G104"/>
    <mergeCell ref="H101:H102"/>
    <mergeCell ref="I101:I104"/>
    <mergeCell ref="J101:J104"/>
    <mergeCell ref="K101:K104"/>
    <mergeCell ref="L101:L104"/>
    <mergeCell ref="M101:M104"/>
    <mergeCell ref="N101:N104"/>
    <mergeCell ref="O101:O104"/>
    <mergeCell ref="AB101:AB104"/>
    <mergeCell ref="AE101:AE104"/>
    <mergeCell ref="AF101:AF104"/>
    <mergeCell ref="AG101:AG104"/>
    <mergeCell ref="AH101:AH104"/>
    <mergeCell ref="AI101:AI104"/>
    <mergeCell ref="AJ101:AJ104"/>
    <mergeCell ref="AK101:AK104"/>
    <mergeCell ref="E102:E103"/>
    <mergeCell ref="F102:F103"/>
    <mergeCell ref="P102:P103"/>
    <mergeCell ref="Q102:Q103"/>
    <mergeCell ref="R102:R103"/>
    <mergeCell ref="S102:S103"/>
    <mergeCell ref="T102:T103"/>
    <mergeCell ref="U102:U103"/>
    <mergeCell ref="V102:V103"/>
    <mergeCell ref="W102:W103"/>
    <mergeCell ref="X102:X103"/>
    <mergeCell ref="Y102:Y103"/>
    <mergeCell ref="Z102:Z103"/>
    <mergeCell ref="AC102:AC103"/>
    <mergeCell ref="A106:A110"/>
    <mergeCell ref="B106:B110"/>
    <mergeCell ref="C106:C110"/>
    <mergeCell ref="D106:D110"/>
    <mergeCell ref="G106:G110"/>
    <mergeCell ref="I106:I110"/>
    <mergeCell ref="J106:J110"/>
    <mergeCell ref="K106:K110"/>
    <mergeCell ref="L106:L110"/>
    <mergeCell ref="M106:M110"/>
    <mergeCell ref="N106:N110"/>
    <mergeCell ref="O106:O110"/>
    <mergeCell ref="AB106:AB110"/>
    <mergeCell ref="AE106:AE110"/>
    <mergeCell ref="AF106:AF110"/>
    <mergeCell ref="AG106:AG110"/>
    <mergeCell ref="AH106:AH110"/>
    <mergeCell ref="AI106:AI110"/>
    <mergeCell ref="AJ106:AJ110"/>
    <mergeCell ref="AK106:AK110"/>
    <mergeCell ref="A112:A114"/>
    <mergeCell ref="B112:B114"/>
    <mergeCell ref="C112:C114"/>
    <mergeCell ref="D112:D114"/>
    <mergeCell ref="G112:G114"/>
    <mergeCell ref="I112:I114"/>
    <mergeCell ref="J112:J114"/>
    <mergeCell ref="K112:K114"/>
    <mergeCell ref="L112:L114"/>
    <mergeCell ref="M112:M114"/>
    <mergeCell ref="N112:N114"/>
    <mergeCell ref="O112:O114"/>
    <mergeCell ref="AB112:AB114"/>
    <mergeCell ref="AE112:AE114"/>
    <mergeCell ref="AF112:AF114"/>
    <mergeCell ref="AG112:AG114"/>
    <mergeCell ref="AH112:AH114"/>
    <mergeCell ref="AI112:AI114"/>
    <mergeCell ref="AJ112:AJ114"/>
    <mergeCell ref="AK112:AK114"/>
    <mergeCell ref="A115:A116"/>
    <mergeCell ref="B115:B116"/>
    <mergeCell ref="C115:C116"/>
    <mergeCell ref="D115:D116"/>
    <mergeCell ref="G115:G116"/>
    <mergeCell ref="I115:I116"/>
    <mergeCell ref="J115:J116"/>
    <mergeCell ref="K115:K116"/>
    <mergeCell ref="L115:L116"/>
    <mergeCell ref="M115:M116"/>
    <mergeCell ref="N115:N116"/>
    <mergeCell ref="O115:O116"/>
    <mergeCell ref="AB115:AB116"/>
    <mergeCell ref="AE115:AE116"/>
    <mergeCell ref="AF115:AF116"/>
    <mergeCell ref="AG115:AG116"/>
    <mergeCell ref="AH115:AH116"/>
    <mergeCell ref="AI115:AI116"/>
    <mergeCell ref="AJ115:AJ116"/>
    <mergeCell ref="AK115:AK116"/>
    <mergeCell ref="A117:A121"/>
    <mergeCell ref="B117:B121"/>
    <mergeCell ref="C117:C121"/>
    <mergeCell ref="D117:D121"/>
    <mergeCell ref="G117:G121"/>
    <mergeCell ref="I117:I121"/>
    <mergeCell ref="J117:J121"/>
    <mergeCell ref="K117:K121"/>
    <mergeCell ref="L117:L121"/>
    <mergeCell ref="M117:M121"/>
    <mergeCell ref="N117:N121"/>
    <mergeCell ref="O117:O121"/>
    <mergeCell ref="AB117:AB121"/>
    <mergeCell ref="AE117:AE121"/>
    <mergeCell ref="AF117:AF121"/>
    <mergeCell ref="AG117:AG121"/>
    <mergeCell ref="AH117:AH121"/>
    <mergeCell ref="AI117:AI121"/>
    <mergeCell ref="AJ117:AJ121"/>
    <mergeCell ref="AK117:AK121"/>
    <mergeCell ref="A123:A127"/>
    <mergeCell ref="B123:B127"/>
    <mergeCell ref="C123:C127"/>
    <mergeCell ref="D123:D127"/>
    <mergeCell ref="G123:G127"/>
    <mergeCell ref="I123:I127"/>
    <mergeCell ref="J123:J127"/>
    <mergeCell ref="K123:K127"/>
    <mergeCell ref="L123:L127"/>
    <mergeCell ref="M123:M127"/>
    <mergeCell ref="N123:N127"/>
    <mergeCell ref="O123:O127"/>
    <mergeCell ref="AB123:AB127"/>
    <mergeCell ref="AE123:AE127"/>
    <mergeCell ref="AF123:AF127"/>
    <mergeCell ref="AG123:AG127"/>
    <mergeCell ref="AH123:AH127"/>
    <mergeCell ref="AI123:AI127"/>
    <mergeCell ref="AJ123:AJ127"/>
    <mergeCell ref="AK123:AK127"/>
    <mergeCell ref="A129:A133"/>
    <mergeCell ref="B129:B133"/>
    <mergeCell ref="C129:C133"/>
    <mergeCell ref="D129:D133"/>
    <mergeCell ref="G129:G133"/>
    <mergeCell ref="I129:I133"/>
    <mergeCell ref="J129:J133"/>
    <mergeCell ref="K129:K133"/>
    <mergeCell ref="L129:L133"/>
    <mergeCell ref="M129:M133"/>
    <mergeCell ref="N129:N133"/>
    <mergeCell ref="O129:O133"/>
    <mergeCell ref="AB129:AB133"/>
    <mergeCell ref="AE129:AE133"/>
    <mergeCell ref="AF129:AF133"/>
    <mergeCell ref="AG129:AG133"/>
    <mergeCell ref="AH129:AH133"/>
    <mergeCell ref="AI129:AI133"/>
    <mergeCell ref="AJ129:AJ133"/>
    <mergeCell ref="AK129:AK133"/>
    <mergeCell ref="A135:A139"/>
    <mergeCell ref="B135:B139"/>
    <mergeCell ref="C135:C139"/>
    <mergeCell ref="D135:D139"/>
    <mergeCell ref="G135:G139"/>
    <mergeCell ref="I135:I139"/>
    <mergeCell ref="J135:J139"/>
    <mergeCell ref="K135:K139"/>
    <mergeCell ref="L135:L139"/>
    <mergeCell ref="M135:M139"/>
    <mergeCell ref="N135:N139"/>
    <mergeCell ref="O135:O139"/>
    <mergeCell ref="AE135:AE139"/>
    <mergeCell ref="AF135:AF139"/>
    <mergeCell ref="AG135:AG139"/>
    <mergeCell ref="AH135:AH139"/>
    <mergeCell ref="AI135:AI139"/>
    <mergeCell ref="AJ135:AJ139"/>
    <mergeCell ref="AK135:AK139"/>
    <mergeCell ref="A141:A145"/>
    <mergeCell ref="B141:B145"/>
    <mergeCell ref="C141:C145"/>
    <mergeCell ref="D141:D145"/>
    <mergeCell ref="G141:G145"/>
    <mergeCell ref="I141:I145"/>
    <mergeCell ref="J141:J145"/>
    <mergeCell ref="K141:K145"/>
    <mergeCell ref="L141:L145"/>
    <mergeCell ref="M141:M145"/>
    <mergeCell ref="N141:N145"/>
    <mergeCell ref="O141:O145"/>
    <mergeCell ref="AB141:AB145"/>
    <mergeCell ref="AE141:AE145"/>
    <mergeCell ref="AF141:AF145"/>
    <mergeCell ref="AG141:AG145"/>
    <mergeCell ref="AH141:AH145"/>
    <mergeCell ref="AI141:AI145"/>
    <mergeCell ref="AJ141:AJ145"/>
    <mergeCell ref="AK141:AK145"/>
    <mergeCell ref="A147:A150"/>
    <mergeCell ref="B147:B150"/>
    <mergeCell ref="C147:C150"/>
    <mergeCell ref="D147:D150"/>
    <mergeCell ref="G147:G150"/>
    <mergeCell ref="I147:I150"/>
    <mergeCell ref="J147:J150"/>
    <mergeCell ref="K147:K158"/>
    <mergeCell ref="L147:L150"/>
    <mergeCell ref="M147:M158"/>
    <mergeCell ref="N147:N158"/>
    <mergeCell ref="O147:O150"/>
    <mergeCell ref="P147:P150"/>
    <mergeCell ref="Q147:Q150"/>
    <mergeCell ref="Z147:Z150"/>
    <mergeCell ref="AB147:AB150"/>
    <mergeCell ref="AC147:AC150"/>
    <mergeCell ref="AE147:AE150"/>
    <mergeCell ref="AF147:AF158"/>
    <mergeCell ref="AG147:AG150"/>
    <mergeCell ref="AH147:AH158"/>
    <mergeCell ref="AI147:AI158"/>
    <mergeCell ref="AJ147:AJ150"/>
    <mergeCell ref="AK147:AK150"/>
    <mergeCell ref="AL147:AL150"/>
    <mergeCell ref="AM147:AM150"/>
    <mergeCell ref="AN147:AN150"/>
    <mergeCell ref="AO147:AO150"/>
    <mergeCell ref="AQ147:AQ150"/>
    <mergeCell ref="AR147:AR150"/>
    <mergeCell ref="A152:A153"/>
    <mergeCell ref="B152:B153"/>
    <mergeCell ref="C152:C153"/>
    <mergeCell ref="D152:D153"/>
    <mergeCell ref="G152:G153"/>
    <mergeCell ref="J152:J153"/>
    <mergeCell ref="L152:L153"/>
    <mergeCell ref="O152:O153"/>
    <mergeCell ref="P152:P153"/>
    <mergeCell ref="Q152:Q153"/>
    <mergeCell ref="AE152:AE153"/>
    <mergeCell ref="AG152:AG153"/>
    <mergeCell ref="AJ152:AJ153"/>
    <mergeCell ref="AK152:AK153"/>
    <mergeCell ref="AL152:AL153"/>
    <mergeCell ref="AM152:AM153"/>
    <mergeCell ref="AN152:AN153"/>
    <mergeCell ref="AO152:AO153"/>
    <mergeCell ref="AP152:AP153"/>
    <mergeCell ref="AQ152:AQ153"/>
    <mergeCell ref="AR152:AR153"/>
    <mergeCell ref="A155:A158"/>
    <mergeCell ref="B155:B158"/>
    <mergeCell ref="C155:C158"/>
    <mergeCell ref="D155:D158"/>
    <mergeCell ref="G155:G158"/>
    <mergeCell ref="I155:I158"/>
    <mergeCell ref="J155:J158"/>
    <mergeCell ref="L155:L158"/>
    <mergeCell ref="O155:O158"/>
    <mergeCell ref="P155:P158"/>
    <mergeCell ref="Q155:Q158"/>
    <mergeCell ref="Z155:Z158"/>
    <mergeCell ref="AB155:AB158"/>
    <mergeCell ref="AC155:AC158"/>
    <mergeCell ref="AE155:AE158"/>
    <mergeCell ref="AG155:AG158"/>
    <mergeCell ref="AJ155:AJ158"/>
    <mergeCell ref="AK155:AK158"/>
    <mergeCell ref="AL155:AL158"/>
    <mergeCell ref="AM155:AM158"/>
    <mergeCell ref="AN155:AN158"/>
    <mergeCell ref="AO155:AO158"/>
    <mergeCell ref="AP155:AP158"/>
    <mergeCell ref="AQ155:AQ158"/>
    <mergeCell ref="AR155:AR158"/>
    <mergeCell ref="A160:A166"/>
    <mergeCell ref="B160:B166"/>
    <mergeCell ref="C160:C166"/>
    <mergeCell ref="D160:D166"/>
    <mergeCell ref="G160:G166"/>
    <mergeCell ref="I160:I166"/>
    <mergeCell ref="J160:J166"/>
    <mergeCell ref="K160:K164"/>
    <mergeCell ref="L160:L166"/>
    <mergeCell ref="M160:M164"/>
    <mergeCell ref="N160:N164"/>
    <mergeCell ref="O160:O166"/>
    <mergeCell ref="AB160:AB166"/>
    <mergeCell ref="AE160:AE166"/>
    <mergeCell ref="AF160:AF164"/>
    <mergeCell ref="AG160:AG166"/>
    <mergeCell ref="AH160:AH164"/>
    <mergeCell ref="AI160:AI164"/>
    <mergeCell ref="AJ160:AJ166"/>
    <mergeCell ref="AK160:AK166"/>
    <mergeCell ref="AL160:AL166"/>
    <mergeCell ref="AM160:AM166"/>
    <mergeCell ref="AN160:AN166"/>
    <mergeCell ref="AO160:AO166"/>
    <mergeCell ref="AQ160:AQ166"/>
    <mergeCell ref="AR160:AR166"/>
    <mergeCell ref="E164:E166"/>
    <mergeCell ref="F164:F166"/>
    <mergeCell ref="H164:H166"/>
    <mergeCell ref="P164:P166"/>
    <mergeCell ref="Q164:Q166"/>
    <mergeCell ref="R164:R166"/>
    <mergeCell ref="S164:S166"/>
    <mergeCell ref="T164:T166"/>
    <mergeCell ref="U164:U166"/>
    <mergeCell ref="V164:V166"/>
    <mergeCell ref="W164:W166"/>
    <mergeCell ref="X164:X166"/>
    <mergeCell ref="Y164:Y166"/>
    <mergeCell ref="Z164:Z166"/>
    <mergeCell ref="AC164:AC166"/>
    <mergeCell ref="AP164:AP166"/>
    <mergeCell ref="A168:A172"/>
    <mergeCell ref="B168:B172"/>
    <mergeCell ref="C168:C172"/>
    <mergeCell ref="D168:D172"/>
    <mergeCell ref="G168:G172"/>
    <mergeCell ref="I168:I172"/>
    <mergeCell ref="J168:J172"/>
    <mergeCell ref="K168:K172"/>
    <mergeCell ref="L168:L172"/>
    <mergeCell ref="M168:M172"/>
    <mergeCell ref="N168:N172"/>
    <mergeCell ref="O168:O172"/>
    <mergeCell ref="AB168:AB172"/>
    <mergeCell ref="AE168:AE172"/>
    <mergeCell ref="AF168:AF172"/>
    <mergeCell ref="AG168:AG172"/>
    <mergeCell ref="AH168:AH172"/>
    <mergeCell ref="AI168:AI172"/>
    <mergeCell ref="AJ168:AJ172"/>
    <mergeCell ref="AK168:AK172"/>
    <mergeCell ref="A174:A178"/>
    <mergeCell ref="B174:B178"/>
    <mergeCell ref="C174:C178"/>
    <mergeCell ref="D174:D178"/>
    <mergeCell ref="G174:G178"/>
    <mergeCell ref="I174:I178"/>
    <mergeCell ref="J174:J178"/>
    <mergeCell ref="K174:K178"/>
    <mergeCell ref="L174:L178"/>
    <mergeCell ref="M174:M178"/>
    <mergeCell ref="N174:N178"/>
    <mergeCell ref="O174:O178"/>
    <mergeCell ref="AB174:AB178"/>
    <mergeCell ref="AE174:AE178"/>
    <mergeCell ref="AF174:AF178"/>
    <mergeCell ref="AG174:AG178"/>
    <mergeCell ref="AH174:AH178"/>
    <mergeCell ref="AI174:AI178"/>
    <mergeCell ref="AJ174:AJ178"/>
    <mergeCell ref="AK174:AK178"/>
    <mergeCell ref="A180:A187"/>
    <mergeCell ref="B180:B187"/>
    <mergeCell ref="C180:C187"/>
    <mergeCell ref="D180:D187"/>
    <mergeCell ref="G180:G185"/>
    <mergeCell ref="I180:I187"/>
    <mergeCell ref="J180:J187"/>
    <mergeCell ref="K180:K184"/>
    <mergeCell ref="L180:L187"/>
    <mergeCell ref="M180:M184"/>
    <mergeCell ref="N180:N184"/>
    <mergeCell ref="O180:O187"/>
    <mergeCell ref="AB180:AB187"/>
    <mergeCell ref="AE180:AE187"/>
    <mergeCell ref="AF180:AF184"/>
    <mergeCell ref="AG180:AG187"/>
    <mergeCell ref="AH180:AH184"/>
    <mergeCell ref="AI180:AI184"/>
    <mergeCell ref="AJ180:AJ187"/>
    <mergeCell ref="AK180:AK187"/>
    <mergeCell ref="AL180:AL182"/>
    <mergeCell ref="AM180:AM182"/>
    <mergeCell ref="AN180:AN182"/>
    <mergeCell ref="AO180:AO182"/>
    <mergeCell ref="AP180:AP182"/>
    <mergeCell ref="AQ180:AQ182"/>
    <mergeCell ref="AR180:AR182"/>
    <mergeCell ref="K185:K187"/>
    <mergeCell ref="M185:M187"/>
    <mergeCell ref="N185:N187"/>
    <mergeCell ref="A189:A190"/>
    <mergeCell ref="B189:B190"/>
    <mergeCell ref="C189:C190"/>
    <mergeCell ref="D189:D190"/>
    <mergeCell ref="G189:G190"/>
    <mergeCell ref="I189:I190"/>
    <mergeCell ref="J189:J190"/>
    <mergeCell ref="K189:K190"/>
    <mergeCell ref="L189:L190"/>
    <mergeCell ref="M189:M190"/>
    <mergeCell ref="N189:N190"/>
    <mergeCell ref="O189:O190"/>
    <mergeCell ref="AB189:AB190"/>
    <mergeCell ref="AE189:AE190"/>
    <mergeCell ref="AF189:AF190"/>
    <mergeCell ref="AG189:AG190"/>
    <mergeCell ref="AH189:AH190"/>
    <mergeCell ref="AI189:AI190"/>
    <mergeCell ref="AJ189:AJ190"/>
    <mergeCell ref="AK189:AK190"/>
    <mergeCell ref="A192:A197"/>
    <mergeCell ref="B192:B197"/>
    <mergeCell ref="C192:C197"/>
    <mergeCell ref="D192:D197"/>
    <mergeCell ref="G192:G197"/>
    <mergeCell ref="I192:I197"/>
    <mergeCell ref="J192:J197"/>
    <mergeCell ref="K192:K197"/>
    <mergeCell ref="L192:L197"/>
    <mergeCell ref="M192:M197"/>
    <mergeCell ref="N192:N197"/>
    <mergeCell ref="O192:O197"/>
    <mergeCell ref="AB192:AB197"/>
    <mergeCell ref="AE192:AE197"/>
    <mergeCell ref="AF192:AF197"/>
    <mergeCell ref="AG192:AG197"/>
    <mergeCell ref="AH192:AH197"/>
    <mergeCell ref="AI192:AI197"/>
    <mergeCell ref="AJ192:AJ197"/>
    <mergeCell ref="AK192:AK197"/>
    <mergeCell ref="A199:A203"/>
    <mergeCell ref="B199:B203"/>
    <mergeCell ref="C199:C203"/>
    <mergeCell ref="D199:D203"/>
    <mergeCell ref="G199:G203"/>
    <mergeCell ref="I199:I203"/>
    <mergeCell ref="J199:J203"/>
    <mergeCell ref="K199:K203"/>
    <mergeCell ref="L199:L203"/>
    <mergeCell ref="M199:M203"/>
    <mergeCell ref="N199:N203"/>
    <mergeCell ref="O199:O203"/>
    <mergeCell ref="AB199:AB203"/>
    <mergeCell ref="AE199:AE203"/>
    <mergeCell ref="AF199:AF203"/>
    <mergeCell ref="AG199:AG203"/>
    <mergeCell ref="AH199:AH203"/>
    <mergeCell ref="AI199:AI203"/>
    <mergeCell ref="AJ199:AJ203"/>
    <mergeCell ref="AK199:AK203"/>
    <mergeCell ref="A205:A210"/>
    <mergeCell ref="B205:B210"/>
    <mergeCell ref="C205:C210"/>
    <mergeCell ref="D205:D210"/>
    <mergeCell ref="G205:G210"/>
    <mergeCell ref="I205:I210"/>
    <mergeCell ref="J205:J210"/>
    <mergeCell ref="K205:K210"/>
    <mergeCell ref="L205:L210"/>
    <mergeCell ref="M205:M210"/>
    <mergeCell ref="N205:N210"/>
    <mergeCell ref="O205:O210"/>
    <mergeCell ref="AB205:AB210"/>
    <mergeCell ref="AE205:AE210"/>
    <mergeCell ref="AF205:AF210"/>
    <mergeCell ref="AG205:AG210"/>
    <mergeCell ref="AH205:AH210"/>
    <mergeCell ref="AI205:AI210"/>
    <mergeCell ref="AJ205:AJ210"/>
    <mergeCell ref="AK205:AK210"/>
    <mergeCell ref="A212:A215"/>
    <mergeCell ref="B212:B215"/>
    <mergeCell ref="C212:C215"/>
    <mergeCell ref="D212:D215"/>
    <mergeCell ref="E212:E215"/>
    <mergeCell ref="G212:G215"/>
    <mergeCell ref="I212:I215"/>
    <mergeCell ref="J212:J215"/>
    <mergeCell ref="K212:K215"/>
    <mergeCell ref="L212:L215"/>
    <mergeCell ref="M212:M215"/>
    <mergeCell ref="N212:N215"/>
    <mergeCell ref="O212:O215"/>
    <mergeCell ref="S212:S213"/>
    <mergeCell ref="T212:T213"/>
    <mergeCell ref="U212:U213"/>
    <mergeCell ref="V212:V213"/>
    <mergeCell ref="W212:W213"/>
    <mergeCell ref="X212:X213"/>
    <mergeCell ref="Y212:Y213"/>
    <mergeCell ref="Z212:Z213"/>
    <mergeCell ref="AB212:AB215"/>
    <mergeCell ref="AC212:AC213"/>
    <mergeCell ref="AE212:AE215"/>
    <mergeCell ref="AF212:AF215"/>
    <mergeCell ref="AG212:AG215"/>
    <mergeCell ref="AH212:AH215"/>
    <mergeCell ref="AI212:AI215"/>
    <mergeCell ref="AJ212:AJ215"/>
    <mergeCell ref="AK212:AK215"/>
    <mergeCell ref="AL212:AL215"/>
    <mergeCell ref="AM212:AM215"/>
    <mergeCell ref="AN212:AN215"/>
    <mergeCell ref="AO212:AO215"/>
    <mergeCell ref="AP212:AP215"/>
    <mergeCell ref="AQ212:AQ215"/>
    <mergeCell ref="AR212:AR215"/>
    <mergeCell ref="A217:A221"/>
    <mergeCell ref="B217:B221"/>
    <mergeCell ref="C217:C221"/>
    <mergeCell ref="D217:D221"/>
    <mergeCell ref="E217:E221"/>
    <mergeCell ref="F217:F219"/>
    <mergeCell ref="G217:G221"/>
    <mergeCell ref="H217:H218"/>
    <mergeCell ref="I217:I221"/>
    <mergeCell ref="J217:J221"/>
    <mergeCell ref="K217:K221"/>
    <mergeCell ref="L217:L221"/>
    <mergeCell ref="M217:M221"/>
    <mergeCell ref="N217:N221"/>
    <mergeCell ref="O217:O221"/>
    <mergeCell ref="P217:P218"/>
    <mergeCell ref="Q217:Q218"/>
    <mergeCell ref="R217:R218"/>
    <mergeCell ref="S217:S218"/>
    <mergeCell ref="T217:T218"/>
    <mergeCell ref="U217:U218"/>
    <mergeCell ref="V217:V218"/>
    <mergeCell ref="W217:W218"/>
    <mergeCell ref="X217:X218"/>
    <mergeCell ref="Y217:Y218"/>
    <mergeCell ref="Z217:Z218"/>
    <mergeCell ref="AB217:AB221"/>
    <mergeCell ref="AC217:AC218"/>
    <mergeCell ref="AE217:AE221"/>
    <mergeCell ref="AF217:AF221"/>
    <mergeCell ref="AG217:AG221"/>
    <mergeCell ref="AH217:AH221"/>
    <mergeCell ref="AI217:AI221"/>
    <mergeCell ref="AJ217:AJ221"/>
    <mergeCell ref="AK217:AK221"/>
    <mergeCell ref="AL217:AL221"/>
    <mergeCell ref="AM217:AM221"/>
    <mergeCell ref="AN217:AN221"/>
    <mergeCell ref="AP217:AP219"/>
    <mergeCell ref="AQ217:AQ219"/>
    <mergeCell ref="AR217:AR219"/>
    <mergeCell ref="AO218:AO221"/>
    <mergeCell ref="S219:S220"/>
    <mergeCell ref="T219:T220"/>
    <mergeCell ref="U219:U220"/>
    <mergeCell ref="V219:V220"/>
    <mergeCell ref="W219:W220"/>
    <mergeCell ref="X219:X220"/>
    <mergeCell ref="Y219:Y220"/>
    <mergeCell ref="Z219:Z220"/>
    <mergeCell ref="AC219:AC220"/>
    <mergeCell ref="F220:F221"/>
    <mergeCell ref="H220:H221"/>
    <mergeCell ref="AP220:AP221"/>
    <mergeCell ref="AQ220:AQ221"/>
    <mergeCell ref="AR220:AR221"/>
    <mergeCell ref="A223:A227"/>
    <mergeCell ref="B223:B227"/>
    <mergeCell ref="C223:C227"/>
    <mergeCell ref="D223:D227"/>
    <mergeCell ref="G223:G227"/>
    <mergeCell ref="H223:H225"/>
    <mergeCell ref="I223:I227"/>
    <mergeCell ref="J223:J227"/>
    <mergeCell ref="K223:K227"/>
    <mergeCell ref="L223:L227"/>
    <mergeCell ref="M223:M227"/>
    <mergeCell ref="N223:N227"/>
    <mergeCell ref="O223:O227"/>
    <mergeCell ref="AB223:AB227"/>
    <mergeCell ref="AE223:AE227"/>
    <mergeCell ref="AF223:AF226"/>
    <mergeCell ref="AG223:AG227"/>
    <mergeCell ref="AH223:AH226"/>
    <mergeCell ref="AI223:AI226"/>
    <mergeCell ref="AJ223:AJ227"/>
    <mergeCell ref="AK223:AK227"/>
    <mergeCell ref="AM223:AM227"/>
    <mergeCell ref="AQ223:AQ227"/>
    <mergeCell ref="AR223:AR227"/>
    <mergeCell ref="A228:A232"/>
    <mergeCell ref="B228:B232"/>
    <mergeCell ref="C228:C232"/>
    <mergeCell ref="D228:D232"/>
    <mergeCell ref="G228:G232"/>
    <mergeCell ref="I228:I232"/>
    <mergeCell ref="J228:J232"/>
    <mergeCell ref="K228:K232"/>
    <mergeCell ref="L228:L232"/>
    <mergeCell ref="M228:M232"/>
    <mergeCell ref="N228:N232"/>
    <mergeCell ref="O228:O232"/>
    <mergeCell ref="AB228:AB232"/>
    <mergeCell ref="AE228:AE232"/>
    <mergeCell ref="AF228:AF232"/>
    <mergeCell ref="AG228:AG232"/>
    <mergeCell ref="AH228:AH232"/>
    <mergeCell ref="AI228:AI232"/>
    <mergeCell ref="AJ228:AJ232"/>
    <mergeCell ref="AK228:AK232"/>
    <mergeCell ref="AM228:AM232"/>
    <mergeCell ref="AQ228:AQ232"/>
    <mergeCell ref="AR228:AR232"/>
    <mergeCell ref="A233:A237"/>
    <mergeCell ref="B233:B237"/>
    <mergeCell ref="C233:C237"/>
    <mergeCell ref="D233:D237"/>
    <mergeCell ref="G233:G237"/>
    <mergeCell ref="H233:H235"/>
    <mergeCell ref="I233:I237"/>
    <mergeCell ref="J233:J237"/>
    <mergeCell ref="K233:K237"/>
    <mergeCell ref="L233:L237"/>
    <mergeCell ref="M233:M237"/>
    <mergeCell ref="N233:N237"/>
    <mergeCell ref="O233:O237"/>
    <mergeCell ref="AB233:AB237"/>
    <mergeCell ref="AE233:AE237"/>
    <mergeCell ref="AF233:AF236"/>
    <mergeCell ref="AG233:AG237"/>
    <mergeCell ref="AH233:AH236"/>
    <mergeCell ref="AI233:AI236"/>
    <mergeCell ref="AJ233:AJ237"/>
    <mergeCell ref="AK233:AK237"/>
    <mergeCell ref="AQ233:AQ237"/>
    <mergeCell ref="AR233:AR237"/>
    <mergeCell ref="H236:H237"/>
    <mergeCell ref="A238:A242"/>
    <mergeCell ref="B238:B242"/>
    <mergeCell ref="C238:C242"/>
    <mergeCell ref="D238:D242"/>
    <mergeCell ref="G238:G242"/>
    <mergeCell ref="I238:I242"/>
    <mergeCell ref="J238:J242"/>
    <mergeCell ref="K238:K242"/>
    <mergeCell ref="L238:L242"/>
    <mergeCell ref="M238:M242"/>
    <mergeCell ref="N238:N242"/>
    <mergeCell ref="O238:O242"/>
    <mergeCell ref="AB238:AB242"/>
    <mergeCell ref="AE238:AE242"/>
    <mergeCell ref="AF238:AF242"/>
    <mergeCell ref="AG238:AG242"/>
    <mergeCell ref="AH238:AH242"/>
    <mergeCell ref="AI238:AI242"/>
    <mergeCell ref="AJ238:AJ242"/>
    <mergeCell ref="AK238:AK242"/>
    <mergeCell ref="AM238:AM242"/>
    <mergeCell ref="AQ238:AQ242"/>
    <mergeCell ref="AR238:AR242"/>
    <mergeCell ref="A243:A247"/>
    <mergeCell ref="B243:B247"/>
    <mergeCell ref="C243:C247"/>
    <mergeCell ref="D243:D247"/>
    <mergeCell ref="G243:G247"/>
    <mergeCell ref="I243:I247"/>
    <mergeCell ref="J243:J247"/>
    <mergeCell ref="K243:K247"/>
    <mergeCell ref="L243:L247"/>
    <mergeCell ref="M243:M247"/>
    <mergeCell ref="N243:N247"/>
    <mergeCell ref="O243:O247"/>
    <mergeCell ref="AB243:AB247"/>
    <mergeCell ref="AE243:AE247"/>
    <mergeCell ref="AF243:AF247"/>
    <mergeCell ref="AG243:AG247"/>
    <mergeCell ref="AH243:AH247"/>
    <mergeCell ref="AI243:AI247"/>
    <mergeCell ref="AJ243:AJ247"/>
    <mergeCell ref="AK243:AK247"/>
    <mergeCell ref="AM243:AM247"/>
    <mergeCell ref="AQ243:AQ247"/>
    <mergeCell ref="AR243:AR247"/>
    <mergeCell ref="A248:A252"/>
    <mergeCell ref="B248:B252"/>
    <mergeCell ref="C248:C252"/>
    <mergeCell ref="D248:D252"/>
    <mergeCell ref="G248:G252"/>
    <mergeCell ref="I248:I252"/>
    <mergeCell ref="J248:J252"/>
    <mergeCell ref="K248:K252"/>
    <mergeCell ref="L248:L252"/>
    <mergeCell ref="M248:M252"/>
    <mergeCell ref="N248:N252"/>
    <mergeCell ref="O248:O252"/>
    <mergeCell ref="AB248:AB252"/>
    <mergeCell ref="AE248:AE252"/>
    <mergeCell ref="AF248:AF252"/>
    <mergeCell ref="AG248:AG252"/>
    <mergeCell ref="AH248:AH252"/>
    <mergeCell ref="AI248:AI252"/>
    <mergeCell ref="AJ248:AJ252"/>
    <mergeCell ref="AK248:AK252"/>
    <mergeCell ref="AM248:AM252"/>
    <mergeCell ref="AQ248:AQ252"/>
    <mergeCell ref="AR248:AR252"/>
    <mergeCell ref="A253:A257"/>
    <mergeCell ref="B253:B257"/>
    <mergeCell ref="C253:C257"/>
    <mergeCell ref="D253:D257"/>
    <mergeCell ref="G253:G257"/>
    <mergeCell ref="I253:I257"/>
    <mergeCell ref="J253:J257"/>
    <mergeCell ref="K253:K257"/>
    <mergeCell ref="L253:L257"/>
    <mergeCell ref="M253:M257"/>
    <mergeCell ref="N253:N257"/>
    <mergeCell ref="O253:O257"/>
    <mergeCell ref="AB253:AB257"/>
    <mergeCell ref="AE253:AE257"/>
    <mergeCell ref="AF253:AF257"/>
    <mergeCell ref="AG253:AG257"/>
    <mergeCell ref="AH253:AH257"/>
    <mergeCell ref="AI253:AI257"/>
    <mergeCell ref="AJ253:AJ257"/>
    <mergeCell ref="AK253:AK257"/>
    <mergeCell ref="AM253:AM257"/>
    <mergeCell ref="AQ253:AQ257"/>
    <mergeCell ref="AR253:AR257"/>
    <mergeCell ref="A259:A265"/>
    <mergeCell ref="B259:B265"/>
    <mergeCell ref="C259:C265"/>
    <mergeCell ref="D259:D265"/>
    <mergeCell ref="G259:G265"/>
    <mergeCell ref="I259:I265"/>
    <mergeCell ref="J259:J265"/>
    <mergeCell ref="K259:K263"/>
    <mergeCell ref="L259:L265"/>
    <mergeCell ref="M259:M263"/>
    <mergeCell ref="N259:N263"/>
    <mergeCell ref="O259:O265"/>
    <mergeCell ref="AB259:AB265"/>
    <mergeCell ref="AE259:AE265"/>
    <mergeCell ref="AF259:AF265"/>
    <mergeCell ref="AG259:AG265"/>
    <mergeCell ref="AH259:AH265"/>
    <mergeCell ref="AI259:AI265"/>
    <mergeCell ref="AJ259:AJ265"/>
    <mergeCell ref="AK259:AK265"/>
    <mergeCell ref="E261:E262"/>
    <mergeCell ref="F261:F262"/>
    <mergeCell ref="P261:P263"/>
    <mergeCell ref="Q261:Q263"/>
    <mergeCell ref="R261:R263"/>
    <mergeCell ref="S261:S263"/>
    <mergeCell ref="T261:T263"/>
    <mergeCell ref="U261:U263"/>
    <mergeCell ref="V261:V263"/>
    <mergeCell ref="W261:W263"/>
    <mergeCell ref="X261:X263"/>
    <mergeCell ref="Y261:Y263"/>
    <mergeCell ref="Z261:Z263"/>
    <mergeCell ref="AA261:AA263"/>
    <mergeCell ref="AC261:AC263"/>
    <mergeCell ref="E264:E265"/>
    <mergeCell ref="F264:F265"/>
    <mergeCell ref="K264:K265"/>
    <mergeCell ref="M264:M265"/>
    <mergeCell ref="N264:N265"/>
    <mergeCell ref="A267:A271"/>
    <mergeCell ref="B267:B271"/>
    <mergeCell ref="C267:C271"/>
    <mergeCell ref="D267:D271"/>
    <mergeCell ref="G267:G271"/>
    <mergeCell ref="I267:I271"/>
    <mergeCell ref="J267:J271"/>
    <mergeCell ref="K267:K271"/>
    <mergeCell ref="L267:L271"/>
    <mergeCell ref="M267:M271"/>
    <mergeCell ref="N267:N271"/>
    <mergeCell ref="O267:O271"/>
    <mergeCell ref="AB267:AB271"/>
    <mergeCell ref="AE267:AE271"/>
    <mergeCell ref="AF267:AF271"/>
    <mergeCell ref="AG267:AG271"/>
    <mergeCell ref="AH267:AH271"/>
    <mergeCell ref="AI267:AI271"/>
    <mergeCell ref="AJ267:AJ271"/>
    <mergeCell ref="AK267:AK271"/>
    <mergeCell ref="P268:P269"/>
    <mergeCell ref="Q268:Q269"/>
    <mergeCell ref="R268:R269"/>
    <mergeCell ref="S268:S269"/>
    <mergeCell ref="T268:T269"/>
    <mergeCell ref="U268:U269"/>
    <mergeCell ref="V268:V269"/>
    <mergeCell ref="W268:W269"/>
    <mergeCell ref="X268:X269"/>
    <mergeCell ref="Y268:Y269"/>
    <mergeCell ref="Z268:Z269"/>
    <mergeCell ref="AC268:AC269"/>
    <mergeCell ref="E270:E271"/>
    <mergeCell ref="F270:F271"/>
    <mergeCell ref="H270:H271"/>
    <mergeCell ref="Z270:Z271"/>
    <mergeCell ref="A273:A277"/>
    <mergeCell ref="B273:B277"/>
    <mergeCell ref="C273:C277"/>
    <mergeCell ref="D273:D277"/>
    <mergeCell ref="G273:G277"/>
    <mergeCell ref="I273:I277"/>
    <mergeCell ref="J273:J277"/>
    <mergeCell ref="L273:L277"/>
    <mergeCell ref="O273:O277"/>
    <mergeCell ref="AB273:AB277"/>
    <mergeCell ref="AE273:AE277"/>
    <mergeCell ref="AG273:AG277"/>
    <mergeCell ref="AJ273:AJ277"/>
    <mergeCell ref="AK273:AK277"/>
    <mergeCell ref="E276:E277"/>
    <mergeCell ref="F276:F277"/>
    <mergeCell ref="H276:H277"/>
    <mergeCell ref="A279:A282"/>
    <mergeCell ref="B279:B282"/>
    <mergeCell ref="C279:C282"/>
    <mergeCell ref="D279:D282"/>
    <mergeCell ref="G279:G282"/>
    <mergeCell ref="I279:I282"/>
    <mergeCell ref="J279:J282"/>
    <mergeCell ref="L279:L282"/>
    <mergeCell ref="O279:O282"/>
    <mergeCell ref="AB279:AB282"/>
    <mergeCell ref="AE279:AE282"/>
    <mergeCell ref="AG279:AG282"/>
    <mergeCell ref="AJ279:AJ282"/>
    <mergeCell ref="AK279:AK282"/>
    <mergeCell ref="P280:P281"/>
    <mergeCell ref="Q280:Q281"/>
    <mergeCell ref="R280:R281"/>
    <mergeCell ref="S280:S281"/>
    <mergeCell ref="T280:T281"/>
    <mergeCell ref="U280:U281"/>
    <mergeCell ref="V280:V281"/>
    <mergeCell ref="W280:W281"/>
    <mergeCell ref="X280:X281"/>
    <mergeCell ref="Y280:Y281"/>
    <mergeCell ref="Z280:Z281"/>
    <mergeCell ref="AC280:AC281"/>
    <mergeCell ref="A284:A287"/>
    <mergeCell ref="B284:B287"/>
    <mergeCell ref="C284:C287"/>
    <mergeCell ref="D284:D287"/>
    <mergeCell ref="G284:G287"/>
    <mergeCell ref="I284:I287"/>
    <mergeCell ref="J284:J287"/>
    <mergeCell ref="L284:L287"/>
    <mergeCell ref="O284:O287"/>
    <mergeCell ref="AB284:AB287"/>
    <mergeCell ref="AE284:AE287"/>
    <mergeCell ref="AG284:AG287"/>
    <mergeCell ref="AJ284:AJ287"/>
    <mergeCell ref="AK284:AK287"/>
    <mergeCell ref="P285:P287"/>
    <mergeCell ref="Q285:Q287"/>
    <mergeCell ref="R285:R287"/>
    <mergeCell ref="S285:S287"/>
    <mergeCell ref="T285:T287"/>
    <mergeCell ref="U285:U287"/>
    <mergeCell ref="V285:V287"/>
    <mergeCell ref="W285:W287"/>
    <mergeCell ref="X285:X287"/>
    <mergeCell ref="Y285:Y287"/>
    <mergeCell ref="Z285:Z287"/>
    <mergeCell ref="AC285:AC287"/>
    <mergeCell ref="A289:A292"/>
    <mergeCell ref="B289:B292"/>
    <mergeCell ref="C289:C292"/>
    <mergeCell ref="D289:D292"/>
    <mergeCell ref="G289:G292"/>
    <mergeCell ref="I289:I292"/>
    <mergeCell ref="J289:J292"/>
    <mergeCell ref="L289:L292"/>
    <mergeCell ref="O289:O292"/>
    <mergeCell ref="AB289:AB292"/>
    <mergeCell ref="AE289:AE292"/>
    <mergeCell ref="AG289:AG292"/>
    <mergeCell ref="AJ289:AJ292"/>
    <mergeCell ref="AK289:AK292"/>
    <mergeCell ref="R290:R292"/>
    <mergeCell ref="E291:E292"/>
    <mergeCell ref="F291:F292"/>
    <mergeCell ref="H291:H292"/>
    <mergeCell ref="A294:A295"/>
    <mergeCell ref="B294:B295"/>
    <mergeCell ref="C294:C295"/>
    <mergeCell ref="D294:D295"/>
    <mergeCell ref="G294:G295"/>
    <mergeCell ref="I294:I295"/>
    <mergeCell ref="J294:J295"/>
    <mergeCell ref="L294:L295"/>
    <mergeCell ref="O294:O295"/>
    <mergeCell ref="P294:P295"/>
    <mergeCell ref="Q294:Q295"/>
    <mergeCell ref="R294:R295"/>
    <mergeCell ref="S294:S295"/>
    <mergeCell ref="T294:T295"/>
    <mergeCell ref="U294:U295"/>
    <mergeCell ref="V294:V295"/>
    <mergeCell ref="W294:W295"/>
    <mergeCell ref="X294:X295"/>
    <mergeCell ref="Y294:Y295"/>
    <mergeCell ref="Z294:Z295"/>
    <mergeCell ref="AB294:AB295"/>
    <mergeCell ref="AC294:AC295"/>
    <mergeCell ref="AE294:AE295"/>
    <mergeCell ref="AG294:AG295"/>
    <mergeCell ref="AJ294:AJ295"/>
    <mergeCell ref="AK294:AK295"/>
    <mergeCell ref="A297:A300"/>
    <mergeCell ref="B297:B300"/>
    <mergeCell ref="C297:C300"/>
    <mergeCell ref="D297:D300"/>
    <mergeCell ref="G297:G300"/>
    <mergeCell ref="I297:I300"/>
    <mergeCell ref="J297:J300"/>
    <mergeCell ref="K297:K300"/>
    <mergeCell ref="L297:L300"/>
    <mergeCell ref="M297:M300"/>
    <mergeCell ref="N297:N300"/>
    <mergeCell ref="O297:O300"/>
    <mergeCell ref="AB297:AB300"/>
    <mergeCell ref="AE297:AE300"/>
    <mergeCell ref="AF297:AF300"/>
    <mergeCell ref="AG297:AG300"/>
    <mergeCell ref="AH297:AH300"/>
    <mergeCell ref="AI297:AI300"/>
    <mergeCell ref="AJ297:AJ300"/>
    <mergeCell ref="AK297:AK300"/>
    <mergeCell ref="A302:A306"/>
    <mergeCell ref="B302:B306"/>
    <mergeCell ref="C302:C306"/>
    <mergeCell ref="D302:D306"/>
    <mergeCell ref="G302:G306"/>
    <mergeCell ref="I302:I306"/>
    <mergeCell ref="J302:J306"/>
    <mergeCell ref="K302:K306"/>
    <mergeCell ref="L302:L306"/>
    <mergeCell ref="M302:M306"/>
    <mergeCell ref="N302:N306"/>
    <mergeCell ref="O302:O306"/>
    <mergeCell ref="AB302:AB306"/>
    <mergeCell ref="AE302:AE306"/>
    <mergeCell ref="AF302:AF306"/>
    <mergeCell ref="AG302:AG306"/>
    <mergeCell ref="AH302:AH306"/>
    <mergeCell ref="AI302:AI306"/>
    <mergeCell ref="AJ302:AJ306"/>
    <mergeCell ref="AK302:AK306"/>
    <mergeCell ref="AM302:AM306"/>
    <mergeCell ref="AQ302:AQ306"/>
    <mergeCell ref="AR302:AR306"/>
    <mergeCell ref="A307:A311"/>
    <mergeCell ref="B307:B311"/>
    <mergeCell ref="C307:C311"/>
    <mergeCell ref="D307:D311"/>
    <mergeCell ref="G307:G311"/>
    <mergeCell ref="I307:I311"/>
    <mergeCell ref="J307:J311"/>
    <mergeCell ref="K307:K311"/>
    <mergeCell ref="L307:L311"/>
    <mergeCell ref="M307:M311"/>
    <mergeCell ref="N307:N311"/>
    <mergeCell ref="O307:O311"/>
    <mergeCell ref="AB307:AB311"/>
    <mergeCell ref="AE307:AE311"/>
    <mergeCell ref="AF307:AF311"/>
    <mergeCell ref="AG307:AG311"/>
    <mergeCell ref="AH307:AH311"/>
    <mergeCell ref="AI307:AI311"/>
    <mergeCell ref="AJ307:AJ311"/>
    <mergeCell ref="AK307:AK311"/>
    <mergeCell ref="AM307:AM311"/>
    <mergeCell ref="AQ307:AQ311"/>
    <mergeCell ref="AR307:AR311"/>
    <mergeCell ref="A312:A316"/>
    <mergeCell ref="B312:B316"/>
    <mergeCell ref="C312:C316"/>
    <mergeCell ref="D312:D316"/>
    <mergeCell ref="G312:G316"/>
    <mergeCell ref="I312:I316"/>
    <mergeCell ref="J312:J316"/>
    <mergeCell ref="K312:K316"/>
    <mergeCell ref="L312:L316"/>
    <mergeCell ref="M312:M316"/>
    <mergeCell ref="N312:N316"/>
    <mergeCell ref="O312:O316"/>
    <mergeCell ref="AB312:AB316"/>
    <mergeCell ref="AE312:AE316"/>
    <mergeCell ref="AF312:AF316"/>
    <mergeCell ref="AG312:AG316"/>
    <mergeCell ref="AH312:AH316"/>
    <mergeCell ref="AI312:AI316"/>
    <mergeCell ref="AJ312:AJ316"/>
    <mergeCell ref="AK312:AK316"/>
    <mergeCell ref="AQ312:AQ316"/>
    <mergeCell ref="AR312:AR316"/>
    <mergeCell ref="A317:A321"/>
    <mergeCell ref="B317:B321"/>
    <mergeCell ref="C317:C321"/>
    <mergeCell ref="D317:D321"/>
    <mergeCell ref="G317:G321"/>
    <mergeCell ref="I317:I321"/>
    <mergeCell ref="J317:J321"/>
    <mergeCell ref="K317:K321"/>
    <mergeCell ref="L317:L321"/>
    <mergeCell ref="M317:M321"/>
    <mergeCell ref="N317:N321"/>
    <mergeCell ref="O317:O321"/>
    <mergeCell ref="AB317:AB321"/>
    <mergeCell ref="AE317:AE321"/>
    <mergeCell ref="AF317:AF321"/>
    <mergeCell ref="AG317:AG321"/>
    <mergeCell ref="AH317:AH321"/>
    <mergeCell ref="AI317:AI321"/>
    <mergeCell ref="AJ317:AJ321"/>
    <mergeCell ref="AK317:AK321"/>
    <mergeCell ref="AM317:AM321"/>
    <mergeCell ref="AQ317:AQ321"/>
    <mergeCell ref="AR317:AR321"/>
    <mergeCell ref="A323:A325"/>
    <mergeCell ref="B323:B325"/>
    <mergeCell ref="C323:C325"/>
    <mergeCell ref="D323:D325"/>
    <mergeCell ref="G323:G325"/>
    <mergeCell ref="I323:I325"/>
    <mergeCell ref="J323:J325"/>
    <mergeCell ref="K323:K325"/>
    <mergeCell ref="L323:L325"/>
    <mergeCell ref="M323:M325"/>
    <mergeCell ref="N323:N325"/>
    <mergeCell ref="O323:O325"/>
    <mergeCell ref="AB323:AB325"/>
    <mergeCell ref="AE323:AE325"/>
    <mergeCell ref="AF323:AF325"/>
    <mergeCell ref="AG323:AG325"/>
    <mergeCell ref="AH323:AH325"/>
    <mergeCell ref="AI323:AI325"/>
    <mergeCell ref="AJ323:AJ325"/>
    <mergeCell ref="AK323:AK325"/>
    <mergeCell ref="A327:A328"/>
    <mergeCell ref="B327:B328"/>
    <mergeCell ref="C327:C328"/>
    <mergeCell ref="D327:D328"/>
    <mergeCell ref="G327:G328"/>
    <mergeCell ref="H327:H328"/>
    <mergeCell ref="I327:I328"/>
    <mergeCell ref="J327:J328"/>
    <mergeCell ref="K327:K328"/>
    <mergeCell ref="L327:L328"/>
    <mergeCell ref="M327:M328"/>
    <mergeCell ref="O327:O328"/>
    <mergeCell ref="AB327:AB328"/>
    <mergeCell ref="AE327:AE328"/>
    <mergeCell ref="AF327:AF328"/>
    <mergeCell ref="AG327:AG328"/>
    <mergeCell ref="AH327:AH328"/>
    <mergeCell ref="AI327:AI328"/>
    <mergeCell ref="AJ327:AJ328"/>
    <mergeCell ref="AK327:AK328"/>
    <mergeCell ref="A334:A338"/>
    <mergeCell ref="B334:B338"/>
    <mergeCell ref="C334:C338"/>
    <mergeCell ref="D334:D338"/>
    <mergeCell ref="E334:E338"/>
    <mergeCell ref="F334:F338"/>
    <mergeCell ref="G334:G338"/>
    <mergeCell ref="H334:H338"/>
    <mergeCell ref="I334:I338"/>
    <mergeCell ref="J334:J338"/>
    <mergeCell ref="K334:K338"/>
    <mergeCell ref="L334:L338"/>
    <mergeCell ref="O334:O338"/>
    <mergeCell ref="P334:P338"/>
    <mergeCell ref="Q334:Q338"/>
    <mergeCell ref="R334:R338"/>
    <mergeCell ref="S334:S338"/>
    <mergeCell ref="T334:T338"/>
    <mergeCell ref="U334:U338"/>
    <mergeCell ref="V334:V338"/>
    <mergeCell ref="W334:W338"/>
    <mergeCell ref="X334:X338"/>
    <mergeCell ref="Y334:Y338"/>
    <mergeCell ref="Z334:Z338"/>
    <mergeCell ref="AB334:AB338"/>
    <mergeCell ref="AC334:AC338"/>
    <mergeCell ref="AE334:AE338"/>
    <mergeCell ref="AF334:AF338"/>
    <mergeCell ref="AG334:AG338"/>
    <mergeCell ref="AH334:AH338"/>
    <mergeCell ref="AI334:AI338"/>
    <mergeCell ref="AJ334:AJ338"/>
    <mergeCell ref="AK334:AK338"/>
    <mergeCell ref="AL334:AL338"/>
    <mergeCell ref="AM334:AM338"/>
    <mergeCell ref="AN334:AN338"/>
    <mergeCell ref="AO334:AO338"/>
    <mergeCell ref="AP334:AP338"/>
    <mergeCell ref="AQ334:AQ338"/>
    <mergeCell ref="AR334:AR338"/>
  </mergeCells>
  <conditionalFormatting sqref="S91:S93 U91:U93 W85:W87 W89:W93 W323:W326 S324:S326 U324:U326">
    <cfRule type="cellIs" priority="2" operator="equal" aboveAverage="0" equalAverage="0" bottom="0" percent="0" rank="0" text="" dxfId="0">
      <formula>15</formula>
    </cfRule>
    <cfRule type="cellIs" priority="3" operator="equal" aboveAverage="0" equalAverage="0" bottom="0" percent="0" rank="0" text="" dxfId="1">
      <formula>0</formula>
    </cfRule>
  </conditionalFormatting>
  <conditionalFormatting sqref="S85">
    <cfRule type="cellIs" priority="4" operator="equal" aboveAverage="0" equalAverage="0" bottom="0" percent="0" rank="0" text="" dxfId="2">
      <formula>15</formula>
    </cfRule>
    <cfRule type="cellIs" priority="5" operator="equal" aboveAverage="0" equalAverage="0" bottom="0" percent="0" rank="0" text="" dxfId="3">
      <formula>0</formula>
    </cfRule>
  </conditionalFormatting>
  <conditionalFormatting sqref="S86:S87 S89">
    <cfRule type="cellIs" priority="6" operator="equal" aboveAverage="0" equalAverage="0" bottom="0" percent="0" rank="0" text="" dxfId="4">
      <formula>15</formula>
    </cfRule>
    <cfRule type="cellIs" priority="7" operator="equal" aboveAverage="0" equalAverage="0" bottom="0" percent="0" rank="0" text="" dxfId="5">
      <formula>0</formula>
    </cfRule>
  </conditionalFormatting>
  <conditionalFormatting sqref="T85 T91:T93 T324:T326">
    <cfRule type="cellIs" priority="8" operator="equal" aboveAverage="0" equalAverage="0" bottom="0" percent="0" rank="0" text="" dxfId="6">
      <formula>0</formula>
    </cfRule>
    <cfRule type="cellIs" priority="9" operator="equal" aboveAverage="0" equalAverage="0" bottom="0" percent="0" rank="0" text="" dxfId="7">
      <formula>5</formula>
    </cfRule>
  </conditionalFormatting>
  <conditionalFormatting sqref="T86:T87 T89">
    <cfRule type="cellIs" priority="10" operator="equal" aboveAverage="0" equalAverage="0" bottom="0" percent="0" rank="0" text="" dxfId="8">
      <formula>0</formula>
    </cfRule>
    <cfRule type="cellIs" priority="11" operator="equal" aboveAverage="0" equalAverage="0" bottom="0" percent="0" rank="0" text="" dxfId="9">
      <formula>5</formula>
    </cfRule>
  </conditionalFormatting>
  <conditionalFormatting sqref="U85">
    <cfRule type="cellIs" priority="12" operator="equal" aboveAverage="0" equalAverage="0" bottom="0" percent="0" rank="0" text="" dxfId="10">
      <formula>15</formula>
    </cfRule>
    <cfRule type="cellIs" priority="13" operator="equal" aboveAverage="0" equalAverage="0" bottom="0" percent="0" rank="0" text="" dxfId="11">
      <formula>0</formula>
    </cfRule>
  </conditionalFormatting>
  <conditionalFormatting sqref="U86:U87 U89">
    <cfRule type="cellIs" priority="14" operator="equal" aboveAverage="0" equalAverage="0" bottom="0" percent="0" rank="0" text="" dxfId="12">
      <formula>15</formula>
    </cfRule>
    <cfRule type="cellIs" priority="15" operator="equal" aboveAverage="0" equalAverage="0" bottom="0" percent="0" rank="0" text="" dxfId="13">
      <formula>0</formula>
    </cfRule>
  </conditionalFormatting>
  <conditionalFormatting sqref="V85 V91:V93 X90:X93 V324:V326 X323:X326">
    <cfRule type="cellIs" priority="16" operator="equal" aboveAverage="0" equalAverage="0" bottom="0" percent="0" rank="0" text="" dxfId="14">
      <formula>0</formula>
    </cfRule>
    <cfRule type="cellIs" priority="17" operator="equal" aboveAverage="0" equalAverage="0" bottom="0" percent="0" rank="0" text="" dxfId="15">
      <formula>10</formula>
    </cfRule>
  </conditionalFormatting>
  <conditionalFormatting sqref="V86:V87 V89">
    <cfRule type="cellIs" priority="18" operator="equal" aboveAverage="0" equalAverage="0" bottom="0" percent="0" rank="0" text="" dxfId="16">
      <formula>0</formula>
    </cfRule>
    <cfRule type="cellIs" priority="19" operator="equal" aboveAverage="0" equalAverage="0" bottom="0" percent="0" rank="0" text="" dxfId="17">
      <formula>10</formula>
    </cfRule>
  </conditionalFormatting>
  <conditionalFormatting sqref="X85:X87 X89">
    <cfRule type="cellIs" priority="20" operator="equal" aboveAverage="0" equalAverage="0" bottom="0" percent="0" rank="0" text="" dxfId="18">
      <formula>0</formula>
    </cfRule>
    <cfRule type="cellIs" priority="21" operator="equal" aboveAverage="0" equalAverage="0" bottom="0" percent="0" rank="0" text="" dxfId="19">
      <formula>10</formula>
    </cfRule>
  </conditionalFormatting>
  <conditionalFormatting sqref="Y85:Y87 Y89:Y93 Y323:Y326">
    <cfRule type="cellIs" priority="22" operator="equal" aboveAverage="0" equalAverage="0" bottom="0" percent="0" rank="0" text="" dxfId="20">
      <formula>0</formula>
    </cfRule>
    <cfRule type="cellIs" priority="23" operator="equal" aboveAverage="0" equalAverage="0" bottom="0" percent="0" rank="0" text="" dxfId="21">
      <formula>30</formula>
    </cfRule>
  </conditionalFormatting>
  <conditionalFormatting sqref="AL92 AN92:AP92">
    <cfRule type="containsText" priority="24" operator="containsText" aboveAverage="0" equalAverage="0" bottom="0" percent="0" rank="0" text="123" dxfId="22"/>
  </conditionalFormatting>
  <conditionalFormatting sqref="S90">
    <cfRule type="cellIs" priority="25" operator="equal" aboveAverage="0" equalAverage="0" bottom="0" percent="0" rank="0" text="" dxfId="23">
      <formula>15</formula>
    </cfRule>
    <cfRule type="cellIs" priority="26" operator="equal" aboveAverage="0" equalAverage="0" bottom="0" percent="0" rank="0" text="" dxfId="24">
      <formula>0</formula>
    </cfRule>
  </conditionalFormatting>
  <conditionalFormatting sqref="T90">
    <cfRule type="cellIs" priority="27" operator="equal" aboveAverage="0" equalAverage="0" bottom="0" percent="0" rank="0" text="" dxfId="25">
      <formula>0</formula>
    </cfRule>
    <cfRule type="cellIs" priority="28" operator="equal" aboveAverage="0" equalAverage="0" bottom="0" percent="0" rank="0" text="" dxfId="26">
      <formula>5</formula>
    </cfRule>
  </conditionalFormatting>
  <conditionalFormatting sqref="U90">
    <cfRule type="cellIs" priority="29" operator="equal" aboveAverage="0" equalAverage="0" bottom="0" percent="0" rank="0" text="" dxfId="27">
      <formula>15</formula>
    </cfRule>
    <cfRule type="cellIs" priority="30" operator="equal" aboveAverage="0" equalAverage="0" bottom="0" percent="0" rank="0" text="" dxfId="28">
      <formula>0</formula>
    </cfRule>
  </conditionalFormatting>
  <conditionalFormatting sqref="V90">
    <cfRule type="cellIs" priority="31" operator="equal" aboveAverage="0" equalAverage="0" bottom="0" percent="0" rank="0" text="" dxfId="29">
      <formula>0</formula>
    </cfRule>
    <cfRule type="cellIs" priority="32" operator="equal" aboveAverage="0" equalAverage="0" bottom="0" percent="0" rank="0" text="" dxfId="30">
      <formula>10</formula>
    </cfRule>
  </conditionalFormatting>
  <conditionalFormatting sqref="W88">
    <cfRule type="cellIs" priority="33" operator="equal" aboveAverage="0" equalAverage="0" bottom="0" percent="0" rank="0" text="" dxfId="31">
      <formula>15</formula>
    </cfRule>
    <cfRule type="cellIs" priority="34" operator="equal" aboveAverage="0" equalAverage="0" bottom="0" percent="0" rank="0" text="" dxfId="32">
      <formula>0</formula>
    </cfRule>
  </conditionalFormatting>
  <conditionalFormatting sqref="AN88:AO88">
    <cfRule type="containsText" priority="35" operator="containsText" aboveAverage="0" equalAverage="0" bottom="0" percent="0" rank="0" text="123" dxfId="33"/>
  </conditionalFormatting>
  <conditionalFormatting sqref="S88">
    <cfRule type="cellIs" priority="36" operator="equal" aboveAverage="0" equalAverage="0" bottom="0" percent="0" rank="0" text="" dxfId="34">
      <formula>15</formula>
    </cfRule>
    <cfRule type="cellIs" priority="37" operator="equal" aboveAverage="0" equalAverage="0" bottom="0" percent="0" rank="0" text="" dxfId="35">
      <formula>0</formula>
    </cfRule>
  </conditionalFormatting>
  <conditionalFormatting sqref="T88">
    <cfRule type="cellIs" priority="38" operator="equal" aboveAverage="0" equalAverage="0" bottom="0" percent="0" rank="0" text="" dxfId="36">
      <formula>0</formula>
    </cfRule>
    <cfRule type="cellIs" priority="39" operator="equal" aboveAverage="0" equalAverage="0" bottom="0" percent="0" rank="0" text="" dxfId="37">
      <formula>5</formula>
    </cfRule>
  </conditionalFormatting>
  <conditionalFormatting sqref="U88">
    <cfRule type="cellIs" priority="40" operator="equal" aboveAverage="0" equalAverage="0" bottom="0" percent="0" rank="0" text="" dxfId="38">
      <formula>15</formula>
    </cfRule>
    <cfRule type="cellIs" priority="41" operator="equal" aboveAverage="0" equalAverage="0" bottom="0" percent="0" rank="0" text="" dxfId="39">
      <formula>0</formula>
    </cfRule>
  </conditionalFormatting>
  <conditionalFormatting sqref="V88">
    <cfRule type="cellIs" priority="42" operator="equal" aboveAverage="0" equalAverage="0" bottom="0" percent="0" rank="0" text="" dxfId="40">
      <formula>0</formula>
    </cfRule>
    <cfRule type="cellIs" priority="43" operator="equal" aboveAverage="0" equalAverage="0" bottom="0" percent="0" rank="0" text="" dxfId="41">
      <formula>10</formula>
    </cfRule>
  </conditionalFormatting>
  <conditionalFormatting sqref="X88">
    <cfRule type="cellIs" priority="44" operator="equal" aboveAverage="0" equalAverage="0" bottom="0" percent="0" rank="0" text="" dxfId="42">
      <formula>0</formula>
    </cfRule>
    <cfRule type="cellIs" priority="45" operator="equal" aboveAverage="0" equalAverage="0" bottom="0" percent="0" rank="0" text="" dxfId="43">
      <formula>10</formula>
    </cfRule>
  </conditionalFormatting>
  <conditionalFormatting sqref="Y88">
    <cfRule type="cellIs" priority="46" operator="equal" aboveAverage="0" equalAverage="0" bottom="0" percent="0" rank="0" text="" dxfId="44">
      <formula>0</formula>
    </cfRule>
    <cfRule type="cellIs" priority="47" operator="equal" aboveAverage="0" equalAverage="0" bottom="0" percent="0" rank="0" text="" dxfId="45">
      <formula>30</formula>
    </cfRule>
  </conditionalFormatting>
  <conditionalFormatting sqref="W95:W99 S104:S105 S102 W104:W105 W102">
    <cfRule type="cellIs" priority="48" operator="equal" aboveAverage="0" equalAverage="0" bottom="0" percent="0" rank="0" text="" dxfId="46">
      <formula>15</formula>
    </cfRule>
    <cfRule type="cellIs" priority="49" operator="equal" aboveAverage="0" equalAverage="0" bottom="0" percent="0" rank="0" text="" dxfId="47">
      <formula>0</formula>
    </cfRule>
  </conditionalFormatting>
  <conditionalFormatting sqref="AP98">
    <cfRule type="containsText" priority="50" operator="containsText" aboveAverage="0" equalAverage="0" bottom="0" percent="0" rank="0" text="123" dxfId="48"/>
  </conditionalFormatting>
  <conditionalFormatting sqref="S95">
    <cfRule type="cellIs" priority="51" operator="equal" aboveAverage="0" equalAverage="0" bottom="0" percent="0" rank="0" text="" dxfId="49">
      <formula>15</formula>
    </cfRule>
    <cfRule type="cellIs" priority="52" operator="equal" aboveAverage="0" equalAverage="0" bottom="0" percent="0" rank="0" text="" dxfId="50">
      <formula>0</formula>
    </cfRule>
  </conditionalFormatting>
  <conditionalFormatting sqref="S96:S99">
    <cfRule type="cellIs" priority="53" operator="equal" aboveAverage="0" equalAverage="0" bottom="0" percent="0" rank="0" text="" dxfId="51">
      <formula>15</formula>
    </cfRule>
    <cfRule type="cellIs" priority="54" operator="equal" aboveAverage="0" equalAverage="0" bottom="0" percent="0" rank="0" text="" dxfId="52">
      <formula>0</formula>
    </cfRule>
  </conditionalFormatting>
  <conditionalFormatting sqref="T95 T104:T105 T102">
    <cfRule type="cellIs" priority="55" operator="equal" aboveAverage="0" equalAverage="0" bottom="0" percent="0" rank="0" text="" dxfId="53">
      <formula>0</formula>
    </cfRule>
    <cfRule type="cellIs" priority="56" operator="equal" aboveAverage="0" equalAverage="0" bottom="0" percent="0" rank="0" text="" dxfId="54">
      <formula>5</formula>
    </cfRule>
  </conditionalFormatting>
  <conditionalFormatting sqref="T96:T99">
    <cfRule type="cellIs" priority="57" operator="equal" aboveAverage="0" equalAverage="0" bottom="0" percent="0" rank="0" text="" dxfId="55">
      <formula>0</formula>
    </cfRule>
    <cfRule type="cellIs" priority="58" operator="equal" aboveAverage="0" equalAverage="0" bottom="0" percent="0" rank="0" text="" dxfId="56">
      <formula>5</formula>
    </cfRule>
  </conditionalFormatting>
  <conditionalFormatting sqref="U95">
    <cfRule type="cellIs" priority="59" operator="equal" aboveAverage="0" equalAverage="0" bottom="0" percent="0" rank="0" text="" dxfId="57">
      <formula>15</formula>
    </cfRule>
    <cfRule type="cellIs" priority="60" operator="equal" aboveAverage="0" equalAverage="0" bottom="0" percent="0" rank="0" text="" dxfId="58">
      <formula>0</formula>
    </cfRule>
  </conditionalFormatting>
  <conditionalFormatting sqref="U96:U99">
    <cfRule type="cellIs" priority="61" operator="equal" aboveAverage="0" equalAverage="0" bottom="0" percent="0" rank="0" text="" dxfId="59">
      <formula>15</formula>
    </cfRule>
    <cfRule type="cellIs" priority="62" operator="equal" aboveAverage="0" equalAverage="0" bottom="0" percent="0" rank="0" text="" dxfId="60">
      <formula>0</formula>
    </cfRule>
  </conditionalFormatting>
  <conditionalFormatting sqref="V95 V104:V105 V102 X104:X105 X102">
    <cfRule type="cellIs" priority="63" operator="equal" aboveAverage="0" equalAverage="0" bottom="0" percent="0" rank="0" text="" dxfId="61">
      <formula>0</formula>
    </cfRule>
    <cfRule type="cellIs" priority="64" operator="equal" aboveAverage="0" equalAverage="0" bottom="0" percent="0" rank="0" text="" dxfId="62">
      <formula>10</formula>
    </cfRule>
  </conditionalFormatting>
  <conditionalFormatting sqref="V96:V99">
    <cfRule type="cellIs" priority="65" operator="equal" aboveAverage="0" equalAverage="0" bottom="0" percent="0" rank="0" text="" dxfId="63">
      <formula>0</formula>
    </cfRule>
    <cfRule type="cellIs" priority="66" operator="equal" aboveAverage="0" equalAverage="0" bottom="0" percent="0" rank="0" text="" dxfId="64">
      <formula>10</formula>
    </cfRule>
  </conditionalFormatting>
  <conditionalFormatting sqref="X95:X99">
    <cfRule type="cellIs" priority="67" operator="equal" aboveAverage="0" equalAverage="0" bottom="0" percent="0" rank="0" text="" dxfId="65">
      <formula>0</formula>
    </cfRule>
    <cfRule type="cellIs" priority="68" operator="equal" aboveAverage="0" equalAverage="0" bottom="0" percent="0" rank="0" text="" dxfId="66">
      <formula>10</formula>
    </cfRule>
  </conditionalFormatting>
  <conditionalFormatting sqref="Y95:Y99 Y104:Y105 Y102">
    <cfRule type="cellIs" priority="69" operator="equal" aboveAverage="0" equalAverage="0" bottom="0" percent="0" rank="0" text="" dxfId="67">
      <formula>0</formula>
    </cfRule>
    <cfRule type="cellIs" priority="70" operator="equal" aboveAverage="0" equalAverage="0" bottom="0" percent="0" rank="0" text="" dxfId="68">
      <formula>30</formula>
    </cfRule>
  </conditionalFormatting>
  <conditionalFormatting sqref="W101">
    <cfRule type="cellIs" priority="71" operator="equal" aboveAverage="0" equalAverage="0" bottom="0" percent="0" rank="0" text="" dxfId="69">
      <formula>15</formula>
    </cfRule>
    <cfRule type="cellIs" priority="72" operator="equal" aboveAverage="0" equalAverage="0" bottom="0" percent="0" rank="0" text="" dxfId="70">
      <formula>0</formula>
    </cfRule>
  </conditionalFormatting>
  <conditionalFormatting sqref="S101">
    <cfRule type="cellIs" priority="73" operator="equal" aboveAverage="0" equalAverage="0" bottom="0" percent="0" rank="0" text="" dxfId="71">
      <formula>15</formula>
    </cfRule>
    <cfRule type="cellIs" priority="74" operator="equal" aboveAverage="0" equalAverage="0" bottom="0" percent="0" rank="0" text="" dxfId="72">
      <formula>0</formula>
    </cfRule>
  </conditionalFormatting>
  <conditionalFormatting sqref="T101">
    <cfRule type="cellIs" priority="75" operator="equal" aboveAverage="0" equalAverage="0" bottom="0" percent="0" rank="0" text="" dxfId="73">
      <formula>0</formula>
    </cfRule>
    <cfRule type="cellIs" priority="76" operator="equal" aboveAverage="0" equalAverage="0" bottom="0" percent="0" rank="0" text="" dxfId="74">
      <formula>5</formula>
    </cfRule>
  </conditionalFormatting>
  <conditionalFormatting sqref="U101:U102">
    <cfRule type="cellIs" priority="77" operator="equal" aboveAverage="0" equalAverage="0" bottom="0" percent="0" rank="0" text="" dxfId="75">
      <formula>15</formula>
    </cfRule>
    <cfRule type="cellIs" priority="78" operator="equal" aboveAverage="0" equalAverage="0" bottom="0" percent="0" rank="0" text="" dxfId="76">
      <formula>0</formula>
    </cfRule>
  </conditionalFormatting>
  <conditionalFormatting sqref="U104:U105">
    <cfRule type="cellIs" priority="79" operator="equal" aboveAverage="0" equalAverage="0" bottom="0" percent="0" rank="0" text="" dxfId="77">
      <formula>15</formula>
    </cfRule>
    <cfRule type="cellIs" priority="80" operator="equal" aboveAverage="0" equalAverage="0" bottom="0" percent="0" rank="0" text="" dxfId="78">
      <formula>0</formula>
    </cfRule>
  </conditionalFormatting>
  <conditionalFormatting sqref="V101">
    <cfRule type="cellIs" priority="81" operator="equal" aboveAverage="0" equalAverage="0" bottom="0" percent="0" rank="0" text="" dxfId="79">
      <formula>0</formula>
    </cfRule>
    <cfRule type="cellIs" priority="82" operator="equal" aboveAverage="0" equalAverage="0" bottom="0" percent="0" rank="0" text="" dxfId="80">
      <formula>10</formula>
    </cfRule>
  </conditionalFormatting>
  <conditionalFormatting sqref="X101">
    <cfRule type="cellIs" priority="83" operator="equal" aboveAverage="0" equalAverage="0" bottom="0" percent="0" rank="0" text="" dxfId="81">
      <formula>0</formula>
    </cfRule>
    <cfRule type="cellIs" priority="84" operator="equal" aboveAverage="0" equalAverage="0" bottom="0" percent="0" rank="0" text="" dxfId="82">
      <formula>10</formula>
    </cfRule>
  </conditionalFormatting>
  <conditionalFormatting sqref="Y101">
    <cfRule type="cellIs" priority="85" operator="equal" aboveAverage="0" equalAverage="0" bottom="0" percent="0" rank="0" text="" dxfId="83">
      <formula>0</formula>
    </cfRule>
    <cfRule type="cellIs" priority="86" operator="equal" aboveAverage="0" equalAverage="0" bottom="0" percent="0" rank="0" text="" dxfId="84">
      <formula>30</formula>
    </cfRule>
  </conditionalFormatting>
  <conditionalFormatting sqref="W189:W191">
    <cfRule type="cellIs" priority="87" operator="equal" aboveAverage="0" equalAverage="0" bottom="0" percent="0" rank="0" text="" dxfId="85">
      <formula>15</formula>
    </cfRule>
    <cfRule type="cellIs" priority="88" operator="equal" aboveAverage="0" equalAverage="0" bottom="0" percent="0" rank="0" text="" dxfId="86">
      <formula>0</formula>
    </cfRule>
  </conditionalFormatting>
  <conditionalFormatting sqref="S189">
    <cfRule type="cellIs" priority="89" operator="equal" aboveAverage="0" equalAverage="0" bottom="0" percent="0" rank="0" text="" dxfId="87">
      <formula>15</formula>
    </cfRule>
    <cfRule type="cellIs" priority="90" operator="equal" aboveAverage="0" equalAverage="0" bottom="0" percent="0" rank="0" text="" dxfId="88">
      <formula>0</formula>
    </cfRule>
  </conditionalFormatting>
  <conditionalFormatting sqref="S190:S191">
    <cfRule type="cellIs" priority="91" operator="equal" aboveAverage="0" equalAverage="0" bottom="0" percent="0" rank="0" text="" dxfId="89">
      <formula>15</formula>
    </cfRule>
    <cfRule type="cellIs" priority="92" operator="equal" aboveAverage="0" equalAverage="0" bottom="0" percent="0" rank="0" text="" dxfId="90">
      <formula>0</formula>
    </cfRule>
  </conditionalFormatting>
  <conditionalFormatting sqref="T189">
    <cfRule type="cellIs" priority="93" operator="equal" aboveAverage="0" equalAverage="0" bottom="0" percent="0" rank="0" text="" dxfId="91">
      <formula>0</formula>
    </cfRule>
    <cfRule type="cellIs" priority="94" operator="equal" aboveAverage="0" equalAverage="0" bottom="0" percent="0" rank="0" text="" dxfId="92">
      <formula>5</formula>
    </cfRule>
  </conditionalFormatting>
  <conditionalFormatting sqref="T190:T191">
    <cfRule type="cellIs" priority="95" operator="equal" aboveAverage="0" equalAverage="0" bottom="0" percent="0" rank="0" text="" dxfId="93">
      <formula>0</formula>
    </cfRule>
    <cfRule type="cellIs" priority="96" operator="equal" aboveAverage="0" equalAverage="0" bottom="0" percent="0" rank="0" text="" dxfId="94">
      <formula>5</formula>
    </cfRule>
  </conditionalFormatting>
  <conditionalFormatting sqref="U189">
    <cfRule type="cellIs" priority="97" operator="equal" aboveAverage="0" equalAverage="0" bottom="0" percent="0" rank="0" text="" dxfId="95">
      <formula>15</formula>
    </cfRule>
    <cfRule type="cellIs" priority="98" operator="equal" aboveAverage="0" equalAverage="0" bottom="0" percent="0" rank="0" text="" dxfId="96">
      <formula>0</formula>
    </cfRule>
  </conditionalFormatting>
  <conditionalFormatting sqref="U190:U191">
    <cfRule type="cellIs" priority="99" operator="equal" aboveAverage="0" equalAverage="0" bottom="0" percent="0" rank="0" text="" dxfId="97">
      <formula>15</formula>
    </cfRule>
    <cfRule type="cellIs" priority="100" operator="equal" aboveAverage="0" equalAverage="0" bottom="0" percent="0" rank="0" text="" dxfId="98">
      <formula>0</formula>
    </cfRule>
  </conditionalFormatting>
  <conditionalFormatting sqref="V189">
    <cfRule type="cellIs" priority="101" operator="equal" aboveAverage="0" equalAverage="0" bottom="0" percent="0" rank="0" text="" dxfId="99">
      <formula>0</formula>
    </cfRule>
    <cfRule type="cellIs" priority="102" operator="equal" aboveAverage="0" equalAverage="0" bottom="0" percent="0" rank="0" text="" dxfId="100">
      <formula>10</formula>
    </cfRule>
  </conditionalFormatting>
  <conditionalFormatting sqref="V190:V191">
    <cfRule type="cellIs" priority="103" operator="equal" aboveAverage="0" equalAverage="0" bottom="0" percent="0" rank="0" text="" dxfId="101">
      <formula>0</formula>
    </cfRule>
    <cfRule type="cellIs" priority="104" operator="equal" aboveAverage="0" equalAverage="0" bottom="0" percent="0" rank="0" text="" dxfId="102">
      <formula>10</formula>
    </cfRule>
  </conditionalFormatting>
  <conditionalFormatting sqref="X189:X191">
    <cfRule type="cellIs" priority="105" operator="equal" aboveAverage="0" equalAverage="0" bottom="0" percent="0" rank="0" text="" dxfId="103">
      <formula>0</formula>
    </cfRule>
    <cfRule type="cellIs" priority="106" operator="equal" aboveAverage="0" equalAverage="0" bottom="0" percent="0" rank="0" text="" dxfId="104">
      <formula>10</formula>
    </cfRule>
  </conditionalFormatting>
  <conditionalFormatting sqref="Y189:Y191">
    <cfRule type="cellIs" priority="107" operator="equal" aboveAverage="0" equalAverage="0" bottom="0" percent="0" rank="0" text="" dxfId="105">
      <formula>0</formula>
    </cfRule>
    <cfRule type="cellIs" priority="108" operator="equal" aboveAverage="0" equalAverage="0" bottom="0" percent="0" rank="0" text="" dxfId="106">
      <formula>30</formula>
    </cfRule>
  </conditionalFormatting>
  <conditionalFormatting sqref="W192:W198">
    <cfRule type="cellIs" priority="109" operator="equal" aboveAverage="0" equalAverage="0" bottom="0" percent="0" rank="0" text="" dxfId="107">
      <formula>15</formula>
    </cfRule>
    <cfRule type="cellIs" priority="110" operator="equal" aboveAverage="0" equalAverage="0" bottom="0" percent="0" rank="0" text="" dxfId="108">
      <formula>0</formula>
    </cfRule>
  </conditionalFormatting>
  <conditionalFormatting sqref="AN196:AO196">
    <cfRule type="containsText" priority="111" operator="containsText" aboveAverage="0" equalAverage="0" bottom="0" percent="0" rank="0" text="123" dxfId="109"/>
  </conditionalFormatting>
  <conditionalFormatting sqref="S192">
    <cfRule type="cellIs" priority="112" operator="equal" aboveAverage="0" equalAverage="0" bottom="0" percent="0" rank="0" text="" dxfId="110">
      <formula>15</formula>
    </cfRule>
    <cfRule type="cellIs" priority="113" operator="equal" aboveAverage="0" equalAverage="0" bottom="0" percent="0" rank="0" text="" dxfId="111">
      <formula>0</formula>
    </cfRule>
  </conditionalFormatting>
  <conditionalFormatting sqref="S193:S198">
    <cfRule type="cellIs" priority="114" operator="equal" aboveAverage="0" equalAverage="0" bottom="0" percent="0" rank="0" text="" dxfId="112">
      <formula>15</formula>
    </cfRule>
    <cfRule type="cellIs" priority="115" operator="equal" aboveAverage="0" equalAverage="0" bottom="0" percent="0" rank="0" text="" dxfId="113">
      <formula>0</formula>
    </cfRule>
  </conditionalFormatting>
  <conditionalFormatting sqref="T192">
    <cfRule type="cellIs" priority="116" operator="equal" aboveAverage="0" equalAverage="0" bottom="0" percent="0" rank="0" text="" dxfId="114">
      <formula>0</formula>
    </cfRule>
    <cfRule type="cellIs" priority="117" operator="equal" aboveAverage="0" equalAverage="0" bottom="0" percent="0" rank="0" text="" dxfId="115">
      <formula>5</formula>
    </cfRule>
  </conditionalFormatting>
  <conditionalFormatting sqref="T193:T198">
    <cfRule type="cellIs" priority="118" operator="equal" aboveAverage="0" equalAverage="0" bottom="0" percent="0" rank="0" text="" dxfId="116">
      <formula>0</formula>
    </cfRule>
    <cfRule type="cellIs" priority="119" operator="equal" aboveAverage="0" equalAverage="0" bottom="0" percent="0" rank="0" text="" dxfId="117">
      <formula>5</formula>
    </cfRule>
  </conditionalFormatting>
  <conditionalFormatting sqref="U192">
    <cfRule type="cellIs" priority="120" operator="equal" aboveAverage="0" equalAverage="0" bottom="0" percent="0" rank="0" text="" dxfId="118">
      <formula>15</formula>
    </cfRule>
    <cfRule type="cellIs" priority="121" operator="equal" aboveAverage="0" equalAverage="0" bottom="0" percent="0" rank="0" text="" dxfId="119">
      <formula>0</formula>
    </cfRule>
  </conditionalFormatting>
  <conditionalFormatting sqref="U193:U198">
    <cfRule type="cellIs" priority="122" operator="equal" aboveAverage="0" equalAverage="0" bottom="0" percent="0" rank="0" text="" dxfId="120">
      <formula>15</formula>
    </cfRule>
    <cfRule type="cellIs" priority="123" operator="equal" aboveAverage="0" equalAverage="0" bottom="0" percent="0" rank="0" text="" dxfId="121">
      <formula>0</formula>
    </cfRule>
  </conditionalFormatting>
  <conditionalFormatting sqref="V192">
    <cfRule type="cellIs" priority="124" operator="equal" aboveAverage="0" equalAverage="0" bottom="0" percent="0" rank="0" text="" dxfId="122">
      <formula>0</formula>
    </cfRule>
    <cfRule type="cellIs" priority="125" operator="equal" aboveAverage="0" equalAverage="0" bottom="0" percent="0" rank="0" text="" dxfId="123">
      <formula>10</formula>
    </cfRule>
  </conditionalFormatting>
  <conditionalFormatting sqref="V193:V198">
    <cfRule type="cellIs" priority="126" operator="equal" aboveAverage="0" equalAverage="0" bottom="0" percent="0" rank="0" text="" dxfId="124">
      <formula>0</formula>
    </cfRule>
    <cfRule type="cellIs" priority="127" operator="equal" aboveAverage="0" equalAverage="0" bottom="0" percent="0" rank="0" text="" dxfId="125">
      <formula>10</formula>
    </cfRule>
  </conditionalFormatting>
  <conditionalFormatting sqref="X192:X198">
    <cfRule type="cellIs" priority="128" operator="equal" aboveAverage="0" equalAverage="0" bottom="0" percent="0" rank="0" text="" dxfId="126">
      <formula>0</formula>
    </cfRule>
    <cfRule type="cellIs" priority="129" operator="equal" aboveAverage="0" equalAverage="0" bottom="0" percent="0" rank="0" text="" dxfId="127">
      <formula>10</formula>
    </cfRule>
  </conditionalFormatting>
  <conditionalFormatting sqref="Y192:Y198">
    <cfRule type="cellIs" priority="130" operator="equal" aboveAverage="0" equalAverage="0" bottom="0" percent="0" rank="0" text="" dxfId="128">
      <formula>0</formula>
    </cfRule>
    <cfRule type="cellIs" priority="131" operator="equal" aboveAverage="0" equalAverage="0" bottom="0" percent="0" rank="0" text="" dxfId="129">
      <formula>30</formula>
    </cfRule>
  </conditionalFormatting>
  <conditionalFormatting sqref="W199:W203">
    <cfRule type="cellIs" priority="132" operator="equal" aboveAverage="0" equalAverage="0" bottom="0" percent="0" rank="0" text="" dxfId="130">
      <formula>15</formula>
    </cfRule>
    <cfRule type="cellIs" priority="133" operator="equal" aboveAverage="0" equalAverage="0" bottom="0" percent="0" rank="0" text="" dxfId="131">
      <formula>0</formula>
    </cfRule>
  </conditionalFormatting>
  <conditionalFormatting sqref="S199">
    <cfRule type="cellIs" priority="134" operator="equal" aboveAverage="0" equalAverage="0" bottom="0" percent="0" rank="0" text="" dxfId="132">
      <formula>15</formula>
    </cfRule>
    <cfRule type="cellIs" priority="135" operator="equal" aboveAverage="0" equalAverage="0" bottom="0" percent="0" rank="0" text="" dxfId="133">
      <formula>0</formula>
    </cfRule>
  </conditionalFormatting>
  <conditionalFormatting sqref="S200:S203">
    <cfRule type="cellIs" priority="136" operator="equal" aboveAverage="0" equalAverage="0" bottom="0" percent="0" rank="0" text="" dxfId="134">
      <formula>15</formula>
    </cfRule>
    <cfRule type="cellIs" priority="137" operator="equal" aboveAverage="0" equalAverage="0" bottom="0" percent="0" rank="0" text="" dxfId="135">
      <formula>0</formula>
    </cfRule>
  </conditionalFormatting>
  <conditionalFormatting sqref="T199">
    <cfRule type="cellIs" priority="138" operator="equal" aboveAverage="0" equalAverage="0" bottom="0" percent="0" rank="0" text="" dxfId="136">
      <formula>0</formula>
    </cfRule>
    <cfRule type="cellIs" priority="139" operator="equal" aboveAverage="0" equalAverage="0" bottom="0" percent="0" rank="0" text="" dxfId="137">
      <formula>5</formula>
    </cfRule>
  </conditionalFormatting>
  <conditionalFormatting sqref="T200:T203">
    <cfRule type="cellIs" priority="140" operator="equal" aboveAverage="0" equalAverage="0" bottom="0" percent="0" rank="0" text="" dxfId="138">
      <formula>0</formula>
    </cfRule>
    <cfRule type="cellIs" priority="141" operator="equal" aboveAverage="0" equalAverage="0" bottom="0" percent="0" rank="0" text="" dxfId="139">
      <formula>5</formula>
    </cfRule>
  </conditionalFormatting>
  <conditionalFormatting sqref="U199">
    <cfRule type="cellIs" priority="142" operator="equal" aboveAverage="0" equalAverage="0" bottom="0" percent="0" rank="0" text="" dxfId="140">
      <formula>15</formula>
    </cfRule>
    <cfRule type="cellIs" priority="143" operator="equal" aboveAverage="0" equalAverage="0" bottom="0" percent="0" rank="0" text="" dxfId="141">
      <formula>0</formula>
    </cfRule>
  </conditionalFormatting>
  <conditionalFormatting sqref="U200:U203">
    <cfRule type="cellIs" priority="144" operator="equal" aboveAverage="0" equalAverage="0" bottom="0" percent="0" rank="0" text="" dxfId="142">
      <formula>15</formula>
    </cfRule>
    <cfRule type="cellIs" priority="145" operator="equal" aboveAverage="0" equalAverage="0" bottom="0" percent="0" rank="0" text="" dxfId="143">
      <formula>0</formula>
    </cfRule>
  </conditionalFormatting>
  <conditionalFormatting sqref="V199">
    <cfRule type="cellIs" priority="146" operator="equal" aboveAverage="0" equalAverage="0" bottom="0" percent="0" rank="0" text="" dxfId="144">
      <formula>0</formula>
    </cfRule>
    <cfRule type="cellIs" priority="147" operator="equal" aboveAverage="0" equalAverage="0" bottom="0" percent="0" rank="0" text="" dxfId="145">
      <formula>10</formula>
    </cfRule>
  </conditionalFormatting>
  <conditionalFormatting sqref="V200:V203">
    <cfRule type="cellIs" priority="148" operator="equal" aboveAverage="0" equalAverage="0" bottom="0" percent="0" rank="0" text="" dxfId="146">
      <formula>0</formula>
    </cfRule>
    <cfRule type="cellIs" priority="149" operator="equal" aboveAverage="0" equalAverage="0" bottom="0" percent="0" rank="0" text="" dxfId="147">
      <formula>10</formula>
    </cfRule>
  </conditionalFormatting>
  <conditionalFormatting sqref="X199:X203">
    <cfRule type="cellIs" priority="150" operator="equal" aboveAverage="0" equalAverage="0" bottom="0" percent="0" rank="0" text="" dxfId="148">
      <formula>0</formula>
    </cfRule>
    <cfRule type="cellIs" priority="151" operator="equal" aboveAverage="0" equalAverage="0" bottom="0" percent="0" rank="0" text="" dxfId="149">
      <formula>10</formula>
    </cfRule>
  </conditionalFormatting>
  <conditionalFormatting sqref="Y199:Y203">
    <cfRule type="cellIs" priority="152" operator="equal" aboveAverage="0" equalAverage="0" bottom="0" percent="0" rank="0" text="" dxfId="150">
      <formula>0</formula>
    </cfRule>
    <cfRule type="cellIs" priority="153" operator="equal" aboveAverage="0" equalAverage="0" bottom="0" percent="0" rank="0" text="" dxfId="151">
      <formula>30</formula>
    </cfRule>
  </conditionalFormatting>
  <conditionalFormatting sqref="W205:W210">
    <cfRule type="cellIs" priority="154" operator="equal" aboveAverage="0" equalAverage="0" bottom="0" percent="0" rank="0" text="" dxfId="152">
      <formula>15</formula>
    </cfRule>
    <cfRule type="cellIs" priority="155" operator="equal" aboveAverage="0" equalAverage="0" bottom="0" percent="0" rank="0" text="" dxfId="153">
      <formula>0</formula>
    </cfRule>
  </conditionalFormatting>
  <conditionalFormatting sqref="AL208:AP209">
    <cfRule type="containsText" priority="156" operator="containsText" aboveAverage="0" equalAverage="0" bottom="0" percent="0" rank="0" text="123" dxfId="154"/>
  </conditionalFormatting>
  <conditionalFormatting sqref="S205">
    <cfRule type="cellIs" priority="157" operator="equal" aboveAverage="0" equalAverage="0" bottom="0" percent="0" rank="0" text="" dxfId="155">
      <formula>15</formula>
    </cfRule>
    <cfRule type="cellIs" priority="158" operator="equal" aboveAverage="0" equalAverage="0" bottom="0" percent="0" rank="0" text="" dxfId="156">
      <formula>0</formula>
    </cfRule>
  </conditionalFormatting>
  <conditionalFormatting sqref="S206:S210">
    <cfRule type="cellIs" priority="159" operator="equal" aboveAverage="0" equalAverage="0" bottom="0" percent="0" rank="0" text="" dxfId="157">
      <formula>15</formula>
    </cfRule>
    <cfRule type="cellIs" priority="160" operator="equal" aboveAverage="0" equalAverage="0" bottom="0" percent="0" rank="0" text="" dxfId="158">
      <formula>0</formula>
    </cfRule>
  </conditionalFormatting>
  <conditionalFormatting sqref="T205">
    <cfRule type="cellIs" priority="161" operator="equal" aboveAverage="0" equalAverage="0" bottom="0" percent="0" rank="0" text="" dxfId="159">
      <formula>0</formula>
    </cfRule>
    <cfRule type="cellIs" priority="162" operator="equal" aboveAverage="0" equalAverage="0" bottom="0" percent="0" rank="0" text="" dxfId="160">
      <formula>5</formula>
    </cfRule>
  </conditionalFormatting>
  <conditionalFormatting sqref="T206:T210">
    <cfRule type="cellIs" priority="163" operator="equal" aboveAverage="0" equalAverage="0" bottom="0" percent="0" rank="0" text="" dxfId="161">
      <formula>0</formula>
    </cfRule>
    <cfRule type="cellIs" priority="164" operator="equal" aboveAverage="0" equalAverage="0" bottom="0" percent="0" rank="0" text="" dxfId="162">
      <formula>5</formula>
    </cfRule>
  </conditionalFormatting>
  <conditionalFormatting sqref="U205">
    <cfRule type="cellIs" priority="165" operator="equal" aboveAverage="0" equalAverage="0" bottom="0" percent="0" rank="0" text="" dxfId="163">
      <formula>15</formula>
    </cfRule>
    <cfRule type="cellIs" priority="166" operator="equal" aboveAverage="0" equalAverage="0" bottom="0" percent="0" rank="0" text="" dxfId="164">
      <formula>0</formula>
    </cfRule>
  </conditionalFormatting>
  <conditionalFormatting sqref="U206:U210">
    <cfRule type="cellIs" priority="167" operator="equal" aboveAverage="0" equalAverage="0" bottom="0" percent="0" rank="0" text="" dxfId="165">
      <formula>15</formula>
    </cfRule>
    <cfRule type="cellIs" priority="168" operator="equal" aboveAverage="0" equalAverage="0" bottom="0" percent="0" rank="0" text="" dxfId="166">
      <formula>0</formula>
    </cfRule>
  </conditionalFormatting>
  <conditionalFormatting sqref="V205">
    <cfRule type="cellIs" priority="169" operator="equal" aboveAverage="0" equalAverage="0" bottom="0" percent="0" rank="0" text="" dxfId="167">
      <formula>0</formula>
    </cfRule>
    <cfRule type="cellIs" priority="170" operator="equal" aboveAverage="0" equalAverage="0" bottom="0" percent="0" rank="0" text="" dxfId="168">
      <formula>10</formula>
    </cfRule>
  </conditionalFormatting>
  <conditionalFormatting sqref="V206:V210">
    <cfRule type="cellIs" priority="171" operator="equal" aboveAverage="0" equalAverage="0" bottom="0" percent="0" rank="0" text="" dxfId="169">
      <formula>0</formula>
    </cfRule>
    <cfRule type="cellIs" priority="172" operator="equal" aboveAverage="0" equalAverage="0" bottom="0" percent="0" rank="0" text="" dxfId="170">
      <formula>10</formula>
    </cfRule>
  </conditionalFormatting>
  <conditionalFormatting sqref="X205:X210">
    <cfRule type="cellIs" priority="173" operator="equal" aboveAverage="0" equalAverage="0" bottom="0" percent="0" rank="0" text="" dxfId="171">
      <formula>0</formula>
    </cfRule>
    <cfRule type="cellIs" priority="174" operator="equal" aboveAverage="0" equalAverage="0" bottom="0" percent="0" rank="0" text="" dxfId="172">
      <formula>10</formula>
    </cfRule>
  </conditionalFormatting>
  <conditionalFormatting sqref="Y205:Y210">
    <cfRule type="cellIs" priority="175" operator="equal" aboveAverage="0" equalAverage="0" bottom="0" percent="0" rank="0" text="" dxfId="173">
      <formula>0</formula>
    </cfRule>
    <cfRule type="cellIs" priority="176" operator="equal" aboveAverage="0" equalAverage="0" bottom="0" percent="0" rank="0" text="" dxfId="174">
      <formula>30</formula>
    </cfRule>
  </conditionalFormatting>
  <conditionalFormatting sqref="W212 W214:W216 S214:S216 U214:U216">
    <cfRule type="cellIs" priority="177" operator="equal" aboveAverage="0" equalAverage="0" bottom="0" percent="0" rank="0" text="" dxfId="175">
      <formula>15</formula>
    </cfRule>
    <cfRule type="cellIs" priority="178" operator="equal" aboveAverage="0" equalAverage="0" bottom="0" percent="0" rank="0" text="" dxfId="176">
      <formula>0</formula>
    </cfRule>
  </conditionalFormatting>
  <conditionalFormatting sqref="S212">
    <cfRule type="cellIs" priority="179" operator="equal" aboveAverage="0" equalAverage="0" bottom="0" percent="0" rank="0" text="" dxfId="177">
      <formula>15</formula>
    </cfRule>
    <cfRule type="cellIs" priority="180" operator="equal" aboveAverage="0" equalAverage="0" bottom="0" percent="0" rank="0" text="" dxfId="178">
      <formula>0</formula>
    </cfRule>
  </conditionalFormatting>
  <conditionalFormatting sqref="T214:T216">
    <cfRule type="cellIs" priority="181" operator="equal" aboveAverage="0" equalAverage="0" bottom="0" percent="0" rank="0" text="" dxfId="179">
      <formula>0</formula>
    </cfRule>
    <cfRule type="cellIs" priority="182" operator="equal" aboveAverage="0" equalAverage="0" bottom="0" percent="0" rank="0" text="" dxfId="180">
      <formula>5</formula>
    </cfRule>
  </conditionalFormatting>
  <conditionalFormatting sqref="U212">
    <cfRule type="cellIs" priority="183" operator="equal" aboveAverage="0" equalAverage="0" bottom="0" percent="0" rank="0" text="" dxfId="181">
      <formula>15</formula>
    </cfRule>
    <cfRule type="cellIs" priority="184" operator="equal" aboveAverage="0" equalAverage="0" bottom="0" percent="0" rank="0" text="" dxfId="182">
      <formula>0</formula>
    </cfRule>
  </conditionalFormatting>
  <conditionalFormatting sqref="V212 V214:V216 X214:X216">
    <cfRule type="cellIs" priority="185" operator="equal" aboveAverage="0" equalAverage="0" bottom="0" percent="0" rank="0" text="" dxfId="183">
      <formula>0</formula>
    </cfRule>
    <cfRule type="cellIs" priority="186" operator="equal" aboveAverage="0" equalAverage="0" bottom="0" percent="0" rank="0" text="" dxfId="184">
      <formula>10</formula>
    </cfRule>
  </conditionalFormatting>
  <conditionalFormatting sqref="X212">
    <cfRule type="cellIs" priority="187" operator="equal" aboveAverage="0" equalAverage="0" bottom="0" percent="0" rank="0" text="" dxfId="185">
      <formula>0</formula>
    </cfRule>
    <cfRule type="cellIs" priority="188" operator="equal" aboveAverage="0" equalAverage="0" bottom="0" percent="0" rank="0" text="" dxfId="186">
      <formula>10</formula>
    </cfRule>
  </conditionalFormatting>
  <conditionalFormatting sqref="Y212 Y214:Y216">
    <cfRule type="cellIs" priority="189" operator="equal" aboveAverage="0" equalAverage="0" bottom="0" percent="0" rank="0" text="" dxfId="187">
      <formula>0</formula>
    </cfRule>
    <cfRule type="cellIs" priority="190" operator="equal" aboveAverage="0" equalAverage="0" bottom="0" percent="0" rank="0" text="" dxfId="188">
      <formula>30</formula>
    </cfRule>
  </conditionalFormatting>
  <conditionalFormatting sqref="T212">
    <cfRule type="cellIs" priority="191" operator="equal" aboveAverage="0" equalAverage="0" bottom="0" percent="0" rank="0" text="" dxfId="189">
      <formula>15</formula>
    </cfRule>
    <cfRule type="cellIs" priority="192" operator="equal" aboveAverage="0" equalAverage="0" bottom="0" percent="0" rank="0" text="" dxfId="190">
      <formula>0</formula>
    </cfRule>
  </conditionalFormatting>
  <conditionalFormatting sqref="X219">
    <cfRule type="cellIs" priority="193" operator="equal" aboveAverage="0" equalAverage="0" bottom="0" percent="0" rank="0" text="" dxfId="191">
      <formula>0</formula>
    </cfRule>
    <cfRule type="cellIs" priority="194" operator="equal" aboveAverage="0" equalAverage="0" bottom="0" percent="0" rank="0" text="" dxfId="192">
      <formula>10</formula>
    </cfRule>
  </conditionalFormatting>
  <conditionalFormatting sqref="V221:V222">
    <cfRule type="cellIs" priority="195" operator="equal" aboveAverage="0" equalAverage="0" bottom="0" percent="0" rank="0" text="" dxfId="193">
      <formula>0</formula>
    </cfRule>
    <cfRule type="cellIs" priority="196" operator="equal" aboveAverage="0" equalAverage="0" bottom="0" percent="0" rank="0" text="" dxfId="194">
      <formula>10</formula>
    </cfRule>
  </conditionalFormatting>
  <conditionalFormatting sqref="S217">
    <cfRule type="cellIs" priority="197" operator="equal" aboveAverage="0" equalAverage="0" bottom="0" percent="0" rank="0" text="" dxfId="195">
      <formula>15</formula>
    </cfRule>
    <cfRule type="cellIs" priority="198" operator="equal" aboveAverage="0" equalAverage="0" bottom="0" percent="0" rank="0" text="" dxfId="196">
      <formula>0</formula>
    </cfRule>
  </conditionalFormatting>
  <conditionalFormatting sqref="S219">
    <cfRule type="cellIs" priority="199" operator="equal" aboveAverage="0" equalAverage="0" bottom="0" percent="0" rank="0" text="" dxfId="197">
      <formula>15</formula>
    </cfRule>
    <cfRule type="cellIs" priority="200" operator="equal" aboveAverage="0" equalAverage="0" bottom="0" percent="0" rank="0" text="" dxfId="198">
      <formula>0</formula>
    </cfRule>
  </conditionalFormatting>
  <conditionalFormatting sqref="S221:S222">
    <cfRule type="cellIs" priority="201" operator="equal" aboveAverage="0" equalAverage="0" bottom="0" percent="0" rank="0" text="" dxfId="199">
      <formula>15</formula>
    </cfRule>
    <cfRule type="cellIs" priority="202" operator="equal" aboveAverage="0" equalAverage="0" bottom="0" percent="0" rank="0" text="" dxfId="200">
      <formula>0</formula>
    </cfRule>
  </conditionalFormatting>
  <conditionalFormatting sqref="T217">
    <cfRule type="cellIs" priority="203" operator="equal" aboveAverage="0" equalAverage="0" bottom="0" percent="0" rank="0" text="" dxfId="201">
      <formula>0</formula>
    </cfRule>
    <cfRule type="cellIs" priority="204" operator="equal" aboveAverage="0" equalAverage="0" bottom="0" percent="0" rank="0" text="" dxfId="202">
      <formula>5</formula>
    </cfRule>
  </conditionalFormatting>
  <conditionalFormatting sqref="T219">
    <cfRule type="cellIs" priority="205" operator="equal" aboveAverage="0" equalAverage="0" bottom="0" percent="0" rank="0" text="" dxfId="203">
      <formula>0</formula>
    </cfRule>
    <cfRule type="cellIs" priority="206" operator="equal" aboveAverage="0" equalAverage="0" bottom="0" percent="0" rank="0" text="" dxfId="204">
      <formula>5</formula>
    </cfRule>
  </conditionalFormatting>
  <conditionalFormatting sqref="T221:T222">
    <cfRule type="cellIs" priority="207" operator="equal" aboveAverage="0" equalAverage="0" bottom="0" percent="0" rank="0" text="" dxfId="205">
      <formula>0</formula>
    </cfRule>
    <cfRule type="cellIs" priority="208" operator="equal" aboveAverage="0" equalAverage="0" bottom="0" percent="0" rank="0" text="" dxfId="206">
      <formula>5</formula>
    </cfRule>
  </conditionalFormatting>
  <conditionalFormatting sqref="U217">
    <cfRule type="cellIs" priority="209" operator="equal" aboveAverage="0" equalAverage="0" bottom="0" percent="0" rank="0" text="" dxfId="207">
      <formula>15</formula>
    </cfRule>
    <cfRule type="cellIs" priority="210" operator="equal" aboveAverage="0" equalAverage="0" bottom="0" percent="0" rank="0" text="" dxfId="208">
      <formula>0</formula>
    </cfRule>
  </conditionalFormatting>
  <conditionalFormatting sqref="U219">
    <cfRule type="cellIs" priority="211" operator="equal" aboveAverage="0" equalAverage="0" bottom="0" percent="0" rank="0" text="" dxfId="209">
      <formula>15</formula>
    </cfRule>
    <cfRule type="cellIs" priority="212" operator="equal" aboveAverage="0" equalAverage="0" bottom="0" percent="0" rank="0" text="" dxfId="210">
      <formula>0</formula>
    </cfRule>
  </conditionalFormatting>
  <conditionalFormatting sqref="U221:U222">
    <cfRule type="cellIs" priority="213" operator="equal" aboveAverage="0" equalAverage="0" bottom="0" percent="0" rank="0" text="" dxfId="211">
      <formula>15</formula>
    </cfRule>
    <cfRule type="cellIs" priority="214" operator="equal" aboveAverage="0" equalAverage="0" bottom="0" percent="0" rank="0" text="" dxfId="212">
      <formula>0</formula>
    </cfRule>
  </conditionalFormatting>
  <conditionalFormatting sqref="V217">
    <cfRule type="cellIs" priority="215" operator="equal" aboveAverage="0" equalAverage="0" bottom="0" percent="0" rank="0" text="" dxfId="213">
      <formula>0</formula>
    </cfRule>
    <cfRule type="cellIs" priority="216" operator="equal" aboveAverage="0" equalAverage="0" bottom="0" percent="0" rank="0" text="" dxfId="214">
      <formula>10</formula>
    </cfRule>
  </conditionalFormatting>
  <conditionalFormatting sqref="V219">
    <cfRule type="cellIs" priority="217" operator="equal" aboveAverage="0" equalAverage="0" bottom="0" percent="0" rank="0" text="" dxfId="215">
      <formula>0</formula>
    </cfRule>
    <cfRule type="cellIs" priority="218" operator="equal" aboveAverage="0" equalAverage="0" bottom="0" percent="0" rank="0" text="" dxfId="216">
      <formula>10</formula>
    </cfRule>
  </conditionalFormatting>
  <conditionalFormatting sqref="W217">
    <cfRule type="cellIs" priority="219" operator="equal" aboveAverage="0" equalAverage="0" bottom="0" percent="0" rank="0" text="" dxfId="217">
      <formula>15</formula>
    </cfRule>
    <cfRule type="cellIs" priority="220" operator="equal" aboveAverage="0" equalAverage="0" bottom="0" percent="0" rank="0" text="" dxfId="218">
      <formula>0</formula>
    </cfRule>
  </conditionalFormatting>
  <conditionalFormatting sqref="W219">
    <cfRule type="cellIs" priority="221" operator="equal" aboveAverage="0" equalAverage="0" bottom="0" percent="0" rank="0" text="" dxfId="219">
      <formula>15</formula>
    </cfRule>
    <cfRule type="cellIs" priority="222" operator="equal" aboveAverage="0" equalAverage="0" bottom="0" percent="0" rank="0" text="" dxfId="220">
      <formula>0</formula>
    </cfRule>
  </conditionalFormatting>
  <conditionalFormatting sqref="W221:W222">
    <cfRule type="cellIs" priority="223" operator="equal" aboveAverage="0" equalAverage="0" bottom="0" percent="0" rank="0" text="" dxfId="221">
      <formula>15</formula>
    </cfRule>
    <cfRule type="cellIs" priority="224" operator="equal" aboveAverage="0" equalAverage="0" bottom="0" percent="0" rank="0" text="" dxfId="222">
      <formula>0</formula>
    </cfRule>
  </conditionalFormatting>
  <conditionalFormatting sqref="X217">
    <cfRule type="cellIs" priority="225" operator="equal" aboveAverage="0" equalAverage="0" bottom="0" percent="0" rank="0" text="" dxfId="223">
      <formula>0</formula>
    </cfRule>
    <cfRule type="cellIs" priority="226" operator="equal" aboveAverage="0" equalAverage="0" bottom="0" percent="0" rank="0" text="" dxfId="224">
      <formula>10</formula>
    </cfRule>
  </conditionalFormatting>
  <conditionalFormatting sqref="X221:X222">
    <cfRule type="cellIs" priority="227" operator="equal" aboveAverage="0" equalAverage="0" bottom="0" percent="0" rank="0" text="" dxfId="225">
      <formula>0</formula>
    </cfRule>
    <cfRule type="cellIs" priority="228" operator="equal" aboveAverage="0" equalAverage="0" bottom="0" percent="0" rank="0" text="" dxfId="226">
      <formula>10</formula>
    </cfRule>
  </conditionalFormatting>
  <conditionalFormatting sqref="Y217">
    <cfRule type="cellIs" priority="229" operator="equal" aboveAverage="0" equalAverage="0" bottom="0" percent="0" rank="0" text="" dxfId="227">
      <formula>0</formula>
    </cfRule>
    <cfRule type="cellIs" priority="230" operator="equal" aboveAverage="0" equalAverage="0" bottom="0" percent="0" rank="0" text="" dxfId="228">
      <formula>30</formula>
    </cfRule>
  </conditionalFormatting>
  <conditionalFormatting sqref="Y219">
    <cfRule type="cellIs" priority="231" operator="equal" aboveAverage="0" equalAverage="0" bottom="0" percent="0" rank="0" text="" dxfId="229">
      <formula>0</formula>
    </cfRule>
    <cfRule type="cellIs" priority="232" operator="equal" aboveAverage="0" equalAverage="0" bottom="0" percent="0" rank="0" text="" dxfId="230">
      <formula>30</formula>
    </cfRule>
  </conditionalFormatting>
  <conditionalFormatting sqref="Y221:Y222">
    <cfRule type="cellIs" priority="233" operator="equal" aboveAverage="0" equalAverage="0" bottom="0" percent="0" rank="0" text="" dxfId="231">
      <formula>0</formula>
    </cfRule>
    <cfRule type="cellIs" priority="234" operator="equal" aboveAverage="0" equalAverage="0" bottom="0" percent="0" rank="0" text="" dxfId="232">
      <formula>30</formula>
    </cfRule>
  </conditionalFormatting>
  <conditionalFormatting sqref="W174:W178">
    <cfRule type="cellIs" priority="235" operator="equal" aboveAverage="0" equalAverage="0" bottom="0" percent="0" rank="0" text="" dxfId="233">
      <formula>15</formula>
    </cfRule>
    <cfRule type="cellIs" priority="236" operator="equal" aboveAverage="0" equalAverage="0" bottom="0" percent="0" rank="0" text="" dxfId="234">
      <formula>0</formula>
    </cfRule>
  </conditionalFormatting>
  <conditionalFormatting sqref="S174">
    <cfRule type="cellIs" priority="237" operator="equal" aboveAverage="0" equalAverage="0" bottom="0" percent="0" rank="0" text="" dxfId="235">
      <formula>15</formula>
    </cfRule>
    <cfRule type="cellIs" priority="238" operator="equal" aboveAverage="0" equalAverage="0" bottom="0" percent="0" rank="0" text="" dxfId="236">
      <formula>0</formula>
    </cfRule>
  </conditionalFormatting>
  <conditionalFormatting sqref="S175:S178">
    <cfRule type="cellIs" priority="239" operator="equal" aboveAverage="0" equalAverage="0" bottom="0" percent="0" rank="0" text="" dxfId="237">
      <formula>15</formula>
    </cfRule>
    <cfRule type="cellIs" priority="240" operator="equal" aboveAverage="0" equalAverage="0" bottom="0" percent="0" rank="0" text="" dxfId="238">
      <formula>0</formula>
    </cfRule>
  </conditionalFormatting>
  <conditionalFormatting sqref="T174">
    <cfRule type="cellIs" priority="241" operator="equal" aboveAverage="0" equalAverage="0" bottom="0" percent="0" rank="0" text="" dxfId="239">
      <formula>0</formula>
    </cfRule>
    <cfRule type="cellIs" priority="242" operator="equal" aboveAverage="0" equalAverage="0" bottom="0" percent="0" rank="0" text="" dxfId="240">
      <formula>5</formula>
    </cfRule>
  </conditionalFormatting>
  <conditionalFormatting sqref="T175:T178">
    <cfRule type="cellIs" priority="243" operator="equal" aboveAverage="0" equalAverage="0" bottom="0" percent="0" rank="0" text="" dxfId="241">
      <formula>0</formula>
    </cfRule>
    <cfRule type="cellIs" priority="244" operator="equal" aboveAverage="0" equalAverage="0" bottom="0" percent="0" rank="0" text="" dxfId="242">
      <formula>5</formula>
    </cfRule>
  </conditionalFormatting>
  <conditionalFormatting sqref="U174">
    <cfRule type="cellIs" priority="245" operator="equal" aboveAverage="0" equalAverage="0" bottom="0" percent="0" rank="0" text="" dxfId="243">
      <formula>15</formula>
    </cfRule>
    <cfRule type="cellIs" priority="246" operator="equal" aboveAverage="0" equalAverage="0" bottom="0" percent="0" rank="0" text="" dxfId="244">
      <formula>0</formula>
    </cfRule>
  </conditionalFormatting>
  <conditionalFormatting sqref="U175:U178">
    <cfRule type="cellIs" priority="247" operator="equal" aboveAverage="0" equalAverage="0" bottom="0" percent="0" rank="0" text="" dxfId="245">
      <formula>15</formula>
    </cfRule>
    <cfRule type="cellIs" priority="248" operator="equal" aboveAverage="0" equalAverage="0" bottom="0" percent="0" rank="0" text="" dxfId="246">
      <formula>0</formula>
    </cfRule>
  </conditionalFormatting>
  <conditionalFormatting sqref="V174">
    <cfRule type="cellIs" priority="249" operator="equal" aboveAverage="0" equalAverage="0" bottom="0" percent="0" rank="0" text="" dxfId="247">
      <formula>0</formula>
    </cfRule>
    <cfRule type="cellIs" priority="250" operator="equal" aboveAverage="0" equalAverage="0" bottom="0" percent="0" rank="0" text="" dxfId="248">
      <formula>10</formula>
    </cfRule>
  </conditionalFormatting>
  <conditionalFormatting sqref="V175:V178">
    <cfRule type="cellIs" priority="251" operator="equal" aboveAverage="0" equalAverage="0" bottom="0" percent="0" rank="0" text="" dxfId="249">
      <formula>0</formula>
    </cfRule>
    <cfRule type="cellIs" priority="252" operator="equal" aboveAverage="0" equalAverage="0" bottom="0" percent="0" rank="0" text="" dxfId="250">
      <formula>10</formula>
    </cfRule>
  </conditionalFormatting>
  <conditionalFormatting sqref="X174:X178">
    <cfRule type="cellIs" priority="253" operator="equal" aboveAverage="0" equalAverage="0" bottom="0" percent="0" rank="0" text="" dxfId="251">
      <formula>0</formula>
    </cfRule>
    <cfRule type="cellIs" priority="254" operator="equal" aboveAverage="0" equalAverage="0" bottom="0" percent="0" rank="0" text="" dxfId="252">
      <formula>10</formula>
    </cfRule>
  </conditionalFormatting>
  <conditionalFormatting sqref="Y174:Y178">
    <cfRule type="cellIs" priority="255" operator="equal" aboveAverage="0" equalAverage="0" bottom="0" percent="0" rank="0" text="" dxfId="253">
      <formula>0</formula>
    </cfRule>
    <cfRule type="cellIs" priority="256" operator="equal" aboveAverage="0" equalAverage="0" bottom="0" percent="0" rank="0" text="" dxfId="254">
      <formula>30</formula>
    </cfRule>
  </conditionalFormatting>
  <conditionalFormatting sqref="W180:W184">
    <cfRule type="cellIs" priority="257" operator="equal" aboveAverage="0" equalAverage="0" bottom="0" percent="0" rank="0" text="" dxfId="255">
      <formula>15</formula>
    </cfRule>
    <cfRule type="cellIs" priority="258" operator="equal" aboveAverage="0" equalAverage="0" bottom="0" percent="0" rank="0" text="" dxfId="256">
      <formula>0</formula>
    </cfRule>
  </conditionalFormatting>
  <conditionalFormatting sqref="S180">
    <cfRule type="cellIs" priority="259" operator="equal" aboveAverage="0" equalAverage="0" bottom="0" percent="0" rank="0" text="" dxfId="257">
      <formula>15</formula>
    </cfRule>
    <cfRule type="cellIs" priority="260" operator="equal" aboveAverage="0" equalAverage="0" bottom="0" percent="0" rank="0" text="" dxfId="258">
      <formula>0</formula>
    </cfRule>
  </conditionalFormatting>
  <conditionalFormatting sqref="S181:S184">
    <cfRule type="cellIs" priority="261" operator="equal" aboveAverage="0" equalAverage="0" bottom="0" percent="0" rank="0" text="" dxfId="259">
      <formula>15</formula>
    </cfRule>
    <cfRule type="cellIs" priority="262" operator="equal" aboveAverage="0" equalAverage="0" bottom="0" percent="0" rank="0" text="" dxfId="260">
      <formula>0</formula>
    </cfRule>
  </conditionalFormatting>
  <conditionalFormatting sqref="T180">
    <cfRule type="cellIs" priority="263" operator="equal" aboveAverage="0" equalAverage="0" bottom="0" percent="0" rank="0" text="" dxfId="261">
      <formula>0</formula>
    </cfRule>
    <cfRule type="cellIs" priority="264" operator="equal" aboveAverage="0" equalAverage="0" bottom="0" percent="0" rank="0" text="" dxfId="262">
      <formula>5</formula>
    </cfRule>
  </conditionalFormatting>
  <conditionalFormatting sqref="T181:T184">
    <cfRule type="cellIs" priority="265" operator="equal" aboveAverage="0" equalAverage="0" bottom="0" percent="0" rank="0" text="" dxfId="263">
      <formula>0</formula>
    </cfRule>
    <cfRule type="cellIs" priority="266" operator="equal" aboveAverage="0" equalAverage="0" bottom="0" percent="0" rank="0" text="" dxfId="264">
      <formula>5</formula>
    </cfRule>
  </conditionalFormatting>
  <conditionalFormatting sqref="U180">
    <cfRule type="cellIs" priority="267" operator="equal" aboveAverage="0" equalAverage="0" bottom="0" percent="0" rank="0" text="" dxfId="265">
      <formula>15</formula>
    </cfRule>
    <cfRule type="cellIs" priority="268" operator="equal" aboveAverage="0" equalAverage="0" bottom="0" percent="0" rank="0" text="" dxfId="266">
      <formula>0</formula>
    </cfRule>
  </conditionalFormatting>
  <conditionalFormatting sqref="U181:U184">
    <cfRule type="cellIs" priority="269" operator="equal" aboveAverage="0" equalAverage="0" bottom="0" percent="0" rank="0" text="" dxfId="267">
      <formula>15</formula>
    </cfRule>
    <cfRule type="cellIs" priority="270" operator="equal" aboveAverage="0" equalAverage="0" bottom="0" percent="0" rank="0" text="" dxfId="268">
      <formula>0</formula>
    </cfRule>
  </conditionalFormatting>
  <conditionalFormatting sqref="V180">
    <cfRule type="cellIs" priority="271" operator="equal" aboveAverage="0" equalAverage="0" bottom="0" percent="0" rank="0" text="" dxfId="269">
      <formula>0</formula>
    </cfRule>
    <cfRule type="cellIs" priority="272" operator="equal" aboveAverage="0" equalAverage="0" bottom="0" percent="0" rank="0" text="" dxfId="270">
      <formula>10</formula>
    </cfRule>
  </conditionalFormatting>
  <conditionalFormatting sqref="V181:V184">
    <cfRule type="cellIs" priority="273" operator="equal" aboveAverage="0" equalAverage="0" bottom="0" percent="0" rank="0" text="" dxfId="271">
      <formula>0</formula>
    </cfRule>
    <cfRule type="cellIs" priority="274" operator="equal" aboveAverage="0" equalAverage="0" bottom="0" percent="0" rank="0" text="" dxfId="272">
      <formula>10</formula>
    </cfRule>
  </conditionalFormatting>
  <conditionalFormatting sqref="X180:X184">
    <cfRule type="cellIs" priority="275" operator="equal" aboveAverage="0" equalAverage="0" bottom="0" percent="0" rank="0" text="" dxfId="273">
      <formula>0</formula>
    </cfRule>
    <cfRule type="cellIs" priority="276" operator="equal" aboveAverage="0" equalAverage="0" bottom="0" percent="0" rank="0" text="" dxfId="274">
      <formula>10</formula>
    </cfRule>
  </conditionalFormatting>
  <conditionalFormatting sqref="Y180:Y184">
    <cfRule type="cellIs" priority="277" operator="equal" aboveAverage="0" equalAverage="0" bottom="0" percent="0" rank="0" text="" dxfId="275">
      <formula>0</formula>
    </cfRule>
    <cfRule type="cellIs" priority="278" operator="equal" aboveAverage="0" equalAverage="0" bottom="0" percent="0" rank="0" text="" dxfId="276">
      <formula>30</formula>
    </cfRule>
  </conditionalFormatting>
  <conditionalFormatting sqref="W185">
    <cfRule type="cellIs" priority="279" operator="equal" aboveAverage="0" equalAverage="0" bottom="0" percent="0" rank="0" text="" dxfId="277">
      <formula>15</formula>
    </cfRule>
    <cfRule type="cellIs" priority="280" operator="equal" aboveAverage="0" equalAverage="0" bottom="0" percent="0" rank="0" text="" dxfId="278">
      <formula>0</formula>
    </cfRule>
  </conditionalFormatting>
  <conditionalFormatting sqref="S185">
    <cfRule type="cellIs" priority="281" operator="equal" aboveAverage="0" equalAverage="0" bottom="0" percent="0" rank="0" text="" dxfId="279">
      <formula>15</formula>
    </cfRule>
    <cfRule type="cellIs" priority="282" operator="equal" aboveAverage="0" equalAverage="0" bottom="0" percent="0" rank="0" text="" dxfId="280">
      <formula>0</formula>
    </cfRule>
  </conditionalFormatting>
  <conditionalFormatting sqref="T185">
    <cfRule type="cellIs" priority="283" operator="equal" aboveAverage="0" equalAverage="0" bottom="0" percent="0" rank="0" text="" dxfId="281">
      <formula>0</formula>
    </cfRule>
    <cfRule type="cellIs" priority="284" operator="equal" aboveAverage="0" equalAverage="0" bottom="0" percent="0" rank="0" text="" dxfId="282">
      <formula>5</formula>
    </cfRule>
  </conditionalFormatting>
  <conditionalFormatting sqref="U185">
    <cfRule type="cellIs" priority="285" operator="equal" aboveAverage="0" equalAverage="0" bottom="0" percent="0" rank="0" text="" dxfId="283">
      <formula>15</formula>
    </cfRule>
    <cfRule type="cellIs" priority="286" operator="equal" aboveAverage="0" equalAverage="0" bottom="0" percent="0" rank="0" text="" dxfId="284">
      <formula>0</formula>
    </cfRule>
  </conditionalFormatting>
  <conditionalFormatting sqref="V185">
    <cfRule type="cellIs" priority="287" operator="equal" aboveAverage="0" equalAverage="0" bottom="0" percent="0" rank="0" text="" dxfId="285">
      <formula>0</formula>
    </cfRule>
    <cfRule type="cellIs" priority="288" operator="equal" aboveAverage="0" equalAverage="0" bottom="0" percent="0" rank="0" text="" dxfId="286">
      <formula>10</formula>
    </cfRule>
  </conditionalFormatting>
  <conditionalFormatting sqref="X185">
    <cfRule type="cellIs" priority="289" operator="equal" aboveAverage="0" equalAverage="0" bottom="0" percent="0" rank="0" text="" dxfId="287">
      <formula>0</formula>
    </cfRule>
    <cfRule type="cellIs" priority="290" operator="equal" aboveAverage="0" equalAverage="0" bottom="0" percent="0" rank="0" text="" dxfId="288">
      <formula>10</formula>
    </cfRule>
  </conditionalFormatting>
  <conditionalFormatting sqref="Y185">
    <cfRule type="cellIs" priority="291" operator="equal" aboveAverage="0" equalAverage="0" bottom="0" percent="0" rank="0" text="" dxfId="289">
      <formula>0</formula>
    </cfRule>
    <cfRule type="cellIs" priority="292" operator="equal" aboveAverage="0" equalAverage="0" bottom="0" percent="0" rank="0" text="" dxfId="290">
      <formula>30</formula>
    </cfRule>
  </conditionalFormatting>
  <conditionalFormatting sqref="W186:W188">
    <cfRule type="cellIs" priority="293" operator="equal" aboveAverage="0" equalAverage="0" bottom="0" percent="0" rank="0" text="" dxfId="291">
      <formula>15</formula>
    </cfRule>
    <cfRule type="cellIs" priority="294" operator="equal" aboveAverage="0" equalAverage="0" bottom="0" percent="0" rank="0" text="" dxfId="292">
      <formula>0</formula>
    </cfRule>
  </conditionalFormatting>
  <conditionalFormatting sqref="S186:S188">
    <cfRule type="cellIs" priority="295" operator="equal" aboveAverage="0" equalAverage="0" bottom="0" percent="0" rank="0" text="" dxfId="293">
      <formula>15</formula>
    </cfRule>
    <cfRule type="cellIs" priority="296" operator="equal" aboveAverage="0" equalAverage="0" bottom="0" percent="0" rank="0" text="" dxfId="294">
      <formula>0</formula>
    </cfRule>
  </conditionalFormatting>
  <conditionalFormatting sqref="T186:T188">
    <cfRule type="cellIs" priority="297" operator="equal" aboveAverage="0" equalAverage="0" bottom="0" percent="0" rank="0" text="" dxfId="295">
      <formula>0</formula>
    </cfRule>
    <cfRule type="cellIs" priority="298" operator="equal" aboveAverage="0" equalAverage="0" bottom="0" percent="0" rank="0" text="" dxfId="296">
      <formula>5</formula>
    </cfRule>
  </conditionalFormatting>
  <conditionalFormatting sqref="U186:U188">
    <cfRule type="cellIs" priority="299" operator="equal" aboveAverage="0" equalAverage="0" bottom="0" percent="0" rank="0" text="" dxfId="297">
      <formula>15</formula>
    </cfRule>
    <cfRule type="cellIs" priority="300" operator="equal" aboveAverage="0" equalAverage="0" bottom="0" percent="0" rank="0" text="" dxfId="298">
      <formula>0</formula>
    </cfRule>
  </conditionalFormatting>
  <conditionalFormatting sqref="V186:V188">
    <cfRule type="cellIs" priority="301" operator="equal" aboveAverage="0" equalAverage="0" bottom="0" percent="0" rank="0" text="" dxfId="299">
      <formula>0</formula>
    </cfRule>
    <cfRule type="cellIs" priority="302" operator="equal" aboveAverage="0" equalAverage="0" bottom="0" percent="0" rank="0" text="" dxfId="300">
      <formula>10</formula>
    </cfRule>
  </conditionalFormatting>
  <conditionalFormatting sqref="X186:X188">
    <cfRule type="cellIs" priority="303" operator="equal" aboveAverage="0" equalAverage="0" bottom="0" percent="0" rank="0" text="" dxfId="301">
      <formula>0</formula>
    </cfRule>
    <cfRule type="cellIs" priority="304" operator="equal" aboveAverage="0" equalAverage="0" bottom="0" percent="0" rank="0" text="" dxfId="302">
      <formula>10</formula>
    </cfRule>
  </conditionalFormatting>
  <conditionalFormatting sqref="Y186:Y188">
    <cfRule type="cellIs" priority="305" operator="equal" aboveAverage="0" equalAverage="0" bottom="0" percent="0" rank="0" text="" dxfId="303">
      <formula>0</formula>
    </cfRule>
    <cfRule type="cellIs" priority="306" operator="equal" aboveAverage="0" equalAverage="0" bottom="0" percent="0" rank="0" text="" dxfId="304">
      <formula>30</formula>
    </cfRule>
  </conditionalFormatting>
  <conditionalFormatting sqref="W59:W61 W73 W70:W71 S73 S69:S71 U73 U69:U71">
    <cfRule type="cellIs" priority="307" operator="equal" aboveAverage="0" equalAverage="0" bottom="0" percent="0" rank="0" text="" dxfId="305">
      <formula>15</formula>
    </cfRule>
    <cfRule type="cellIs" priority="308" operator="equal" aboveAverage="0" equalAverage="0" bottom="0" percent="0" rank="0" text="" dxfId="306">
      <formula>0</formula>
    </cfRule>
  </conditionalFormatting>
  <conditionalFormatting sqref="S59">
    <cfRule type="cellIs" priority="309" operator="equal" aboveAverage="0" equalAverage="0" bottom="0" percent="0" rank="0" text="" dxfId="307">
      <formula>15</formula>
    </cfRule>
    <cfRule type="cellIs" priority="310" operator="equal" aboveAverage="0" equalAverage="0" bottom="0" percent="0" rank="0" text="" dxfId="308">
      <formula>0</formula>
    </cfRule>
  </conditionalFormatting>
  <conditionalFormatting sqref="S60:S61">
    <cfRule type="cellIs" priority="311" operator="equal" aboveAverage="0" equalAverage="0" bottom="0" percent="0" rank="0" text="" dxfId="309">
      <formula>15</formula>
    </cfRule>
    <cfRule type="cellIs" priority="312" operator="equal" aboveAverage="0" equalAverage="0" bottom="0" percent="0" rank="0" text="" dxfId="310">
      <formula>0</formula>
    </cfRule>
  </conditionalFormatting>
  <conditionalFormatting sqref="T59 T73 T69:T71">
    <cfRule type="cellIs" priority="313" operator="equal" aboveAverage="0" equalAverage="0" bottom="0" percent="0" rank="0" text="" dxfId="311">
      <formula>0</formula>
    </cfRule>
    <cfRule type="cellIs" priority="314" operator="equal" aboveAverage="0" equalAverage="0" bottom="0" percent="0" rank="0" text="" dxfId="312">
      <formula>5</formula>
    </cfRule>
  </conditionalFormatting>
  <conditionalFormatting sqref="T60:T61">
    <cfRule type="cellIs" priority="315" operator="equal" aboveAverage="0" equalAverage="0" bottom="0" percent="0" rank="0" text="" dxfId="313">
      <formula>0</formula>
    </cfRule>
    <cfRule type="cellIs" priority="316" operator="equal" aboveAverage="0" equalAverage="0" bottom="0" percent="0" rank="0" text="" dxfId="314">
      <formula>5</formula>
    </cfRule>
  </conditionalFormatting>
  <conditionalFormatting sqref="U59">
    <cfRule type="cellIs" priority="317" operator="equal" aboveAverage="0" equalAverage="0" bottom="0" percent="0" rank="0" text="" dxfId="315">
      <formula>15</formula>
    </cfRule>
    <cfRule type="cellIs" priority="318" operator="equal" aboveAverage="0" equalAverage="0" bottom="0" percent="0" rank="0" text="" dxfId="316">
      <formula>0</formula>
    </cfRule>
  </conditionalFormatting>
  <conditionalFormatting sqref="U60:U61">
    <cfRule type="cellIs" priority="319" operator="equal" aboveAverage="0" equalAverage="0" bottom="0" percent="0" rank="0" text="" dxfId="317">
      <formula>15</formula>
    </cfRule>
    <cfRule type="cellIs" priority="320" operator="equal" aboveAverage="0" equalAverage="0" bottom="0" percent="0" rank="0" text="" dxfId="318">
      <formula>0</formula>
    </cfRule>
  </conditionalFormatting>
  <conditionalFormatting sqref="V59 V73 V69:V71 X73 X70:X71">
    <cfRule type="cellIs" priority="321" operator="equal" aboveAverage="0" equalAverage="0" bottom="0" percent="0" rank="0" text="" dxfId="319">
      <formula>0</formula>
    </cfRule>
    <cfRule type="cellIs" priority="322" operator="equal" aboveAverage="0" equalAverage="0" bottom="0" percent="0" rank="0" text="" dxfId="320">
      <formula>10</formula>
    </cfRule>
  </conditionalFormatting>
  <conditionalFormatting sqref="V60:V61">
    <cfRule type="cellIs" priority="323" operator="equal" aboveAverage="0" equalAverage="0" bottom="0" percent="0" rank="0" text="" dxfId="321">
      <formula>0</formula>
    </cfRule>
    <cfRule type="cellIs" priority="324" operator="equal" aboveAverage="0" equalAverage="0" bottom="0" percent="0" rank="0" text="" dxfId="322">
      <formula>10</formula>
    </cfRule>
  </conditionalFormatting>
  <conditionalFormatting sqref="X59:X61">
    <cfRule type="cellIs" priority="325" operator="equal" aboveAverage="0" equalAverage="0" bottom="0" percent="0" rank="0" text="" dxfId="323">
      <formula>0</formula>
    </cfRule>
    <cfRule type="cellIs" priority="326" operator="equal" aboveAverage="0" equalAverage="0" bottom="0" percent="0" rank="0" text="" dxfId="324">
      <formula>10</formula>
    </cfRule>
  </conditionalFormatting>
  <conditionalFormatting sqref="Y59:Y61 Y73 Y69:Y71">
    <cfRule type="cellIs" priority="327" operator="equal" aboveAverage="0" equalAverage="0" bottom="0" percent="0" rank="0" text="" dxfId="325">
      <formula>0</formula>
    </cfRule>
    <cfRule type="cellIs" priority="328" operator="equal" aboveAverage="0" equalAverage="0" bottom="0" percent="0" rank="0" text="" dxfId="326">
      <formula>30</formula>
    </cfRule>
  </conditionalFormatting>
  <conditionalFormatting sqref="S62">
    <cfRule type="cellIs" priority="329" operator="equal" aboveAverage="0" equalAverage="0" bottom="0" percent="0" rank="0" text="" dxfId="327">
      <formula>15</formula>
    </cfRule>
    <cfRule type="cellIs" priority="330" operator="equal" aboveAverage="0" equalAverage="0" bottom="0" percent="0" rank="0" text="" dxfId="328">
      <formula>0</formula>
    </cfRule>
  </conditionalFormatting>
  <conditionalFormatting sqref="T62">
    <cfRule type="cellIs" priority="331" operator="equal" aboveAverage="0" equalAverage="0" bottom="0" percent="0" rank="0" text="" dxfId="329">
      <formula>0</formula>
    </cfRule>
    <cfRule type="cellIs" priority="332" operator="equal" aboveAverage="0" equalAverage="0" bottom="0" percent="0" rank="0" text="" dxfId="330">
      <formula>5</formula>
    </cfRule>
  </conditionalFormatting>
  <conditionalFormatting sqref="U62:U64">
    <cfRule type="cellIs" priority="333" operator="equal" aboveAverage="0" equalAverage="0" bottom="0" percent="0" rank="0" text="" dxfId="331">
      <formula>15</formula>
    </cfRule>
    <cfRule type="cellIs" priority="334" operator="equal" aboveAverage="0" equalAverage="0" bottom="0" percent="0" rank="0" text="" dxfId="332">
      <formula>0</formula>
    </cfRule>
  </conditionalFormatting>
  <conditionalFormatting sqref="X68">
    <cfRule type="cellIs" priority="335" operator="equal" aboveAverage="0" equalAverage="0" bottom="0" percent="0" rank="0" text="" dxfId="333">
      <formula>0</formula>
    </cfRule>
    <cfRule type="cellIs" priority="336" operator="equal" aboveAverage="0" equalAverage="0" bottom="0" percent="0" rank="0" text="" dxfId="334">
      <formula>10</formula>
    </cfRule>
  </conditionalFormatting>
  <conditionalFormatting sqref="V63:V64">
    <cfRule type="cellIs" priority="337" operator="equal" aboveAverage="0" equalAverage="0" bottom="0" percent="0" rank="0" text="" dxfId="335">
      <formula>0</formula>
    </cfRule>
    <cfRule type="cellIs" priority="338" operator="equal" aboveAverage="0" equalAverage="0" bottom="0" percent="0" rank="0" text="" dxfId="336">
      <formula>10</formula>
    </cfRule>
  </conditionalFormatting>
  <conditionalFormatting sqref="W62">
    <cfRule type="cellIs" priority="339" operator="equal" aboveAverage="0" equalAverage="0" bottom="0" percent="0" rank="0" text="" dxfId="337">
      <formula>15</formula>
    </cfRule>
    <cfRule type="cellIs" priority="340" operator="equal" aboveAverage="0" equalAverage="0" bottom="0" percent="0" rank="0" text="" dxfId="338">
      <formula>0</formula>
    </cfRule>
  </conditionalFormatting>
  <conditionalFormatting sqref="V62">
    <cfRule type="cellIs" priority="341" operator="equal" aboveAverage="0" equalAverage="0" bottom="0" percent="0" rank="0" text="" dxfId="339">
      <formula>0</formula>
    </cfRule>
    <cfRule type="cellIs" priority="342" operator="equal" aboveAverage="0" equalAverage="0" bottom="0" percent="0" rank="0" text="" dxfId="340">
      <formula>10</formula>
    </cfRule>
  </conditionalFormatting>
  <conditionalFormatting sqref="X62">
    <cfRule type="cellIs" priority="343" operator="equal" aboveAverage="0" equalAverage="0" bottom="0" percent="0" rank="0" text="" dxfId="341">
      <formula>0</formula>
    </cfRule>
    <cfRule type="cellIs" priority="344" operator="equal" aboveAverage="0" equalAverage="0" bottom="0" percent="0" rank="0" text="" dxfId="342">
      <formula>10</formula>
    </cfRule>
  </conditionalFormatting>
  <conditionalFormatting sqref="Y62">
    <cfRule type="cellIs" priority="345" operator="equal" aboveAverage="0" equalAverage="0" bottom="0" percent="0" rank="0" text="" dxfId="343">
      <formula>0</formula>
    </cfRule>
    <cfRule type="cellIs" priority="346" operator="equal" aboveAverage="0" equalAverage="0" bottom="0" percent="0" rank="0" text="" dxfId="344">
      <formula>30</formula>
    </cfRule>
  </conditionalFormatting>
  <conditionalFormatting sqref="X63:X64">
    <cfRule type="cellIs" priority="347" operator="equal" aboveAverage="0" equalAverage="0" bottom="0" percent="0" rank="0" text="" dxfId="345">
      <formula>0</formula>
    </cfRule>
    <cfRule type="cellIs" priority="348" operator="equal" aboveAverage="0" equalAverage="0" bottom="0" percent="0" rank="0" text="" dxfId="346">
      <formula>10</formula>
    </cfRule>
  </conditionalFormatting>
  <conditionalFormatting sqref="S63:S64">
    <cfRule type="cellIs" priority="349" operator="equal" aboveAverage="0" equalAverage="0" bottom="0" percent="0" rank="0" text="" dxfId="347">
      <formula>15</formula>
    </cfRule>
    <cfRule type="cellIs" priority="350" operator="equal" aboveAverage="0" equalAverage="0" bottom="0" percent="0" rank="0" text="" dxfId="348">
      <formula>0</formula>
    </cfRule>
  </conditionalFormatting>
  <conditionalFormatting sqref="T63:T64">
    <cfRule type="cellIs" priority="351" operator="equal" aboveAverage="0" equalAverage="0" bottom="0" percent="0" rank="0" text="" dxfId="349">
      <formula>0</formula>
    </cfRule>
    <cfRule type="cellIs" priority="352" operator="equal" aboveAverage="0" equalAverage="0" bottom="0" percent="0" rank="0" text="" dxfId="350">
      <formula>5</formula>
    </cfRule>
  </conditionalFormatting>
  <conditionalFormatting sqref="W63:W64">
    <cfRule type="cellIs" priority="353" operator="equal" aboveAverage="0" equalAverage="0" bottom="0" percent="0" rank="0" text="" dxfId="351">
      <formula>15</formula>
    </cfRule>
    <cfRule type="cellIs" priority="354" operator="equal" aboveAverage="0" equalAverage="0" bottom="0" percent="0" rank="0" text="" dxfId="352">
      <formula>0</formula>
    </cfRule>
  </conditionalFormatting>
  <conditionalFormatting sqref="Y63:Y64">
    <cfRule type="cellIs" priority="355" operator="equal" aboveAverage="0" equalAverage="0" bottom="0" percent="0" rank="0" text="" dxfId="353">
      <formula>0</formula>
    </cfRule>
    <cfRule type="cellIs" priority="356" operator="equal" aboveAverage="0" equalAverage="0" bottom="0" percent="0" rank="0" text="" dxfId="354">
      <formula>30</formula>
    </cfRule>
  </conditionalFormatting>
  <conditionalFormatting sqref="S66">
    <cfRule type="cellIs" priority="357" operator="equal" aboveAverage="0" equalAverage="0" bottom="0" percent="0" rank="0" text="" dxfId="355">
      <formula>15</formula>
    </cfRule>
    <cfRule type="cellIs" priority="358" operator="equal" aboveAverage="0" equalAverage="0" bottom="0" percent="0" rank="0" text="" dxfId="356">
      <formula>0</formula>
    </cfRule>
  </conditionalFormatting>
  <conditionalFormatting sqref="T66">
    <cfRule type="cellIs" priority="359" operator="equal" aboveAverage="0" equalAverage="0" bottom="0" percent="0" rank="0" text="" dxfId="357">
      <formula>0</formula>
    </cfRule>
    <cfRule type="cellIs" priority="360" operator="equal" aboveAverage="0" equalAverage="0" bottom="0" percent="0" rank="0" text="" dxfId="358">
      <formula>5</formula>
    </cfRule>
  </conditionalFormatting>
  <conditionalFormatting sqref="U66">
    <cfRule type="cellIs" priority="361" operator="equal" aboveAverage="0" equalAverage="0" bottom="0" percent="0" rank="0" text="" dxfId="359">
      <formula>15</formula>
    </cfRule>
    <cfRule type="cellIs" priority="362" operator="equal" aboveAverage="0" equalAverage="0" bottom="0" percent="0" rank="0" text="" dxfId="360">
      <formula>0</formula>
    </cfRule>
  </conditionalFormatting>
  <conditionalFormatting sqref="W66">
    <cfRule type="cellIs" priority="363" operator="equal" aboveAverage="0" equalAverage="0" bottom="0" percent="0" rank="0" text="" dxfId="361">
      <formula>15</formula>
    </cfRule>
    <cfRule type="cellIs" priority="364" operator="equal" aboveAverage="0" equalAverage="0" bottom="0" percent="0" rank="0" text="" dxfId="362">
      <formula>0</formula>
    </cfRule>
  </conditionalFormatting>
  <conditionalFormatting sqref="V66">
    <cfRule type="cellIs" priority="365" operator="equal" aboveAverage="0" equalAverage="0" bottom="0" percent="0" rank="0" text="" dxfId="363">
      <formula>0</formula>
    </cfRule>
    <cfRule type="cellIs" priority="366" operator="equal" aboveAverage="0" equalAverage="0" bottom="0" percent="0" rank="0" text="" dxfId="364">
      <formula>10</formula>
    </cfRule>
  </conditionalFormatting>
  <conditionalFormatting sqref="X66">
    <cfRule type="cellIs" priority="367" operator="equal" aboveAverage="0" equalAverage="0" bottom="0" percent="0" rank="0" text="" dxfId="365">
      <formula>0</formula>
    </cfRule>
    <cfRule type="cellIs" priority="368" operator="equal" aboveAverage="0" equalAverage="0" bottom="0" percent="0" rank="0" text="" dxfId="366">
      <formula>10</formula>
    </cfRule>
  </conditionalFormatting>
  <conditionalFormatting sqref="Y66">
    <cfRule type="cellIs" priority="369" operator="equal" aboveAverage="0" equalAverage="0" bottom="0" percent="0" rank="0" text="" dxfId="367">
      <formula>0</formula>
    </cfRule>
    <cfRule type="cellIs" priority="370" operator="equal" aboveAverage="0" equalAverage="0" bottom="0" percent="0" rank="0" text="" dxfId="368">
      <formula>30</formula>
    </cfRule>
  </conditionalFormatting>
  <conditionalFormatting sqref="W67">
    <cfRule type="cellIs" priority="371" operator="equal" aboveAverage="0" equalAverage="0" bottom="0" percent="0" rank="0" text="" dxfId="369">
      <formula>15</formula>
    </cfRule>
    <cfRule type="cellIs" priority="372" operator="equal" aboveAverage="0" equalAverage="0" bottom="0" percent="0" rank="0" text="" dxfId="370">
      <formula>0</formula>
    </cfRule>
  </conditionalFormatting>
  <conditionalFormatting sqref="S67">
    <cfRule type="cellIs" priority="373" operator="equal" aboveAverage="0" equalAverage="0" bottom="0" percent="0" rank="0" text="" dxfId="371">
      <formula>15</formula>
    </cfRule>
    <cfRule type="cellIs" priority="374" operator="equal" aboveAverage="0" equalAverage="0" bottom="0" percent="0" rank="0" text="" dxfId="372">
      <formula>0</formula>
    </cfRule>
  </conditionalFormatting>
  <conditionalFormatting sqref="T67">
    <cfRule type="cellIs" priority="375" operator="equal" aboveAverage="0" equalAverage="0" bottom="0" percent="0" rank="0" text="" dxfId="373">
      <formula>0</formula>
    </cfRule>
    <cfRule type="cellIs" priority="376" operator="equal" aboveAverage="0" equalAverage="0" bottom="0" percent="0" rank="0" text="" dxfId="374">
      <formula>5</formula>
    </cfRule>
  </conditionalFormatting>
  <conditionalFormatting sqref="U67">
    <cfRule type="cellIs" priority="377" operator="equal" aboveAverage="0" equalAverage="0" bottom="0" percent="0" rank="0" text="" dxfId="375">
      <formula>15</formula>
    </cfRule>
    <cfRule type="cellIs" priority="378" operator="equal" aboveAverage="0" equalAverage="0" bottom="0" percent="0" rank="0" text="" dxfId="376">
      <formula>0</formula>
    </cfRule>
  </conditionalFormatting>
  <conditionalFormatting sqref="V67">
    <cfRule type="cellIs" priority="379" operator="equal" aboveAverage="0" equalAverage="0" bottom="0" percent="0" rank="0" text="" dxfId="377">
      <formula>0</formula>
    </cfRule>
    <cfRule type="cellIs" priority="380" operator="equal" aboveAverage="0" equalAverage="0" bottom="0" percent="0" rank="0" text="" dxfId="378">
      <formula>10</formula>
    </cfRule>
  </conditionalFormatting>
  <conditionalFormatting sqref="X67">
    <cfRule type="cellIs" priority="381" operator="equal" aboveAverage="0" equalAverage="0" bottom="0" percent="0" rank="0" text="" dxfId="379">
      <formula>0</formula>
    </cfRule>
    <cfRule type="cellIs" priority="382" operator="equal" aboveAverage="0" equalAverage="0" bottom="0" percent="0" rank="0" text="" dxfId="380">
      <formula>10</formula>
    </cfRule>
  </conditionalFormatting>
  <conditionalFormatting sqref="Y67">
    <cfRule type="cellIs" priority="383" operator="equal" aboveAverage="0" equalAverage="0" bottom="0" percent="0" rank="0" text="" dxfId="381">
      <formula>0</formula>
    </cfRule>
    <cfRule type="cellIs" priority="384" operator="equal" aboveAverage="0" equalAverage="0" bottom="0" percent="0" rank="0" text="" dxfId="382">
      <formula>30</formula>
    </cfRule>
  </conditionalFormatting>
  <conditionalFormatting sqref="U74:U75">
    <cfRule type="cellIs" priority="385" operator="equal" aboveAverage="0" equalAverage="0" bottom="0" percent="0" rank="0" text="" dxfId="383">
      <formula>15</formula>
    </cfRule>
    <cfRule type="cellIs" priority="386" operator="equal" aboveAverage="0" equalAverage="0" bottom="0" percent="0" rank="0" text="" dxfId="384">
      <formula>0</formula>
    </cfRule>
  </conditionalFormatting>
  <conditionalFormatting sqref="W68">
    <cfRule type="cellIs" priority="387" operator="equal" aboveAverage="0" equalAverage="0" bottom="0" percent="0" rank="0" text="" dxfId="385">
      <formula>15</formula>
    </cfRule>
    <cfRule type="cellIs" priority="388" operator="equal" aboveAverage="0" equalAverage="0" bottom="0" percent="0" rank="0" text="" dxfId="386">
      <formula>0</formula>
    </cfRule>
  </conditionalFormatting>
  <conditionalFormatting sqref="S68">
    <cfRule type="cellIs" priority="389" operator="equal" aboveAverage="0" equalAverage="0" bottom="0" percent="0" rank="0" text="" dxfId="387">
      <formula>15</formula>
    </cfRule>
    <cfRule type="cellIs" priority="390" operator="equal" aboveAverage="0" equalAverage="0" bottom="0" percent="0" rank="0" text="" dxfId="388">
      <formula>0</formula>
    </cfRule>
  </conditionalFormatting>
  <conditionalFormatting sqref="T68">
    <cfRule type="cellIs" priority="391" operator="equal" aboveAverage="0" equalAverage="0" bottom="0" percent="0" rank="0" text="" dxfId="389">
      <formula>0</formula>
    </cfRule>
    <cfRule type="cellIs" priority="392" operator="equal" aboveAverage="0" equalAverage="0" bottom="0" percent="0" rank="0" text="" dxfId="390">
      <formula>5</formula>
    </cfRule>
  </conditionalFormatting>
  <conditionalFormatting sqref="U68">
    <cfRule type="cellIs" priority="393" operator="equal" aboveAverage="0" equalAverage="0" bottom="0" percent="0" rank="0" text="" dxfId="391">
      <formula>15</formula>
    </cfRule>
    <cfRule type="cellIs" priority="394" operator="equal" aboveAverage="0" equalAverage="0" bottom="0" percent="0" rank="0" text="" dxfId="392">
      <formula>0</formula>
    </cfRule>
  </conditionalFormatting>
  <conditionalFormatting sqref="V68">
    <cfRule type="cellIs" priority="395" operator="equal" aboveAverage="0" equalAverage="0" bottom="0" percent="0" rank="0" text="" dxfId="393">
      <formula>0</formula>
    </cfRule>
    <cfRule type="cellIs" priority="396" operator="equal" aboveAverage="0" equalAverage="0" bottom="0" percent="0" rank="0" text="" dxfId="394">
      <formula>10</formula>
    </cfRule>
  </conditionalFormatting>
  <conditionalFormatting sqref="Y68">
    <cfRule type="cellIs" priority="397" operator="equal" aboveAverage="0" equalAverage="0" bottom="0" percent="0" rank="0" text="" dxfId="395">
      <formula>0</formula>
    </cfRule>
    <cfRule type="cellIs" priority="398" operator="equal" aboveAverage="0" equalAverage="0" bottom="0" percent="0" rank="0" text="" dxfId="396">
      <formula>30</formula>
    </cfRule>
  </conditionalFormatting>
  <conditionalFormatting sqref="W74:W75">
    <cfRule type="cellIs" priority="399" operator="equal" aboveAverage="0" equalAverage="0" bottom="0" percent="0" rank="0" text="" dxfId="397">
      <formula>15</formula>
    </cfRule>
    <cfRule type="cellIs" priority="400" operator="equal" aboveAverage="0" equalAverage="0" bottom="0" percent="0" rank="0" text="" dxfId="398">
      <formula>0</formula>
    </cfRule>
  </conditionalFormatting>
  <conditionalFormatting sqref="S74:S75">
    <cfRule type="cellIs" priority="401" operator="equal" aboveAverage="0" equalAverage="0" bottom="0" percent="0" rank="0" text="" dxfId="399">
      <formula>15</formula>
    </cfRule>
    <cfRule type="cellIs" priority="402" operator="equal" aboveAverage="0" equalAverage="0" bottom="0" percent="0" rank="0" text="" dxfId="400">
      <formula>0</formula>
    </cfRule>
  </conditionalFormatting>
  <conditionalFormatting sqref="T74:T75">
    <cfRule type="cellIs" priority="403" operator="equal" aboveAverage="0" equalAverage="0" bottom="0" percent="0" rank="0" text="" dxfId="401">
      <formula>0</formula>
    </cfRule>
    <cfRule type="cellIs" priority="404" operator="equal" aboveAverage="0" equalAverage="0" bottom="0" percent="0" rank="0" text="" dxfId="402">
      <formula>5</formula>
    </cfRule>
  </conditionalFormatting>
  <conditionalFormatting sqref="V74:V75">
    <cfRule type="cellIs" priority="405" operator="equal" aboveAverage="0" equalAverage="0" bottom="0" percent="0" rank="0" text="" dxfId="403">
      <formula>0</formula>
    </cfRule>
    <cfRule type="cellIs" priority="406" operator="equal" aboveAverage="0" equalAverage="0" bottom="0" percent="0" rank="0" text="" dxfId="404">
      <formula>10</formula>
    </cfRule>
  </conditionalFormatting>
  <conditionalFormatting sqref="X74:X75">
    <cfRule type="cellIs" priority="407" operator="equal" aboveAverage="0" equalAverage="0" bottom="0" percent="0" rank="0" text="" dxfId="405">
      <formula>0</formula>
    </cfRule>
    <cfRule type="cellIs" priority="408" operator="equal" aboveAverage="0" equalAverage="0" bottom="0" percent="0" rank="0" text="" dxfId="406">
      <formula>10</formula>
    </cfRule>
  </conditionalFormatting>
  <conditionalFormatting sqref="Y74:Y75">
    <cfRule type="cellIs" priority="409" operator="equal" aboveAverage="0" equalAverage="0" bottom="0" percent="0" rank="0" text="" dxfId="407">
      <formula>0</formula>
    </cfRule>
    <cfRule type="cellIs" priority="410" operator="equal" aboveAverage="0" equalAverage="0" bottom="0" percent="0" rank="0" text="" dxfId="408">
      <formula>30</formula>
    </cfRule>
  </conditionalFormatting>
  <conditionalFormatting sqref="W69">
    <cfRule type="cellIs" priority="411" operator="equal" aboveAverage="0" equalAverage="0" bottom="0" percent="0" rank="0" text="" dxfId="409">
      <formula>15</formula>
    </cfRule>
    <cfRule type="cellIs" priority="412" operator="equal" aboveAverage="0" equalAverage="0" bottom="0" percent="0" rank="0" text="" dxfId="410">
      <formula>0</formula>
    </cfRule>
  </conditionalFormatting>
  <conditionalFormatting sqref="X69">
    <cfRule type="cellIs" priority="413" operator="equal" aboveAverage="0" equalAverage="0" bottom="0" percent="0" rank="0" text="" dxfId="411">
      <formula>0</formula>
    </cfRule>
    <cfRule type="cellIs" priority="414" operator="equal" aboveAverage="0" equalAverage="0" bottom="0" percent="0" rank="0" text="" dxfId="412">
      <formula>10</formula>
    </cfRule>
  </conditionalFormatting>
  <conditionalFormatting sqref="W77">
    <cfRule type="cellIs" priority="415" operator="equal" aboveAverage="0" equalAverage="0" bottom="0" percent="0" rank="0" text="" dxfId="413">
      <formula>15</formula>
    </cfRule>
    <cfRule type="cellIs" priority="416" operator="equal" aboveAverage="0" equalAverage="0" bottom="0" percent="0" rank="0" text="" dxfId="414">
      <formula>0</formula>
    </cfRule>
  </conditionalFormatting>
  <conditionalFormatting sqref="S77">
    <cfRule type="cellIs" priority="417" operator="equal" aboveAverage="0" equalAverage="0" bottom="0" percent="0" rank="0" text="" dxfId="415">
      <formula>15</formula>
    </cfRule>
    <cfRule type="cellIs" priority="418" operator="equal" aboveAverage="0" equalAverage="0" bottom="0" percent="0" rank="0" text="" dxfId="416">
      <formula>0</formula>
    </cfRule>
  </conditionalFormatting>
  <conditionalFormatting sqref="T77">
    <cfRule type="cellIs" priority="419" operator="equal" aboveAverage="0" equalAverage="0" bottom="0" percent="0" rank="0" text="" dxfId="417">
      <formula>0</formula>
    </cfRule>
    <cfRule type="cellIs" priority="420" operator="equal" aboveAverage="0" equalAverage="0" bottom="0" percent="0" rank="0" text="" dxfId="418">
      <formula>5</formula>
    </cfRule>
  </conditionalFormatting>
  <conditionalFormatting sqref="U77">
    <cfRule type="cellIs" priority="421" operator="equal" aboveAverage="0" equalAverage="0" bottom="0" percent="0" rank="0" text="" dxfId="419">
      <formula>15</formula>
    </cfRule>
    <cfRule type="cellIs" priority="422" operator="equal" aboveAverage="0" equalAverage="0" bottom="0" percent="0" rank="0" text="" dxfId="420">
      <formula>0</formula>
    </cfRule>
  </conditionalFormatting>
  <conditionalFormatting sqref="V77">
    <cfRule type="cellIs" priority="423" operator="equal" aboveAverage="0" equalAverage="0" bottom="0" percent="0" rank="0" text="" dxfId="421">
      <formula>0</formula>
    </cfRule>
    <cfRule type="cellIs" priority="424" operator="equal" aboveAverage="0" equalAverage="0" bottom="0" percent="0" rank="0" text="" dxfId="422">
      <formula>10</formula>
    </cfRule>
  </conditionalFormatting>
  <conditionalFormatting sqref="X77">
    <cfRule type="cellIs" priority="425" operator="equal" aboveAverage="0" equalAverage="0" bottom="0" percent="0" rank="0" text="" dxfId="423">
      <formula>0</formula>
    </cfRule>
    <cfRule type="cellIs" priority="426" operator="equal" aboveAverage="0" equalAverage="0" bottom="0" percent="0" rank="0" text="" dxfId="424">
      <formula>10</formula>
    </cfRule>
  </conditionalFormatting>
  <conditionalFormatting sqref="Y77">
    <cfRule type="cellIs" priority="427" operator="equal" aboveAverage="0" equalAverage="0" bottom="0" percent="0" rank="0" text="" dxfId="425">
      <formula>0</formula>
    </cfRule>
    <cfRule type="cellIs" priority="428" operator="equal" aboveAverage="0" equalAverage="0" bottom="0" percent="0" rank="0" text="" dxfId="426">
      <formula>30</formula>
    </cfRule>
  </conditionalFormatting>
  <conditionalFormatting sqref="W78">
    <cfRule type="cellIs" priority="429" operator="equal" aboveAverage="0" equalAverage="0" bottom="0" percent="0" rank="0" text="" dxfId="427">
      <formula>15</formula>
    </cfRule>
    <cfRule type="cellIs" priority="430" operator="equal" aboveAverage="0" equalAverage="0" bottom="0" percent="0" rank="0" text="" dxfId="428">
      <formula>0</formula>
    </cfRule>
  </conditionalFormatting>
  <conditionalFormatting sqref="S78">
    <cfRule type="cellIs" priority="431" operator="equal" aboveAverage="0" equalAverage="0" bottom="0" percent="0" rank="0" text="" dxfId="429">
      <formula>15</formula>
    </cfRule>
    <cfRule type="cellIs" priority="432" operator="equal" aboveAverage="0" equalAverage="0" bottom="0" percent="0" rank="0" text="" dxfId="430">
      <formula>0</formula>
    </cfRule>
  </conditionalFormatting>
  <conditionalFormatting sqref="T78">
    <cfRule type="cellIs" priority="433" operator="equal" aboveAverage="0" equalAverage="0" bottom="0" percent="0" rank="0" text="" dxfId="431">
      <formula>0</formula>
    </cfRule>
    <cfRule type="cellIs" priority="434" operator="equal" aboveAverage="0" equalAverage="0" bottom="0" percent="0" rank="0" text="" dxfId="432">
      <formula>5</formula>
    </cfRule>
  </conditionalFormatting>
  <conditionalFormatting sqref="U78">
    <cfRule type="cellIs" priority="435" operator="equal" aboveAverage="0" equalAverage="0" bottom="0" percent="0" rank="0" text="" dxfId="433">
      <formula>15</formula>
    </cfRule>
    <cfRule type="cellIs" priority="436" operator="equal" aboveAverage="0" equalAverage="0" bottom="0" percent="0" rank="0" text="" dxfId="434">
      <formula>0</formula>
    </cfRule>
  </conditionalFormatting>
  <conditionalFormatting sqref="V78">
    <cfRule type="cellIs" priority="437" operator="equal" aboveAverage="0" equalAverage="0" bottom="0" percent="0" rank="0" text="" dxfId="435">
      <formula>0</formula>
    </cfRule>
    <cfRule type="cellIs" priority="438" operator="equal" aboveAverage="0" equalAverage="0" bottom="0" percent="0" rank="0" text="" dxfId="436">
      <formula>10</formula>
    </cfRule>
  </conditionalFormatting>
  <conditionalFormatting sqref="X78">
    <cfRule type="cellIs" priority="439" operator="equal" aboveAverage="0" equalAverage="0" bottom="0" percent="0" rank="0" text="" dxfId="437">
      <formula>0</formula>
    </cfRule>
    <cfRule type="cellIs" priority="440" operator="equal" aboveAverage="0" equalAverage="0" bottom="0" percent="0" rank="0" text="" dxfId="438">
      <formula>10</formula>
    </cfRule>
  </conditionalFormatting>
  <conditionalFormatting sqref="Y78">
    <cfRule type="cellIs" priority="441" operator="equal" aboveAverage="0" equalAverage="0" bottom="0" percent="0" rank="0" text="" dxfId="439">
      <formula>0</formula>
    </cfRule>
    <cfRule type="cellIs" priority="442" operator="equal" aboveAverage="0" equalAverage="0" bottom="0" percent="0" rank="0" text="" dxfId="440">
      <formula>30</formula>
    </cfRule>
  </conditionalFormatting>
  <conditionalFormatting sqref="W80">
    <cfRule type="cellIs" priority="443" operator="equal" aboveAverage="0" equalAverage="0" bottom="0" percent="0" rank="0" text="" dxfId="441">
      <formula>15</formula>
    </cfRule>
    <cfRule type="cellIs" priority="444" operator="equal" aboveAverage="0" equalAverage="0" bottom="0" percent="0" rank="0" text="" dxfId="442">
      <formula>0</formula>
    </cfRule>
  </conditionalFormatting>
  <conditionalFormatting sqref="S80">
    <cfRule type="cellIs" priority="445" operator="equal" aboveAverage="0" equalAverage="0" bottom="0" percent="0" rank="0" text="" dxfId="443">
      <formula>15</formula>
    </cfRule>
    <cfRule type="cellIs" priority="446" operator="equal" aboveAverage="0" equalAverage="0" bottom="0" percent="0" rank="0" text="" dxfId="444">
      <formula>0</formula>
    </cfRule>
  </conditionalFormatting>
  <conditionalFormatting sqref="T80">
    <cfRule type="cellIs" priority="447" operator="equal" aboveAverage="0" equalAverage="0" bottom="0" percent="0" rank="0" text="" dxfId="445">
      <formula>0</formula>
    </cfRule>
    <cfRule type="cellIs" priority="448" operator="equal" aboveAverage="0" equalAverage="0" bottom="0" percent="0" rank="0" text="" dxfId="446">
      <formula>5</formula>
    </cfRule>
  </conditionalFormatting>
  <conditionalFormatting sqref="U80">
    <cfRule type="cellIs" priority="449" operator="equal" aboveAverage="0" equalAverage="0" bottom="0" percent="0" rank="0" text="" dxfId="447">
      <formula>15</formula>
    </cfRule>
    <cfRule type="cellIs" priority="450" operator="equal" aboveAverage="0" equalAverage="0" bottom="0" percent="0" rank="0" text="" dxfId="448">
      <formula>0</formula>
    </cfRule>
  </conditionalFormatting>
  <conditionalFormatting sqref="V80">
    <cfRule type="cellIs" priority="451" operator="equal" aboveAverage="0" equalAverage="0" bottom="0" percent="0" rank="0" text="" dxfId="449">
      <formula>0</formula>
    </cfRule>
    <cfRule type="cellIs" priority="452" operator="equal" aboveAverage="0" equalAverage="0" bottom="0" percent="0" rank="0" text="" dxfId="450">
      <formula>10</formula>
    </cfRule>
  </conditionalFormatting>
  <conditionalFormatting sqref="X80">
    <cfRule type="cellIs" priority="453" operator="equal" aboveAverage="0" equalAverage="0" bottom="0" percent="0" rank="0" text="" dxfId="451">
      <formula>0</formula>
    </cfRule>
    <cfRule type="cellIs" priority="454" operator="equal" aboveAverage="0" equalAverage="0" bottom="0" percent="0" rank="0" text="" dxfId="452">
      <formula>10</formula>
    </cfRule>
  </conditionalFormatting>
  <conditionalFormatting sqref="Y80">
    <cfRule type="cellIs" priority="455" operator="equal" aboveAverage="0" equalAverage="0" bottom="0" percent="0" rank="0" text="" dxfId="453">
      <formula>0</formula>
    </cfRule>
    <cfRule type="cellIs" priority="456" operator="equal" aboveAverage="0" equalAverage="0" bottom="0" percent="0" rank="0" text="" dxfId="454">
      <formula>30</formula>
    </cfRule>
  </conditionalFormatting>
  <conditionalFormatting sqref="W72 S72 U72">
    <cfRule type="cellIs" priority="457" operator="equal" aboveAverage="0" equalAverage="0" bottom="0" percent="0" rank="0" text="" dxfId="455">
      <formula>15</formula>
    </cfRule>
    <cfRule type="cellIs" priority="458" operator="equal" aboveAverage="0" equalAverage="0" bottom="0" percent="0" rank="0" text="" dxfId="456">
      <formula>0</formula>
    </cfRule>
  </conditionalFormatting>
  <conditionalFormatting sqref="T72">
    <cfRule type="cellIs" priority="459" operator="equal" aboveAverage="0" equalAverage="0" bottom="0" percent="0" rank="0" text="" dxfId="457">
      <formula>0</formula>
    </cfRule>
    <cfRule type="cellIs" priority="460" operator="equal" aboveAverage="0" equalAverage="0" bottom="0" percent="0" rank="0" text="" dxfId="458">
      <formula>5</formula>
    </cfRule>
  </conditionalFormatting>
  <conditionalFormatting sqref="V72 X72">
    <cfRule type="cellIs" priority="461" operator="equal" aboveAverage="0" equalAverage="0" bottom="0" percent="0" rank="0" text="" dxfId="459">
      <formula>0</formula>
    </cfRule>
    <cfRule type="cellIs" priority="462" operator="equal" aboveAverage="0" equalAverage="0" bottom="0" percent="0" rank="0" text="" dxfId="460">
      <formula>10</formula>
    </cfRule>
  </conditionalFormatting>
  <conditionalFormatting sqref="Y72">
    <cfRule type="cellIs" priority="463" operator="equal" aboveAverage="0" equalAverage="0" bottom="0" percent="0" rank="0" text="" dxfId="461">
      <formula>0</formula>
    </cfRule>
    <cfRule type="cellIs" priority="464" operator="equal" aboveAverage="0" equalAverage="0" bottom="0" percent="0" rank="0" text="" dxfId="462">
      <formula>30</formula>
    </cfRule>
  </conditionalFormatting>
  <conditionalFormatting sqref="AN262:AP264 AN277:AP277">
    <cfRule type="containsText" priority="465" operator="containsText" aboveAverage="0" equalAverage="0" bottom="0" percent="0" rank="0" text="123" dxfId="463"/>
  </conditionalFormatting>
  <conditionalFormatting sqref="X273">
    <cfRule type="cellIs" priority="466" operator="equal" aboveAverage="0" equalAverage="0" bottom="0" percent="0" rank="0" text="" dxfId="464">
      <formula>0</formula>
    </cfRule>
    <cfRule type="cellIs" priority="467" operator="equal" aboveAverage="0" equalAverage="0" bottom="0" percent="0" rank="0" text="" dxfId="465">
      <formula>10</formula>
    </cfRule>
  </conditionalFormatting>
  <conditionalFormatting sqref="W259">
    <cfRule type="cellIs" priority="468" operator="equal" aboveAverage="0" equalAverage="0" bottom="0" percent="0" rank="0" text="" dxfId="466">
      <formula>15</formula>
    </cfRule>
    <cfRule type="cellIs" priority="469" operator="equal" aboveAverage="0" equalAverage="0" bottom="0" percent="0" rank="0" text="" dxfId="467">
      <formula>0</formula>
    </cfRule>
  </conditionalFormatting>
  <conditionalFormatting sqref="S259">
    <cfRule type="cellIs" priority="470" operator="equal" aboveAverage="0" equalAverage="0" bottom="0" percent="0" rank="0" text="" dxfId="468">
      <formula>15</formula>
    </cfRule>
    <cfRule type="cellIs" priority="471" operator="equal" aboveAverage="0" equalAverage="0" bottom="0" percent="0" rank="0" text="" dxfId="469">
      <formula>0</formula>
    </cfRule>
  </conditionalFormatting>
  <conditionalFormatting sqref="T259">
    <cfRule type="cellIs" priority="472" operator="equal" aboveAverage="0" equalAverage="0" bottom="0" percent="0" rank="0" text="" dxfId="470">
      <formula>0</formula>
    </cfRule>
    <cfRule type="cellIs" priority="473" operator="equal" aboveAverage="0" equalAverage="0" bottom="0" percent="0" rank="0" text="" dxfId="471">
      <formula>5</formula>
    </cfRule>
  </conditionalFormatting>
  <conditionalFormatting sqref="U259">
    <cfRule type="cellIs" priority="474" operator="equal" aboveAverage="0" equalAverage="0" bottom="0" percent="0" rank="0" text="" dxfId="472">
      <formula>15</formula>
    </cfRule>
    <cfRule type="cellIs" priority="475" operator="equal" aboveAverage="0" equalAverage="0" bottom="0" percent="0" rank="0" text="" dxfId="473">
      <formula>0</formula>
    </cfRule>
  </conditionalFormatting>
  <conditionalFormatting sqref="V259">
    <cfRule type="cellIs" priority="476" operator="equal" aboveAverage="0" equalAverage="0" bottom="0" percent="0" rank="0" text="" dxfId="474">
      <formula>0</formula>
    </cfRule>
    <cfRule type="cellIs" priority="477" operator="equal" aboveAverage="0" equalAverage="0" bottom="0" percent="0" rank="0" text="" dxfId="475">
      <formula>10</formula>
    </cfRule>
  </conditionalFormatting>
  <conditionalFormatting sqref="X259">
    <cfRule type="cellIs" priority="478" operator="equal" aboveAverage="0" equalAverage="0" bottom="0" percent="0" rank="0" text="" dxfId="476">
      <formula>0</formula>
    </cfRule>
    <cfRule type="cellIs" priority="479" operator="equal" aboveAverage="0" equalAverage="0" bottom="0" percent="0" rank="0" text="" dxfId="477">
      <formula>10</formula>
    </cfRule>
  </conditionalFormatting>
  <conditionalFormatting sqref="Y259">
    <cfRule type="cellIs" priority="480" operator="equal" aboveAverage="0" equalAverage="0" bottom="0" percent="0" rank="0" text="" dxfId="478">
      <formula>0</formula>
    </cfRule>
    <cfRule type="cellIs" priority="481" operator="equal" aboveAverage="0" equalAverage="0" bottom="0" percent="0" rank="0" text="" dxfId="479">
      <formula>30</formula>
    </cfRule>
  </conditionalFormatting>
  <conditionalFormatting sqref="W260">
    <cfRule type="cellIs" priority="482" operator="equal" aboveAverage="0" equalAverage="0" bottom="0" percent="0" rank="0" text="" dxfId="480">
      <formula>15</formula>
    </cfRule>
    <cfRule type="cellIs" priority="483" operator="equal" aboveAverage="0" equalAverage="0" bottom="0" percent="0" rank="0" text="" dxfId="481">
      <formula>0</formula>
    </cfRule>
  </conditionalFormatting>
  <conditionalFormatting sqref="S260">
    <cfRule type="cellIs" priority="484" operator="equal" aboveAverage="0" equalAverage="0" bottom="0" percent="0" rank="0" text="" dxfId="482">
      <formula>15</formula>
    </cfRule>
    <cfRule type="cellIs" priority="485" operator="equal" aboveAverage="0" equalAverage="0" bottom="0" percent="0" rank="0" text="" dxfId="483">
      <formula>0</formula>
    </cfRule>
  </conditionalFormatting>
  <conditionalFormatting sqref="T260">
    <cfRule type="cellIs" priority="486" operator="equal" aboveAverage="0" equalAverage="0" bottom="0" percent="0" rank="0" text="" dxfId="484">
      <formula>0</formula>
    </cfRule>
    <cfRule type="cellIs" priority="487" operator="equal" aboveAverage="0" equalAverage="0" bottom="0" percent="0" rank="0" text="" dxfId="485">
      <formula>5</formula>
    </cfRule>
  </conditionalFormatting>
  <conditionalFormatting sqref="U260">
    <cfRule type="cellIs" priority="488" operator="equal" aboveAverage="0" equalAverage="0" bottom="0" percent="0" rank="0" text="" dxfId="486">
      <formula>15</formula>
    </cfRule>
    <cfRule type="cellIs" priority="489" operator="equal" aboveAverage="0" equalAverage="0" bottom="0" percent="0" rank="0" text="" dxfId="487">
      <formula>0</formula>
    </cfRule>
  </conditionalFormatting>
  <conditionalFormatting sqref="V260">
    <cfRule type="cellIs" priority="490" operator="equal" aboveAverage="0" equalAverage="0" bottom="0" percent="0" rank="0" text="" dxfId="488">
      <formula>0</formula>
    </cfRule>
    <cfRule type="cellIs" priority="491" operator="equal" aboveAverage="0" equalAverage="0" bottom="0" percent="0" rank="0" text="" dxfId="489">
      <formula>10</formula>
    </cfRule>
  </conditionalFormatting>
  <conditionalFormatting sqref="X260">
    <cfRule type="cellIs" priority="492" operator="equal" aboveAverage="0" equalAverage="0" bottom="0" percent="0" rank="0" text="" dxfId="490">
      <formula>0</formula>
    </cfRule>
    <cfRule type="cellIs" priority="493" operator="equal" aboveAverage="0" equalAverage="0" bottom="0" percent="0" rank="0" text="" dxfId="491">
      <formula>10</formula>
    </cfRule>
  </conditionalFormatting>
  <conditionalFormatting sqref="Y260">
    <cfRule type="cellIs" priority="494" operator="equal" aboveAverage="0" equalAverage="0" bottom="0" percent="0" rank="0" text="" dxfId="492">
      <formula>0</formula>
    </cfRule>
    <cfRule type="cellIs" priority="495" operator="equal" aboveAverage="0" equalAverage="0" bottom="0" percent="0" rank="0" text="" dxfId="493">
      <formula>30</formula>
    </cfRule>
  </conditionalFormatting>
  <conditionalFormatting sqref="W261">
    <cfRule type="cellIs" priority="496" operator="equal" aboveAverage="0" equalAverage="0" bottom="0" percent="0" rank="0" text="" dxfId="494">
      <formula>15</formula>
    </cfRule>
    <cfRule type="cellIs" priority="497" operator="equal" aboveAverage="0" equalAverage="0" bottom="0" percent="0" rank="0" text="" dxfId="495">
      <formula>0</formula>
    </cfRule>
  </conditionalFormatting>
  <conditionalFormatting sqref="S261">
    <cfRule type="cellIs" priority="498" operator="equal" aboveAverage="0" equalAverage="0" bottom="0" percent="0" rank="0" text="" dxfId="496">
      <formula>15</formula>
    </cfRule>
    <cfRule type="cellIs" priority="499" operator="equal" aboveAverage="0" equalAverage="0" bottom="0" percent="0" rank="0" text="" dxfId="497">
      <formula>0</formula>
    </cfRule>
  </conditionalFormatting>
  <conditionalFormatting sqref="T261">
    <cfRule type="cellIs" priority="500" operator="equal" aboveAverage="0" equalAverage="0" bottom="0" percent="0" rank="0" text="" dxfId="498">
      <formula>0</formula>
    </cfRule>
    <cfRule type="cellIs" priority="501" operator="equal" aboveAverage="0" equalAverage="0" bottom="0" percent="0" rank="0" text="" dxfId="499">
      <formula>5</formula>
    </cfRule>
  </conditionalFormatting>
  <conditionalFormatting sqref="U261">
    <cfRule type="cellIs" priority="502" operator="equal" aboveAverage="0" equalAverage="0" bottom="0" percent="0" rank="0" text="" dxfId="500">
      <formula>15</formula>
    </cfRule>
    <cfRule type="cellIs" priority="503" operator="equal" aboveAverage="0" equalAverage="0" bottom="0" percent="0" rank="0" text="" dxfId="501">
      <formula>0</formula>
    </cfRule>
  </conditionalFormatting>
  <conditionalFormatting sqref="V261">
    <cfRule type="cellIs" priority="504" operator="equal" aboveAverage="0" equalAverage="0" bottom="0" percent="0" rank="0" text="" dxfId="502">
      <formula>0</formula>
    </cfRule>
    <cfRule type="cellIs" priority="505" operator="equal" aboveAverage="0" equalAverage="0" bottom="0" percent="0" rank="0" text="" dxfId="503">
      <formula>10</formula>
    </cfRule>
  </conditionalFormatting>
  <conditionalFormatting sqref="X261">
    <cfRule type="cellIs" priority="506" operator="equal" aboveAverage="0" equalAverage="0" bottom="0" percent="0" rank="0" text="" dxfId="504">
      <formula>0</formula>
    </cfRule>
    <cfRule type="cellIs" priority="507" operator="equal" aboveAverage="0" equalAverage="0" bottom="0" percent="0" rank="0" text="" dxfId="505">
      <formula>10</formula>
    </cfRule>
  </conditionalFormatting>
  <conditionalFormatting sqref="Y261">
    <cfRule type="cellIs" priority="508" operator="equal" aboveAverage="0" equalAverage="0" bottom="0" percent="0" rank="0" text="" dxfId="506">
      <formula>0</formula>
    </cfRule>
    <cfRule type="cellIs" priority="509" operator="equal" aboveAverage="0" equalAverage="0" bottom="0" percent="0" rank="0" text="" dxfId="507">
      <formula>30</formula>
    </cfRule>
  </conditionalFormatting>
  <conditionalFormatting sqref="W264:W265">
    <cfRule type="cellIs" priority="510" operator="equal" aboveAverage="0" equalAverage="0" bottom="0" percent="0" rank="0" text="" dxfId="508">
      <formula>15</formula>
    </cfRule>
    <cfRule type="cellIs" priority="511" operator="equal" aboveAverage="0" equalAverage="0" bottom="0" percent="0" rank="0" text="" dxfId="509">
      <formula>0</formula>
    </cfRule>
  </conditionalFormatting>
  <conditionalFormatting sqref="S264">
    <cfRule type="cellIs" priority="512" operator="equal" aboveAverage="0" equalAverage="0" bottom="0" percent="0" rank="0" text="" dxfId="510">
      <formula>15</formula>
    </cfRule>
    <cfRule type="cellIs" priority="513" operator="equal" aboveAverage="0" equalAverage="0" bottom="0" percent="0" rank="0" text="" dxfId="511">
      <formula>0</formula>
    </cfRule>
  </conditionalFormatting>
  <conditionalFormatting sqref="S265">
    <cfRule type="cellIs" priority="514" operator="equal" aboveAverage="0" equalAverage="0" bottom="0" percent="0" rank="0" text="" dxfId="512">
      <formula>15</formula>
    </cfRule>
    <cfRule type="cellIs" priority="515" operator="equal" aboveAverage="0" equalAverage="0" bottom="0" percent="0" rank="0" text="" dxfId="513">
      <formula>0</formula>
    </cfRule>
  </conditionalFormatting>
  <conditionalFormatting sqref="T264">
    <cfRule type="cellIs" priority="516" operator="equal" aboveAverage="0" equalAverage="0" bottom="0" percent="0" rank="0" text="" dxfId="514">
      <formula>0</formula>
    </cfRule>
    <cfRule type="cellIs" priority="517" operator="equal" aboveAverage="0" equalAverage="0" bottom="0" percent="0" rank="0" text="" dxfId="515">
      <formula>5</formula>
    </cfRule>
  </conditionalFormatting>
  <conditionalFormatting sqref="T265">
    <cfRule type="cellIs" priority="518" operator="equal" aboveAverage="0" equalAverage="0" bottom="0" percent="0" rank="0" text="" dxfId="516">
      <formula>0</formula>
    </cfRule>
    <cfRule type="cellIs" priority="519" operator="equal" aboveAverage="0" equalAverage="0" bottom="0" percent="0" rank="0" text="" dxfId="517">
      <formula>5</formula>
    </cfRule>
  </conditionalFormatting>
  <conditionalFormatting sqref="U265">
    <cfRule type="cellIs" priority="520" operator="equal" aboveAverage="0" equalAverage="0" bottom="0" percent="0" rank="0" text="" dxfId="518">
      <formula>15</formula>
    </cfRule>
    <cfRule type="cellIs" priority="521" operator="equal" aboveAverage="0" equalAverage="0" bottom="0" percent="0" rank="0" text="" dxfId="519">
      <formula>0</formula>
    </cfRule>
  </conditionalFormatting>
  <conditionalFormatting sqref="V264">
    <cfRule type="cellIs" priority="522" operator="equal" aboveAverage="0" equalAverage="0" bottom="0" percent="0" rank="0" text="" dxfId="520">
      <formula>0</formula>
    </cfRule>
    <cfRule type="cellIs" priority="523" operator="equal" aboveAverage="0" equalAverage="0" bottom="0" percent="0" rank="0" text="" dxfId="521">
      <formula>10</formula>
    </cfRule>
  </conditionalFormatting>
  <conditionalFormatting sqref="V265">
    <cfRule type="cellIs" priority="524" operator="equal" aboveAverage="0" equalAverage="0" bottom="0" percent="0" rank="0" text="" dxfId="522">
      <formula>0</formula>
    </cfRule>
    <cfRule type="cellIs" priority="525" operator="equal" aboveAverage="0" equalAverage="0" bottom="0" percent="0" rank="0" text="" dxfId="523">
      <formula>10</formula>
    </cfRule>
  </conditionalFormatting>
  <conditionalFormatting sqref="X264:X265">
    <cfRule type="cellIs" priority="526" operator="equal" aboveAverage="0" equalAverage="0" bottom="0" percent="0" rank="0" text="" dxfId="524">
      <formula>0</formula>
    </cfRule>
    <cfRule type="cellIs" priority="527" operator="equal" aboveAverage="0" equalAverage="0" bottom="0" percent="0" rank="0" text="" dxfId="525">
      <formula>10</formula>
    </cfRule>
  </conditionalFormatting>
  <conditionalFormatting sqref="Y264:Y265">
    <cfRule type="cellIs" priority="528" operator="equal" aboveAverage="0" equalAverage="0" bottom="0" percent="0" rank="0" text="" dxfId="526">
      <formula>0</formula>
    </cfRule>
    <cfRule type="cellIs" priority="529" operator="equal" aboveAverage="0" equalAverage="0" bottom="0" percent="0" rank="0" text="" dxfId="527">
      <formula>30</formula>
    </cfRule>
  </conditionalFormatting>
  <conditionalFormatting sqref="AN270:AP271">
    <cfRule type="containsText" priority="530" operator="containsText" aboveAverage="0" equalAverage="0" bottom="0" percent="0" rank="0" text="123" dxfId="528"/>
  </conditionalFormatting>
  <conditionalFormatting sqref="S268">
    <cfRule type="cellIs" priority="531" operator="equal" aboveAverage="0" equalAverage="0" bottom="0" percent="0" rank="0" text="" dxfId="529">
      <formula>15</formula>
    </cfRule>
    <cfRule type="cellIs" priority="532" operator="equal" aboveAverage="0" equalAverage="0" bottom="0" percent="0" rank="0" text="" dxfId="530">
      <formula>0</formula>
    </cfRule>
  </conditionalFormatting>
  <conditionalFormatting sqref="T267">
    <cfRule type="cellIs" priority="533" operator="equal" aboveAverage="0" equalAverage="0" bottom="0" percent="0" rank="0" text="" dxfId="531">
      <formula>0</formula>
    </cfRule>
    <cfRule type="cellIs" priority="534" operator="equal" aboveAverage="0" equalAverage="0" bottom="0" percent="0" rank="0" text="" dxfId="532">
      <formula>5</formula>
    </cfRule>
  </conditionalFormatting>
  <conditionalFormatting sqref="S267">
    <cfRule type="cellIs" priority="535" operator="equal" aboveAverage="0" equalAverage="0" bottom="0" percent="0" rank="0" text="" dxfId="533">
      <formula>15</formula>
    </cfRule>
    <cfRule type="cellIs" priority="536" operator="equal" aboveAverage="0" equalAverage="0" bottom="0" percent="0" rank="0" text="" dxfId="534">
      <formula>0</formula>
    </cfRule>
  </conditionalFormatting>
  <conditionalFormatting sqref="T268">
    <cfRule type="cellIs" priority="537" operator="equal" aboveAverage="0" equalAverage="0" bottom="0" percent="0" rank="0" text="" dxfId="535">
      <formula>0</formula>
    </cfRule>
    <cfRule type="cellIs" priority="538" operator="equal" aboveAverage="0" equalAverage="0" bottom="0" percent="0" rank="0" text="" dxfId="536">
      <formula>5</formula>
    </cfRule>
  </conditionalFormatting>
  <conditionalFormatting sqref="S270:S271">
    <cfRule type="cellIs" priority="539" operator="equal" aboveAverage="0" equalAverage="0" bottom="0" percent="0" rank="0" text="" dxfId="537">
      <formula>15</formula>
    </cfRule>
    <cfRule type="cellIs" priority="540" operator="equal" aboveAverage="0" equalAverage="0" bottom="0" percent="0" rank="0" text="" dxfId="538">
      <formula>0</formula>
    </cfRule>
  </conditionalFormatting>
  <conditionalFormatting sqref="T270:T271">
    <cfRule type="cellIs" priority="541" operator="equal" aboveAverage="0" equalAverage="0" bottom="0" percent="0" rank="0" text="" dxfId="539">
      <formula>0</formula>
    </cfRule>
    <cfRule type="cellIs" priority="542" operator="equal" aboveAverage="0" equalAverage="0" bottom="0" percent="0" rank="0" text="" dxfId="540">
      <formula>5</formula>
    </cfRule>
  </conditionalFormatting>
  <conditionalFormatting sqref="U267">
    <cfRule type="cellIs" priority="543" operator="equal" aboveAverage="0" equalAverage="0" bottom="0" percent="0" rank="0" text="" dxfId="541">
      <formula>15</formula>
    </cfRule>
    <cfRule type="cellIs" priority="544" operator="equal" aboveAverage="0" equalAverage="0" bottom="0" percent="0" rank="0" text="" dxfId="542">
      <formula>0</formula>
    </cfRule>
  </conditionalFormatting>
  <conditionalFormatting sqref="U268">
    <cfRule type="cellIs" priority="545" operator="equal" aboveAverage="0" equalAverage="0" bottom="0" percent="0" rank="0" text="" dxfId="543">
      <formula>15</formula>
    </cfRule>
    <cfRule type="cellIs" priority="546" operator="equal" aboveAverage="0" equalAverage="0" bottom="0" percent="0" rank="0" text="" dxfId="544">
      <formula>0</formula>
    </cfRule>
  </conditionalFormatting>
  <conditionalFormatting sqref="V267">
    <cfRule type="cellIs" priority="547" operator="equal" aboveAverage="0" equalAverage="0" bottom="0" percent="0" rank="0" text="" dxfId="545">
      <formula>0</formula>
    </cfRule>
    <cfRule type="cellIs" priority="548" operator="equal" aboveAverage="0" equalAverage="0" bottom="0" percent="0" rank="0" text="" dxfId="546">
      <formula>10</formula>
    </cfRule>
  </conditionalFormatting>
  <conditionalFormatting sqref="V268">
    <cfRule type="cellIs" priority="549" operator="equal" aboveAverage="0" equalAverage="0" bottom="0" percent="0" rank="0" text="" dxfId="547">
      <formula>0</formula>
    </cfRule>
    <cfRule type="cellIs" priority="550" operator="equal" aboveAverage="0" equalAverage="0" bottom="0" percent="0" rank="0" text="" dxfId="548">
      <formula>10</formula>
    </cfRule>
  </conditionalFormatting>
  <conditionalFormatting sqref="U270:U271">
    <cfRule type="cellIs" priority="551" operator="equal" aboveAverage="0" equalAverage="0" bottom="0" percent="0" rank="0" text="" dxfId="549">
      <formula>15</formula>
    </cfRule>
    <cfRule type="cellIs" priority="552" operator="equal" aboveAverage="0" equalAverage="0" bottom="0" percent="0" rank="0" text="" dxfId="550">
      <formula>0</formula>
    </cfRule>
  </conditionalFormatting>
  <conditionalFormatting sqref="V270:V271">
    <cfRule type="cellIs" priority="553" operator="equal" aboveAverage="0" equalAverage="0" bottom="0" percent="0" rank="0" text="" dxfId="551">
      <formula>0</formula>
    </cfRule>
    <cfRule type="cellIs" priority="554" operator="equal" aboveAverage="0" equalAverage="0" bottom="0" percent="0" rank="0" text="" dxfId="552">
      <formula>10</formula>
    </cfRule>
  </conditionalFormatting>
  <conditionalFormatting sqref="W267:W268">
    <cfRule type="cellIs" priority="555" operator="equal" aboveAverage="0" equalAverage="0" bottom="0" percent="0" rank="0" text="" dxfId="553">
      <formula>15</formula>
    </cfRule>
    <cfRule type="cellIs" priority="556" operator="equal" aboveAverage="0" equalAverage="0" bottom="0" percent="0" rank="0" text="" dxfId="554">
      <formula>0</formula>
    </cfRule>
  </conditionalFormatting>
  <conditionalFormatting sqref="X267:X268">
    <cfRule type="cellIs" priority="557" operator="equal" aboveAverage="0" equalAverage="0" bottom="0" percent="0" rank="0" text="" dxfId="555">
      <formula>0</formula>
    </cfRule>
    <cfRule type="cellIs" priority="558" operator="equal" aboveAverage="0" equalAverage="0" bottom="0" percent="0" rank="0" text="" dxfId="556">
      <formula>10</formula>
    </cfRule>
  </conditionalFormatting>
  <conditionalFormatting sqref="Y267:Y268">
    <cfRule type="cellIs" priority="559" operator="equal" aboveAverage="0" equalAverage="0" bottom="0" percent="0" rank="0" text="" dxfId="557">
      <formula>0</formula>
    </cfRule>
    <cfRule type="cellIs" priority="560" operator="equal" aboveAverage="0" equalAverage="0" bottom="0" percent="0" rank="0" text="" dxfId="558">
      <formula>30</formula>
    </cfRule>
  </conditionalFormatting>
  <conditionalFormatting sqref="W270:W271">
    <cfRule type="cellIs" priority="561" operator="equal" aboveAverage="0" equalAverage="0" bottom="0" percent="0" rank="0" text="" dxfId="559">
      <formula>15</formula>
    </cfRule>
    <cfRule type="cellIs" priority="562" operator="equal" aboveAverage="0" equalAverage="0" bottom="0" percent="0" rank="0" text="" dxfId="560">
      <formula>0</formula>
    </cfRule>
  </conditionalFormatting>
  <conditionalFormatting sqref="X270:X271">
    <cfRule type="cellIs" priority="563" operator="equal" aboveAverage="0" equalAverage="0" bottom="0" percent="0" rank="0" text="" dxfId="561">
      <formula>0</formula>
    </cfRule>
    <cfRule type="cellIs" priority="564" operator="equal" aboveAverage="0" equalAverage="0" bottom="0" percent="0" rank="0" text="" dxfId="562">
      <formula>10</formula>
    </cfRule>
  </conditionalFormatting>
  <conditionalFormatting sqref="Y270:Y271">
    <cfRule type="cellIs" priority="565" operator="equal" aboveAverage="0" equalAverage="0" bottom="0" percent="0" rank="0" text="" dxfId="563">
      <formula>0</formula>
    </cfRule>
    <cfRule type="cellIs" priority="566" operator="equal" aboveAverage="0" equalAverage="0" bottom="0" percent="0" rank="0" text="" dxfId="564">
      <formula>30</formula>
    </cfRule>
  </conditionalFormatting>
  <conditionalFormatting sqref="W273">
    <cfRule type="cellIs" priority="567" operator="equal" aboveAverage="0" equalAverage="0" bottom="0" percent="0" rank="0" text="" dxfId="565">
      <formula>15</formula>
    </cfRule>
    <cfRule type="cellIs" priority="568" operator="equal" aboveAverage="0" equalAverage="0" bottom="0" percent="0" rank="0" text="" dxfId="566">
      <formula>0</formula>
    </cfRule>
  </conditionalFormatting>
  <conditionalFormatting sqref="V273">
    <cfRule type="cellIs" priority="569" operator="equal" aboveAverage="0" equalAverage="0" bottom="0" percent="0" rank="0" text="" dxfId="567">
      <formula>0</formula>
    </cfRule>
    <cfRule type="cellIs" priority="570" operator="equal" aboveAverage="0" equalAverage="0" bottom="0" percent="0" rank="0" text="" dxfId="568">
      <formula>10</formula>
    </cfRule>
  </conditionalFormatting>
  <conditionalFormatting sqref="Y273">
    <cfRule type="cellIs" priority="571" operator="equal" aboveAverage="0" equalAverage="0" bottom="0" percent="0" rank="0" text="" dxfId="569">
      <formula>0</formula>
    </cfRule>
    <cfRule type="cellIs" priority="572" operator="equal" aboveAverage="0" equalAverage="0" bottom="0" percent="0" rank="0" text="" dxfId="570">
      <formula>30</formula>
    </cfRule>
  </conditionalFormatting>
  <conditionalFormatting sqref="W274">
    <cfRule type="cellIs" priority="573" operator="equal" aboveAverage="0" equalAverage="0" bottom="0" percent="0" rank="0" text="" dxfId="571">
      <formula>15</formula>
    </cfRule>
    <cfRule type="cellIs" priority="574" operator="equal" aboveAverage="0" equalAverage="0" bottom="0" percent="0" rank="0" text="" dxfId="572">
      <formula>0</formula>
    </cfRule>
  </conditionalFormatting>
  <conditionalFormatting sqref="T274:T275">
    <cfRule type="cellIs" priority="575" operator="equal" aboveAverage="0" equalAverage="0" bottom="0" percent="0" rank="0" text="" dxfId="573">
      <formula>0</formula>
    </cfRule>
    <cfRule type="cellIs" priority="576" operator="equal" aboveAverage="0" equalAverage="0" bottom="0" percent="0" rank="0" text="" dxfId="574">
      <formula>5</formula>
    </cfRule>
  </conditionalFormatting>
  <conditionalFormatting sqref="S277">
    <cfRule type="cellIs" priority="577" operator="equal" aboveAverage="0" equalAverage="0" bottom="0" percent="0" rank="0" text="" dxfId="575">
      <formula>15</formula>
    </cfRule>
    <cfRule type="cellIs" priority="578" operator="equal" aboveAverage="0" equalAverage="0" bottom="0" percent="0" rank="0" text="" dxfId="576">
      <formula>0</formula>
    </cfRule>
  </conditionalFormatting>
  <conditionalFormatting sqref="V274">
    <cfRule type="cellIs" priority="579" operator="equal" aboveAverage="0" equalAverage="0" bottom="0" percent="0" rank="0" text="" dxfId="577">
      <formula>0</formula>
    </cfRule>
    <cfRule type="cellIs" priority="580" operator="equal" aboveAverage="0" equalAverage="0" bottom="0" percent="0" rank="0" text="" dxfId="578">
      <formula>10</formula>
    </cfRule>
  </conditionalFormatting>
  <conditionalFormatting sqref="X274">
    <cfRule type="cellIs" priority="581" operator="equal" aboveAverage="0" equalAverage="0" bottom="0" percent="0" rank="0" text="" dxfId="579">
      <formula>0</formula>
    </cfRule>
    <cfRule type="cellIs" priority="582" operator="equal" aboveAverage="0" equalAverage="0" bottom="0" percent="0" rank="0" text="" dxfId="580">
      <formula>10</formula>
    </cfRule>
  </conditionalFormatting>
  <conditionalFormatting sqref="Y274">
    <cfRule type="cellIs" priority="583" operator="equal" aboveAverage="0" equalAverage="0" bottom="0" percent="0" rank="0" text="" dxfId="581">
      <formula>0</formula>
    </cfRule>
    <cfRule type="cellIs" priority="584" operator="equal" aboveAverage="0" equalAverage="0" bottom="0" percent="0" rank="0" text="" dxfId="582">
      <formula>30</formula>
    </cfRule>
  </conditionalFormatting>
  <conditionalFormatting sqref="W275">
    <cfRule type="cellIs" priority="585" operator="equal" aboveAverage="0" equalAverage="0" bottom="0" percent="0" rank="0" text="" dxfId="583">
      <formula>15</formula>
    </cfRule>
    <cfRule type="cellIs" priority="586" operator="equal" aboveAverage="0" equalAverage="0" bottom="0" percent="0" rank="0" text="" dxfId="584">
      <formula>0</formula>
    </cfRule>
  </conditionalFormatting>
  <conditionalFormatting sqref="V275">
    <cfRule type="cellIs" priority="587" operator="equal" aboveAverage="0" equalAverage="0" bottom="0" percent="0" rank="0" text="" dxfId="585">
      <formula>0</formula>
    </cfRule>
    <cfRule type="cellIs" priority="588" operator="equal" aboveAverage="0" equalAverage="0" bottom="0" percent="0" rank="0" text="" dxfId="586">
      <formula>10</formula>
    </cfRule>
  </conditionalFormatting>
  <conditionalFormatting sqref="X275">
    <cfRule type="cellIs" priority="589" operator="equal" aboveAverage="0" equalAverage="0" bottom="0" percent="0" rank="0" text="" dxfId="587">
      <formula>0</formula>
    </cfRule>
    <cfRule type="cellIs" priority="590" operator="equal" aboveAverage="0" equalAverage="0" bottom="0" percent="0" rank="0" text="" dxfId="588">
      <formula>10</formula>
    </cfRule>
  </conditionalFormatting>
  <conditionalFormatting sqref="Y275">
    <cfRule type="cellIs" priority="591" operator="equal" aboveAverage="0" equalAverage="0" bottom="0" percent="0" rank="0" text="" dxfId="589">
      <formula>0</formula>
    </cfRule>
    <cfRule type="cellIs" priority="592" operator="equal" aboveAverage="0" equalAverage="0" bottom="0" percent="0" rank="0" text="" dxfId="590">
      <formula>30</formula>
    </cfRule>
  </conditionalFormatting>
  <conditionalFormatting sqref="S276">
    <cfRule type="cellIs" priority="593" operator="equal" aboveAverage="0" equalAverage="0" bottom="0" percent="0" rank="0" text="" dxfId="591">
      <formula>15</formula>
    </cfRule>
    <cfRule type="cellIs" priority="594" operator="equal" aboveAverage="0" equalAverage="0" bottom="0" percent="0" rank="0" text="" dxfId="592">
      <formula>0</formula>
    </cfRule>
  </conditionalFormatting>
  <conditionalFormatting sqref="S273">
    <cfRule type="cellIs" priority="595" operator="equal" aboveAverage="0" equalAverage="0" bottom="0" percent="0" rank="0" text="" dxfId="593">
      <formula>15</formula>
    </cfRule>
    <cfRule type="cellIs" priority="596" operator="equal" aboveAverage="0" equalAverage="0" bottom="0" percent="0" rank="0" text="" dxfId="594">
      <formula>0</formula>
    </cfRule>
  </conditionalFormatting>
  <conditionalFormatting sqref="S274:S275">
    <cfRule type="cellIs" priority="597" operator="equal" aboveAverage="0" equalAverage="0" bottom="0" percent="0" rank="0" text="" dxfId="595">
      <formula>15</formula>
    </cfRule>
    <cfRule type="cellIs" priority="598" operator="equal" aboveAverage="0" equalAverage="0" bottom="0" percent="0" rank="0" text="" dxfId="596">
      <formula>0</formula>
    </cfRule>
  </conditionalFormatting>
  <conditionalFormatting sqref="T276">
    <cfRule type="cellIs" priority="599" operator="equal" aboveAverage="0" equalAverage="0" bottom="0" percent="0" rank="0" text="" dxfId="597">
      <formula>0</formula>
    </cfRule>
    <cfRule type="cellIs" priority="600" operator="equal" aboveAverage="0" equalAverage="0" bottom="0" percent="0" rank="0" text="" dxfId="598">
      <formula>5</formula>
    </cfRule>
  </conditionalFormatting>
  <conditionalFormatting sqref="T273">
    <cfRule type="cellIs" priority="601" operator="equal" aboveAverage="0" equalAverage="0" bottom="0" percent="0" rank="0" text="" dxfId="599">
      <formula>0</formula>
    </cfRule>
    <cfRule type="cellIs" priority="602" operator="equal" aboveAverage="0" equalAverage="0" bottom="0" percent="0" rank="0" text="" dxfId="600">
      <formula>5</formula>
    </cfRule>
  </conditionalFormatting>
  <conditionalFormatting sqref="T277">
    <cfRule type="cellIs" priority="603" operator="equal" aboveAverage="0" equalAverage="0" bottom="0" percent="0" rank="0" text="" dxfId="601">
      <formula>0</formula>
    </cfRule>
    <cfRule type="cellIs" priority="604" operator="equal" aboveAverage="0" equalAverage="0" bottom="0" percent="0" rank="0" text="" dxfId="602">
      <formula>5</formula>
    </cfRule>
  </conditionalFormatting>
  <conditionalFormatting sqref="U276">
    <cfRule type="cellIs" priority="605" operator="equal" aboveAverage="0" equalAverage="0" bottom="0" percent="0" rank="0" text="" dxfId="603">
      <formula>15</formula>
    </cfRule>
    <cfRule type="cellIs" priority="606" operator="equal" aboveAverage="0" equalAverage="0" bottom="0" percent="0" rank="0" text="" dxfId="604">
      <formula>0</formula>
    </cfRule>
  </conditionalFormatting>
  <conditionalFormatting sqref="U273">
    <cfRule type="cellIs" priority="607" operator="equal" aboveAverage="0" equalAverage="0" bottom="0" percent="0" rank="0" text="" dxfId="605">
      <formula>15</formula>
    </cfRule>
    <cfRule type="cellIs" priority="608" operator="equal" aboveAverage="0" equalAverage="0" bottom="0" percent="0" rank="0" text="" dxfId="606">
      <formula>0</formula>
    </cfRule>
  </conditionalFormatting>
  <conditionalFormatting sqref="U274:U275">
    <cfRule type="cellIs" priority="609" operator="equal" aboveAverage="0" equalAverage="0" bottom="0" percent="0" rank="0" text="" dxfId="607">
      <formula>15</formula>
    </cfRule>
    <cfRule type="cellIs" priority="610" operator="equal" aboveAverage="0" equalAverage="0" bottom="0" percent="0" rank="0" text="" dxfId="608">
      <formula>0</formula>
    </cfRule>
  </conditionalFormatting>
  <conditionalFormatting sqref="U277">
    <cfRule type="cellIs" priority="611" operator="equal" aboveAverage="0" equalAverage="0" bottom="0" percent="0" rank="0" text="" dxfId="609">
      <formula>0</formula>
    </cfRule>
    <cfRule type="cellIs" priority="612" operator="equal" aboveAverage="0" equalAverage="0" bottom="0" percent="0" rank="0" text="" dxfId="610">
      <formula>5</formula>
    </cfRule>
  </conditionalFormatting>
  <conditionalFormatting sqref="X276">
    <cfRule type="cellIs" priority="613" operator="equal" aboveAverage="0" equalAverage="0" bottom="0" percent="0" rank="0" text="" dxfId="611">
      <formula>0</formula>
    </cfRule>
    <cfRule type="cellIs" priority="614" operator="equal" aboveAverage="0" equalAverage="0" bottom="0" percent="0" rank="0" text="" dxfId="612">
      <formula>10</formula>
    </cfRule>
  </conditionalFormatting>
  <conditionalFormatting sqref="W276">
    <cfRule type="cellIs" priority="615" operator="equal" aboveAverage="0" equalAverage="0" bottom="0" percent="0" rank="0" text="" dxfId="613">
      <formula>15</formula>
    </cfRule>
    <cfRule type="cellIs" priority="616" operator="equal" aboveAverage="0" equalAverage="0" bottom="0" percent="0" rank="0" text="" dxfId="614">
      <formula>0</formula>
    </cfRule>
  </conditionalFormatting>
  <conditionalFormatting sqref="V276">
    <cfRule type="cellIs" priority="617" operator="equal" aboveAverage="0" equalAverage="0" bottom="0" percent="0" rank="0" text="" dxfId="615">
      <formula>0</formula>
    </cfRule>
    <cfRule type="cellIs" priority="618" operator="equal" aboveAverage="0" equalAverage="0" bottom="0" percent="0" rank="0" text="" dxfId="616">
      <formula>10</formula>
    </cfRule>
  </conditionalFormatting>
  <conditionalFormatting sqref="Y276">
    <cfRule type="cellIs" priority="619" operator="equal" aboveAverage="0" equalAverage="0" bottom="0" percent="0" rank="0" text="" dxfId="617">
      <formula>0</formula>
    </cfRule>
    <cfRule type="cellIs" priority="620" operator="equal" aboveAverage="0" equalAverage="0" bottom="0" percent="0" rank="0" text="" dxfId="618">
      <formula>30</formula>
    </cfRule>
  </conditionalFormatting>
  <conditionalFormatting sqref="W277">
    <cfRule type="cellIs" priority="621" operator="equal" aboveAverage="0" equalAverage="0" bottom="0" percent="0" rank="0" text="" dxfId="619">
      <formula>15</formula>
    </cfRule>
    <cfRule type="cellIs" priority="622" operator="equal" aboveAverage="0" equalAverage="0" bottom="0" percent="0" rank="0" text="" dxfId="620">
      <formula>0</formula>
    </cfRule>
  </conditionalFormatting>
  <conditionalFormatting sqref="V277 X277">
    <cfRule type="cellIs" priority="623" operator="equal" aboveAverage="0" equalAverage="0" bottom="0" percent="0" rank="0" text="" dxfId="621">
      <formula>0</formula>
    </cfRule>
    <cfRule type="cellIs" priority="624" operator="equal" aboveAverage="0" equalAverage="0" bottom="0" percent="0" rank="0" text="" dxfId="622">
      <formula>10</formula>
    </cfRule>
  </conditionalFormatting>
  <conditionalFormatting sqref="Y277">
    <cfRule type="cellIs" priority="625" operator="equal" aboveAverage="0" equalAverage="0" bottom="0" percent="0" rank="0" text="" dxfId="623">
      <formula>0</formula>
    </cfRule>
    <cfRule type="cellIs" priority="626" operator="equal" aboveAverage="0" equalAverage="0" bottom="0" percent="0" rank="0" text="" dxfId="624">
      <formula>30</formula>
    </cfRule>
  </conditionalFormatting>
  <conditionalFormatting sqref="AL276:AL277">
    <cfRule type="containsText" priority="627" operator="containsText" aboveAverage="0" equalAverage="0" bottom="0" percent="0" rank="0" text="123" dxfId="625"/>
  </conditionalFormatting>
  <conditionalFormatting sqref="V280">
    <cfRule type="cellIs" priority="628" operator="equal" aboveAverage="0" equalAverage="0" bottom="0" percent="0" rank="0" text="" dxfId="626">
      <formula>0</formula>
    </cfRule>
    <cfRule type="cellIs" priority="629" operator="equal" aboveAverage="0" equalAverage="0" bottom="0" percent="0" rank="0" text="" dxfId="627">
      <formula>10</formula>
    </cfRule>
  </conditionalFormatting>
  <conditionalFormatting sqref="U264">
    <cfRule type="cellIs" priority="630" operator="equal" aboveAverage="0" equalAverage="0" bottom="0" percent="0" rank="0" text="" dxfId="628">
      <formula>0</formula>
    </cfRule>
    <cfRule type="cellIs" priority="631" operator="equal" aboveAverage="0" equalAverage="0" bottom="0" percent="0" rank="0" text="" dxfId="629">
      <formula>10</formula>
    </cfRule>
  </conditionalFormatting>
  <conditionalFormatting sqref="AL282">
    <cfRule type="containsText" priority="632" operator="containsText" aboveAverage="0" equalAverage="0" bottom="0" percent="0" rank="0" text="123" dxfId="630"/>
  </conditionalFormatting>
  <conditionalFormatting sqref="X279">
    <cfRule type="cellIs" priority="633" operator="equal" aboveAverage="0" equalAverage="0" bottom="0" percent="0" rank="0" text="" dxfId="631">
      <formula>0</formula>
    </cfRule>
    <cfRule type="cellIs" priority="634" operator="equal" aboveAverage="0" equalAverage="0" bottom="0" percent="0" rank="0" text="" dxfId="632">
      <formula>10</formula>
    </cfRule>
  </conditionalFormatting>
  <conditionalFormatting sqref="W279">
    <cfRule type="cellIs" priority="635" operator="equal" aboveAverage="0" equalAverage="0" bottom="0" percent="0" rank="0" text="" dxfId="633">
      <formula>15</formula>
    </cfRule>
    <cfRule type="cellIs" priority="636" operator="equal" aboveAverage="0" equalAverage="0" bottom="0" percent="0" rank="0" text="" dxfId="634">
      <formula>0</formula>
    </cfRule>
  </conditionalFormatting>
  <conditionalFormatting sqref="Y279">
    <cfRule type="cellIs" priority="637" operator="equal" aboveAverage="0" equalAverage="0" bottom="0" percent="0" rank="0" text="" dxfId="635">
      <formula>0</formula>
    </cfRule>
    <cfRule type="cellIs" priority="638" operator="equal" aboveAverage="0" equalAverage="0" bottom="0" percent="0" rank="0" text="" dxfId="636">
      <formula>30</formula>
    </cfRule>
  </conditionalFormatting>
  <conditionalFormatting sqref="W280">
    <cfRule type="cellIs" priority="639" operator="equal" aboveAverage="0" equalAverage="0" bottom="0" percent="0" rank="0" text="" dxfId="637">
      <formula>15</formula>
    </cfRule>
    <cfRule type="cellIs" priority="640" operator="equal" aboveAverage="0" equalAverage="0" bottom="0" percent="0" rank="0" text="" dxfId="638">
      <formula>0</formula>
    </cfRule>
  </conditionalFormatting>
  <conditionalFormatting sqref="T280">
    <cfRule type="cellIs" priority="641" operator="equal" aboveAverage="0" equalAverage="0" bottom="0" percent="0" rank="0" text="" dxfId="639">
      <formula>0</formula>
    </cfRule>
    <cfRule type="cellIs" priority="642" operator="equal" aboveAverage="0" equalAverage="0" bottom="0" percent="0" rank="0" text="" dxfId="640">
      <formula>5</formula>
    </cfRule>
  </conditionalFormatting>
  <conditionalFormatting sqref="X280">
    <cfRule type="cellIs" priority="643" operator="equal" aboveAverage="0" equalAverage="0" bottom="0" percent="0" rank="0" text="" dxfId="641">
      <formula>0</formula>
    </cfRule>
    <cfRule type="cellIs" priority="644" operator="equal" aboveAverage="0" equalAverage="0" bottom="0" percent="0" rank="0" text="" dxfId="642">
      <formula>10</formula>
    </cfRule>
  </conditionalFormatting>
  <conditionalFormatting sqref="Y280">
    <cfRule type="cellIs" priority="645" operator="equal" aboveAverage="0" equalAverage="0" bottom="0" percent="0" rank="0" text="" dxfId="643">
      <formula>0</formula>
    </cfRule>
    <cfRule type="cellIs" priority="646" operator="equal" aboveAverage="0" equalAverage="0" bottom="0" percent="0" rank="0" text="" dxfId="644">
      <formula>30</formula>
    </cfRule>
  </conditionalFormatting>
  <conditionalFormatting sqref="S282">
    <cfRule type="cellIs" priority="647" operator="equal" aboveAverage="0" equalAverage="0" bottom="0" percent="0" rank="0" text="" dxfId="645">
      <formula>15</formula>
    </cfRule>
    <cfRule type="cellIs" priority="648" operator="equal" aboveAverage="0" equalAverage="0" bottom="0" percent="0" rank="0" text="" dxfId="646">
      <formula>0</formula>
    </cfRule>
  </conditionalFormatting>
  <conditionalFormatting sqref="S279">
    <cfRule type="cellIs" priority="649" operator="equal" aboveAverage="0" equalAverage="0" bottom="0" percent="0" rank="0" text="" dxfId="647">
      <formula>15</formula>
    </cfRule>
    <cfRule type="cellIs" priority="650" operator="equal" aboveAverage="0" equalAverage="0" bottom="0" percent="0" rank="0" text="" dxfId="648">
      <formula>0</formula>
    </cfRule>
  </conditionalFormatting>
  <conditionalFormatting sqref="S280">
    <cfRule type="cellIs" priority="651" operator="equal" aboveAverage="0" equalAverage="0" bottom="0" percent="0" rank="0" text="" dxfId="649">
      <formula>15</formula>
    </cfRule>
    <cfRule type="cellIs" priority="652" operator="equal" aboveAverage="0" equalAverage="0" bottom="0" percent="0" rank="0" text="" dxfId="650">
      <formula>0</formula>
    </cfRule>
  </conditionalFormatting>
  <conditionalFormatting sqref="T282">
    <cfRule type="cellIs" priority="653" operator="equal" aboveAverage="0" equalAverage="0" bottom="0" percent="0" rank="0" text="" dxfId="651">
      <formula>0</formula>
    </cfRule>
    <cfRule type="cellIs" priority="654" operator="equal" aboveAverage="0" equalAverage="0" bottom="0" percent="0" rank="0" text="" dxfId="652">
      <formula>5</formula>
    </cfRule>
  </conditionalFormatting>
  <conditionalFormatting sqref="T279">
    <cfRule type="cellIs" priority="655" operator="equal" aboveAverage="0" equalAverage="0" bottom="0" percent="0" rank="0" text="" dxfId="653">
      <formula>0</formula>
    </cfRule>
    <cfRule type="cellIs" priority="656" operator="equal" aboveAverage="0" equalAverage="0" bottom="0" percent="0" rank="0" text="" dxfId="654">
      <formula>5</formula>
    </cfRule>
  </conditionalFormatting>
  <conditionalFormatting sqref="U282">
    <cfRule type="cellIs" priority="657" operator="equal" aboveAverage="0" equalAverage="0" bottom="0" percent="0" rank="0" text="" dxfId="655">
      <formula>15</formula>
    </cfRule>
    <cfRule type="cellIs" priority="658" operator="equal" aboveAverage="0" equalAverage="0" bottom="0" percent="0" rank="0" text="" dxfId="656">
      <formula>0</formula>
    </cfRule>
  </conditionalFormatting>
  <conditionalFormatting sqref="U279">
    <cfRule type="cellIs" priority="659" operator="equal" aboveAverage="0" equalAverage="0" bottom="0" percent="0" rank="0" text="" dxfId="657">
      <formula>15</formula>
    </cfRule>
    <cfRule type="cellIs" priority="660" operator="equal" aboveAverage="0" equalAverage="0" bottom="0" percent="0" rank="0" text="" dxfId="658">
      <formula>0</formula>
    </cfRule>
  </conditionalFormatting>
  <conditionalFormatting sqref="U280">
    <cfRule type="cellIs" priority="661" operator="equal" aboveAverage="0" equalAverage="0" bottom="0" percent="0" rank="0" text="" dxfId="659">
      <formula>15</formula>
    </cfRule>
    <cfRule type="cellIs" priority="662" operator="equal" aboveAverage="0" equalAverage="0" bottom="0" percent="0" rank="0" text="" dxfId="660">
      <formula>0</formula>
    </cfRule>
  </conditionalFormatting>
  <conditionalFormatting sqref="X282">
    <cfRule type="cellIs" priority="663" operator="equal" aboveAverage="0" equalAverage="0" bottom="0" percent="0" rank="0" text="" dxfId="661">
      <formula>0</formula>
    </cfRule>
    <cfRule type="cellIs" priority="664" operator="equal" aboveAverage="0" equalAverage="0" bottom="0" percent="0" rank="0" text="" dxfId="662">
      <formula>10</formula>
    </cfRule>
  </conditionalFormatting>
  <conditionalFormatting sqref="W282">
    <cfRule type="cellIs" priority="665" operator="equal" aboveAverage="0" equalAverage="0" bottom="0" percent="0" rank="0" text="" dxfId="663">
      <formula>15</formula>
    </cfRule>
    <cfRule type="cellIs" priority="666" operator="equal" aboveAverage="0" equalAverage="0" bottom="0" percent="0" rank="0" text="" dxfId="664">
      <formula>0</formula>
    </cfRule>
  </conditionalFormatting>
  <conditionalFormatting sqref="V282">
    <cfRule type="cellIs" priority="667" operator="equal" aboveAverage="0" equalAverage="0" bottom="0" percent="0" rank="0" text="" dxfId="665">
      <formula>0</formula>
    </cfRule>
    <cfRule type="cellIs" priority="668" operator="equal" aboveAverage="0" equalAverage="0" bottom="0" percent="0" rank="0" text="" dxfId="666">
      <formula>10</formula>
    </cfRule>
  </conditionalFormatting>
  <conditionalFormatting sqref="Y282">
    <cfRule type="cellIs" priority="669" operator="equal" aboveAverage="0" equalAverage="0" bottom="0" percent="0" rank="0" text="" dxfId="667">
      <formula>0</formula>
    </cfRule>
    <cfRule type="cellIs" priority="670" operator="equal" aboveAverage="0" equalAverage="0" bottom="0" percent="0" rank="0" text="" dxfId="668">
      <formula>30</formula>
    </cfRule>
  </conditionalFormatting>
  <conditionalFormatting sqref="V294">
    <cfRule type="cellIs" priority="671" operator="equal" aboveAverage="0" equalAverage="0" bottom="0" percent="0" rank="0" text="" dxfId="669">
      <formula>0</formula>
    </cfRule>
    <cfRule type="cellIs" priority="672" operator="equal" aboveAverage="0" equalAverage="0" bottom="0" percent="0" rank="0" text="" dxfId="670">
      <formula>10</formula>
    </cfRule>
  </conditionalFormatting>
  <conditionalFormatting sqref="V279">
    <cfRule type="cellIs" priority="673" operator="equal" aboveAverage="0" equalAverage="0" bottom="0" percent="0" rank="0" text="" dxfId="671">
      <formula>0</formula>
    </cfRule>
    <cfRule type="cellIs" priority="674" operator="equal" aboveAverage="0" equalAverage="0" bottom="0" percent="0" rank="0" text="" dxfId="672">
      <formula>10</formula>
    </cfRule>
  </conditionalFormatting>
  <conditionalFormatting sqref="V285">
    <cfRule type="cellIs" priority="675" operator="equal" aboveAverage="0" equalAverage="0" bottom="0" percent="0" rank="0" text="" dxfId="673">
      <formula>0</formula>
    </cfRule>
    <cfRule type="cellIs" priority="676" operator="equal" aboveAverage="0" equalAverage="0" bottom="0" percent="0" rank="0" text="" dxfId="674">
      <formula>10</formula>
    </cfRule>
  </conditionalFormatting>
  <conditionalFormatting sqref="AL287">
    <cfRule type="containsText" priority="677" operator="containsText" aboveAverage="0" equalAverage="0" bottom="0" percent="0" rank="0" text="123" dxfId="675"/>
  </conditionalFormatting>
  <conditionalFormatting sqref="W285">
    <cfRule type="cellIs" priority="678" operator="equal" aboveAverage="0" equalAverage="0" bottom="0" percent="0" rank="0" text="" dxfId="676">
      <formula>15</formula>
    </cfRule>
    <cfRule type="cellIs" priority="679" operator="equal" aboveAverage="0" equalAverage="0" bottom="0" percent="0" rank="0" text="" dxfId="677">
      <formula>0</formula>
    </cfRule>
  </conditionalFormatting>
  <conditionalFormatting sqref="X285">
    <cfRule type="cellIs" priority="680" operator="equal" aboveAverage="0" equalAverage="0" bottom="0" percent="0" rank="0" text="" dxfId="678">
      <formula>0</formula>
    </cfRule>
    <cfRule type="cellIs" priority="681" operator="equal" aboveAverage="0" equalAverage="0" bottom="0" percent="0" rank="0" text="" dxfId="679">
      <formula>10</formula>
    </cfRule>
  </conditionalFormatting>
  <conditionalFormatting sqref="Y285">
    <cfRule type="cellIs" priority="682" operator="equal" aboveAverage="0" equalAverage="0" bottom="0" percent="0" rank="0" text="" dxfId="680">
      <formula>0</formula>
    </cfRule>
    <cfRule type="cellIs" priority="683" operator="equal" aboveAverage="0" equalAverage="0" bottom="0" percent="0" rank="0" text="" dxfId="681">
      <formula>30</formula>
    </cfRule>
  </conditionalFormatting>
  <conditionalFormatting sqref="S284">
    <cfRule type="cellIs" priority="684" operator="equal" aboveAverage="0" equalAverage="0" bottom="0" percent="0" rank="0" text="" dxfId="682">
      <formula>15</formula>
    </cfRule>
    <cfRule type="cellIs" priority="685" operator="equal" aboveAverage="0" equalAverage="0" bottom="0" percent="0" rank="0" text="" dxfId="683">
      <formula>0</formula>
    </cfRule>
  </conditionalFormatting>
  <conditionalFormatting sqref="S285">
    <cfRule type="cellIs" priority="686" operator="equal" aboveAverage="0" equalAverage="0" bottom="0" percent="0" rank="0" text="" dxfId="684">
      <formula>15</formula>
    </cfRule>
    <cfRule type="cellIs" priority="687" operator="equal" aboveAverage="0" equalAverage="0" bottom="0" percent="0" rank="0" text="" dxfId="685">
      <formula>0</formula>
    </cfRule>
  </conditionalFormatting>
  <conditionalFormatting sqref="T284">
    <cfRule type="cellIs" priority="688" operator="equal" aboveAverage="0" equalAverage="0" bottom="0" percent="0" rank="0" text="" dxfId="686">
      <formula>0</formula>
    </cfRule>
    <cfRule type="cellIs" priority="689" operator="equal" aboveAverage="0" equalAverage="0" bottom="0" percent="0" rank="0" text="" dxfId="687">
      <formula>5</formula>
    </cfRule>
  </conditionalFormatting>
  <conditionalFormatting sqref="U285">
    <cfRule type="cellIs" priority="690" operator="equal" aboveAverage="0" equalAverage="0" bottom="0" percent="0" rank="0" text="" dxfId="688">
      <formula>15</formula>
    </cfRule>
    <cfRule type="cellIs" priority="691" operator="equal" aboveAverage="0" equalAverage="0" bottom="0" percent="0" rank="0" text="" dxfId="689">
      <formula>0</formula>
    </cfRule>
  </conditionalFormatting>
  <conditionalFormatting sqref="U284">
    <cfRule type="cellIs" priority="692" operator="equal" aboveAverage="0" equalAverage="0" bottom="0" percent="0" rank="0" text="" dxfId="690">
      <formula>0</formula>
    </cfRule>
    <cfRule type="cellIs" priority="693" operator="equal" aboveAverage="0" equalAverage="0" bottom="0" percent="0" rank="0" text="" dxfId="691">
      <formula>10</formula>
    </cfRule>
  </conditionalFormatting>
  <conditionalFormatting sqref="V284">
    <cfRule type="cellIs" priority="694" operator="equal" aboveAverage="0" equalAverage="0" bottom="0" percent="0" rank="0" text="" dxfId="692">
      <formula>0</formula>
    </cfRule>
    <cfRule type="cellIs" priority="695" operator="equal" aboveAverage="0" equalAverage="0" bottom="0" percent="0" rank="0" text="" dxfId="693">
      <formula>10</formula>
    </cfRule>
  </conditionalFormatting>
  <conditionalFormatting sqref="W284">
    <cfRule type="cellIs" priority="696" operator="equal" aboveAverage="0" equalAverage="0" bottom="0" percent="0" rank="0" text="" dxfId="694">
      <formula>15</formula>
    </cfRule>
    <cfRule type="cellIs" priority="697" operator="equal" aboveAverage="0" equalAverage="0" bottom="0" percent="0" rank="0" text="" dxfId="695">
      <formula>0</formula>
    </cfRule>
  </conditionalFormatting>
  <conditionalFormatting sqref="X284">
    <cfRule type="cellIs" priority="698" operator="equal" aboveAverage="0" equalAverage="0" bottom="0" percent="0" rank="0" text="" dxfId="696">
      <formula>0</formula>
    </cfRule>
    <cfRule type="cellIs" priority="699" operator="equal" aboveAverage="0" equalAverage="0" bottom="0" percent="0" rank="0" text="" dxfId="697">
      <formula>10</formula>
    </cfRule>
  </conditionalFormatting>
  <conditionalFormatting sqref="Y284">
    <cfRule type="cellIs" priority="700" operator="equal" aboveAverage="0" equalAverage="0" bottom="0" percent="0" rank="0" text="" dxfId="698">
      <formula>0</formula>
    </cfRule>
    <cfRule type="cellIs" priority="701" operator="equal" aboveAverage="0" equalAverage="0" bottom="0" percent="0" rank="0" text="" dxfId="699">
      <formula>30</formula>
    </cfRule>
  </conditionalFormatting>
  <conditionalFormatting sqref="T285">
    <cfRule type="cellIs" priority="702" operator="equal" aboveAverage="0" equalAverage="0" bottom="0" percent="0" rank="0" text="" dxfId="700">
      <formula>15</formula>
    </cfRule>
    <cfRule type="cellIs" priority="703" operator="equal" aboveAverage="0" equalAverage="0" bottom="0" percent="0" rank="0" text="" dxfId="701">
      <formula>0</formula>
    </cfRule>
  </conditionalFormatting>
  <conditionalFormatting sqref="AL292">
    <cfRule type="containsText" priority="704" operator="containsText" aboveAverage="0" equalAverage="0" bottom="0" percent="0" rank="0" text="123" dxfId="702"/>
  </conditionalFormatting>
  <conditionalFormatting sqref="X292">
    <cfRule type="cellIs" priority="705" operator="equal" aboveAverage="0" equalAverage="0" bottom="0" percent="0" rank="0" text="" dxfId="703">
      <formula>0</formula>
    </cfRule>
    <cfRule type="cellIs" priority="706" operator="equal" aboveAverage="0" equalAverage="0" bottom="0" percent="0" rank="0" text="" dxfId="704">
      <formula>10</formula>
    </cfRule>
  </conditionalFormatting>
  <conditionalFormatting sqref="S289">
    <cfRule type="cellIs" priority="707" operator="equal" aboveAverage="0" equalAverage="0" bottom="0" percent="0" rank="0" text="" dxfId="705">
      <formula>15</formula>
    </cfRule>
    <cfRule type="cellIs" priority="708" operator="equal" aboveAverage="0" equalAverage="0" bottom="0" percent="0" rank="0" text="" dxfId="706">
      <formula>0</formula>
    </cfRule>
  </conditionalFormatting>
  <conditionalFormatting sqref="S290">
    <cfRule type="cellIs" priority="709" operator="equal" aboveAverage="0" equalAverage="0" bottom="0" percent="0" rank="0" text="" dxfId="707">
      <formula>15</formula>
    </cfRule>
    <cfRule type="cellIs" priority="710" operator="equal" aboveAverage="0" equalAverage="0" bottom="0" percent="0" rank="0" text="" dxfId="708">
      <formula>0</formula>
    </cfRule>
  </conditionalFormatting>
  <conditionalFormatting sqref="S291">
    <cfRule type="cellIs" priority="711" operator="equal" aboveAverage="0" equalAverage="0" bottom="0" percent="0" rank="0" text="" dxfId="709">
      <formula>15</formula>
    </cfRule>
    <cfRule type="cellIs" priority="712" operator="equal" aboveAverage="0" equalAverage="0" bottom="0" percent="0" rank="0" text="" dxfId="710">
      <formula>0</formula>
    </cfRule>
  </conditionalFormatting>
  <conditionalFormatting sqref="S292">
    <cfRule type="cellIs" priority="713" operator="equal" aboveAverage="0" equalAverage="0" bottom="0" percent="0" rank="0" text="" dxfId="711">
      <formula>15</formula>
    </cfRule>
    <cfRule type="cellIs" priority="714" operator="equal" aboveAverage="0" equalAverage="0" bottom="0" percent="0" rank="0" text="" dxfId="712">
      <formula>0</formula>
    </cfRule>
  </conditionalFormatting>
  <conditionalFormatting sqref="T289">
    <cfRule type="cellIs" priority="715" operator="equal" aboveAverage="0" equalAverage="0" bottom="0" percent="0" rank="0" text="" dxfId="713">
      <formula>0</formula>
    </cfRule>
    <cfRule type="cellIs" priority="716" operator="equal" aboveAverage="0" equalAverage="0" bottom="0" percent="0" rank="0" text="" dxfId="714">
      <formula>5</formula>
    </cfRule>
  </conditionalFormatting>
  <conditionalFormatting sqref="T290">
    <cfRule type="cellIs" priority="717" operator="equal" aboveAverage="0" equalAverage="0" bottom="0" percent="0" rank="0" text="" dxfId="715">
      <formula>0</formula>
    </cfRule>
    <cfRule type="cellIs" priority="718" operator="equal" aboveAverage="0" equalAverage="0" bottom="0" percent="0" rank="0" text="" dxfId="716">
      <formula>5</formula>
    </cfRule>
  </conditionalFormatting>
  <conditionalFormatting sqref="T291">
    <cfRule type="cellIs" priority="719" operator="equal" aboveAverage="0" equalAverage="0" bottom="0" percent="0" rank="0" text="" dxfId="717">
      <formula>0</formula>
    </cfRule>
    <cfRule type="cellIs" priority="720" operator="equal" aboveAverage="0" equalAverage="0" bottom="0" percent="0" rank="0" text="" dxfId="718">
      <formula>5</formula>
    </cfRule>
  </conditionalFormatting>
  <conditionalFormatting sqref="T292">
    <cfRule type="cellIs" priority="721" operator="equal" aboveAverage="0" equalAverage="0" bottom="0" percent="0" rank="0" text="" dxfId="719">
      <formula>0</formula>
    </cfRule>
    <cfRule type="cellIs" priority="722" operator="equal" aboveAverage="0" equalAverage="0" bottom="0" percent="0" rank="0" text="" dxfId="720">
      <formula>5</formula>
    </cfRule>
  </conditionalFormatting>
  <conditionalFormatting sqref="U289">
    <cfRule type="cellIs" priority="723" operator="equal" aboveAverage="0" equalAverage="0" bottom="0" percent="0" rank="0" text="" dxfId="721">
      <formula>15</formula>
    </cfRule>
    <cfRule type="cellIs" priority="724" operator="equal" aboveAverage="0" equalAverage="0" bottom="0" percent="0" rank="0" text="" dxfId="722">
      <formula>0</formula>
    </cfRule>
  </conditionalFormatting>
  <conditionalFormatting sqref="U290:U291">
    <cfRule type="cellIs" priority="725" operator="equal" aboveAverage="0" equalAverage="0" bottom="0" percent="0" rank="0" text="" dxfId="723">
      <formula>15</formula>
    </cfRule>
    <cfRule type="cellIs" priority="726" operator="equal" aboveAverage="0" equalAverage="0" bottom="0" percent="0" rank="0" text="" dxfId="724">
      <formula>0</formula>
    </cfRule>
  </conditionalFormatting>
  <conditionalFormatting sqref="U292">
    <cfRule type="cellIs" priority="727" operator="equal" aboveAverage="0" equalAverage="0" bottom="0" percent="0" rank="0" text="" dxfId="725">
      <formula>15</formula>
    </cfRule>
    <cfRule type="cellIs" priority="728" operator="equal" aboveAverage="0" equalAverage="0" bottom="0" percent="0" rank="0" text="" dxfId="726">
      <formula>0</formula>
    </cfRule>
  </conditionalFormatting>
  <conditionalFormatting sqref="V289">
    <cfRule type="cellIs" priority="729" operator="equal" aboveAverage="0" equalAverage="0" bottom="0" percent="0" rank="0" text="" dxfId="727">
      <formula>0</formula>
    </cfRule>
    <cfRule type="cellIs" priority="730" operator="equal" aboveAverage="0" equalAverage="0" bottom="0" percent="0" rank="0" text="" dxfId="728">
      <formula>10</formula>
    </cfRule>
  </conditionalFormatting>
  <conditionalFormatting sqref="V290:V291">
    <cfRule type="cellIs" priority="731" operator="equal" aboveAverage="0" equalAverage="0" bottom="0" percent="0" rank="0" text="" dxfId="729">
      <formula>0</formula>
    </cfRule>
    <cfRule type="cellIs" priority="732" operator="equal" aboveAverage="0" equalAverage="0" bottom="0" percent="0" rank="0" text="" dxfId="730">
      <formula>10</formula>
    </cfRule>
  </conditionalFormatting>
  <conditionalFormatting sqref="V292">
    <cfRule type="cellIs" priority="733" operator="equal" aboveAverage="0" equalAverage="0" bottom="0" percent="0" rank="0" text="" dxfId="731">
      <formula>0</formula>
    </cfRule>
    <cfRule type="cellIs" priority="734" operator="equal" aboveAverage="0" equalAverage="0" bottom="0" percent="0" rank="0" text="" dxfId="732">
      <formula>10</formula>
    </cfRule>
  </conditionalFormatting>
  <conditionalFormatting sqref="W289:W291">
    <cfRule type="cellIs" priority="735" operator="equal" aboveAverage="0" equalAverage="0" bottom="0" percent="0" rank="0" text="" dxfId="733">
      <formula>15</formula>
    </cfRule>
    <cfRule type="cellIs" priority="736" operator="equal" aboveAverage="0" equalAverage="0" bottom="0" percent="0" rank="0" text="" dxfId="734">
      <formula>0</formula>
    </cfRule>
  </conditionalFormatting>
  <conditionalFormatting sqref="W292">
    <cfRule type="cellIs" priority="737" operator="equal" aboveAverage="0" equalAverage="0" bottom="0" percent="0" rank="0" text="" dxfId="735">
      <formula>15</formula>
    </cfRule>
    <cfRule type="cellIs" priority="738" operator="equal" aboveAverage="0" equalAverage="0" bottom="0" percent="0" rank="0" text="" dxfId="736">
      <formula>0</formula>
    </cfRule>
  </conditionalFormatting>
  <conditionalFormatting sqref="X289:X291">
    <cfRule type="cellIs" priority="739" operator="equal" aboveAverage="0" equalAverage="0" bottom="0" percent="0" rank="0" text="" dxfId="737">
      <formula>0</formula>
    </cfRule>
    <cfRule type="cellIs" priority="740" operator="equal" aboveAverage="0" equalAverage="0" bottom="0" percent="0" rank="0" text="" dxfId="738">
      <formula>10</formula>
    </cfRule>
  </conditionalFormatting>
  <conditionalFormatting sqref="Y289:Y291">
    <cfRule type="cellIs" priority="741" operator="equal" aboveAverage="0" equalAverage="0" bottom="0" percent="0" rank="0" text="" dxfId="739">
      <formula>0</formula>
    </cfRule>
    <cfRule type="cellIs" priority="742" operator="equal" aboveAverage="0" equalAverage="0" bottom="0" percent="0" rank="0" text="" dxfId="740">
      <formula>30</formula>
    </cfRule>
  </conditionalFormatting>
  <conditionalFormatting sqref="Y292">
    <cfRule type="cellIs" priority="743" operator="equal" aboveAverage="0" equalAverage="0" bottom="0" percent="0" rank="0" text="" dxfId="741">
      <formula>0</formula>
    </cfRule>
    <cfRule type="cellIs" priority="744" operator="equal" aboveAverage="0" equalAverage="0" bottom="0" percent="0" rank="0" text="" dxfId="742">
      <formula>10</formula>
    </cfRule>
  </conditionalFormatting>
  <conditionalFormatting sqref="S294">
    <cfRule type="cellIs" priority="745" operator="equal" aboveAverage="0" equalAverage="0" bottom="0" percent="0" rank="0" text="" dxfId="743">
      <formula>15</formula>
    </cfRule>
    <cfRule type="cellIs" priority="746" operator="equal" aboveAverage="0" equalAverage="0" bottom="0" percent="0" rank="0" text="" dxfId="744">
      <formula>0</formula>
    </cfRule>
  </conditionalFormatting>
  <conditionalFormatting sqref="U294">
    <cfRule type="cellIs" priority="747" operator="equal" aboveAverage="0" equalAverage="0" bottom="0" percent="0" rank="0" text="" dxfId="745">
      <formula>15</formula>
    </cfRule>
    <cfRule type="cellIs" priority="748" operator="equal" aboveAverage="0" equalAverage="0" bottom="0" percent="0" rank="0" text="" dxfId="746">
      <formula>0</formula>
    </cfRule>
  </conditionalFormatting>
  <conditionalFormatting sqref="W294">
    <cfRule type="cellIs" priority="749" operator="equal" aboveAverage="0" equalAverage="0" bottom="0" percent="0" rank="0" text="" dxfId="747">
      <formula>15</formula>
    </cfRule>
    <cfRule type="cellIs" priority="750" operator="equal" aboveAverage="0" equalAverage="0" bottom="0" percent="0" rank="0" text="" dxfId="748">
      <formula>0</formula>
    </cfRule>
  </conditionalFormatting>
  <conditionalFormatting sqref="X294">
    <cfRule type="cellIs" priority="751" operator="equal" aboveAverage="0" equalAverage="0" bottom="0" percent="0" rank="0" text="" dxfId="749">
      <formula>0</formula>
    </cfRule>
    <cfRule type="cellIs" priority="752" operator="equal" aboveAverage="0" equalAverage="0" bottom="0" percent="0" rank="0" text="" dxfId="750">
      <formula>10</formula>
    </cfRule>
  </conditionalFormatting>
  <conditionalFormatting sqref="Y294">
    <cfRule type="cellIs" priority="753" operator="equal" aboveAverage="0" equalAverage="0" bottom="0" percent="0" rank="0" text="" dxfId="751">
      <formula>0</formula>
    </cfRule>
    <cfRule type="cellIs" priority="754" operator="equal" aboveAverage="0" equalAverage="0" bottom="0" percent="0" rank="0" text="" dxfId="752">
      <formula>30</formula>
    </cfRule>
  </conditionalFormatting>
  <conditionalFormatting sqref="T294">
    <cfRule type="cellIs" priority="755" operator="equal" aboveAverage="0" equalAverage="0" bottom="0" percent="0" rank="0" text="" dxfId="753">
      <formula>0</formula>
    </cfRule>
    <cfRule type="cellIs" priority="756" operator="equal" aboveAverage="0" equalAverage="0" bottom="0" percent="0" rank="0" text="" dxfId="754">
      <formula>5</formula>
    </cfRule>
  </conditionalFormatting>
  <conditionalFormatting sqref="W35:W39">
    <cfRule type="cellIs" priority="757" operator="equal" aboveAverage="0" equalAverage="0" bottom="0" percent="0" rank="0" text="" dxfId="755">
      <formula>15</formula>
    </cfRule>
    <cfRule type="cellIs" priority="758" operator="equal" aboveAverage="0" equalAverage="0" bottom="0" percent="0" rank="0" text="" dxfId="756">
      <formula>0</formula>
    </cfRule>
  </conditionalFormatting>
  <conditionalFormatting sqref="AL38:AM38 AP38">
    <cfRule type="containsText" priority="759" operator="containsText" aboveAverage="0" equalAverage="0" bottom="0" percent="0" rank="0" text="123" dxfId="757"/>
  </conditionalFormatting>
  <conditionalFormatting sqref="S35">
    <cfRule type="cellIs" priority="760" operator="equal" aboveAverage="0" equalAverage="0" bottom="0" percent="0" rank="0" text="" dxfId="758">
      <formula>15</formula>
    </cfRule>
    <cfRule type="cellIs" priority="761" operator="equal" aboveAverage="0" equalAverage="0" bottom="0" percent="0" rank="0" text="" dxfId="759">
      <formula>0</formula>
    </cfRule>
  </conditionalFormatting>
  <conditionalFormatting sqref="S36:S39">
    <cfRule type="cellIs" priority="762" operator="equal" aboveAverage="0" equalAverage="0" bottom="0" percent="0" rank="0" text="" dxfId="760">
      <formula>15</formula>
    </cfRule>
    <cfRule type="cellIs" priority="763" operator="equal" aboveAverage="0" equalAverage="0" bottom="0" percent="0" rank="0" text="" dxfId="761">
      <formula>0</formula>
    </cfRule>
  </conditionalFormatting>
  <conditionalFormatting sqref="T35">
    <cfRule type="cellIs" priority="764" operator="equal" aboveAverage="0" equalAverage="0" bottom="0" percent="0" rank="0" text="" dxfId="762">
      <formula>0</formula>
    </cfRule>
    <cfRule type="cellIs" priority="765" operator="equal" aboveAverage="0" equalAverage="0" bottom="0" percent="0" rank="0" text="" dxfId="763">
      <formula>5</formula>
    </cfRule>
  </conditionalFormatting>
  <conditionalFormatting sqref="T36:T39">
    <cfRule type="cellIs" priority="766" operator="equal" aboveAverage="0" equalAverage="0" bottom="0" percent="0" rank="0" text="" dxfId="764">
      <formula>0</formula>
    </cfRule>
    <cfRule type="cellIs" priority="767" operator="equal" aboveAverage="0" equalAverage="0" bottom="0" percent="0" rank="0" text="" dxfId="765">
      <formula>5</formula>
    </cfRule>
  </conditionalFormatting>
  <conditionalFormatting sqref="U35">
    <cfRule type="cellIs" priority="768" operator="equal" aboveAverage="0" equalAverage="0" bottom="0" percent="0" rank="0" text="" dxfId="766">
      <formula>15</formula>
    </cfRule>
    <cfRule type="cellIs" priority="769" operator="equal" aboveAverage="0" equalAverage="0" bottom="0" percent="0" rank="0" text="" dxfId="767">
      <formula>0</formula>
    </cfRule>
  </conditionalFormatting>
  <conditionalFormatting sqref="U36:U39">
    <cfRule type="cellIs" priority="770" operator="equal" aboveAverage="0" equalAverage="0" bottom="0" percent="0" rank="0" text="" dxfId="768">
      <formula>15</formula>
    </cfRule>
    <cfRule type="cellIs" priority="771" operator="equal" aboveAverage="0" equalAverage="0" bottom="0" percent="0" rank="0" text="" dxfId="769">
      <formula>0</formula>
    </cfRule>
  </conditionalFormatting>
  <conditionalFormatting sqref="V35">
    <cfRule type="cellIs" priority="772" operator="equal" aboveAverage="0" equalAverage="0" bottom="0" percent="0" rank="0" text="" dxfId="770">
      <formula>0</formula>
    </cfRule>
    <cfRule type="cellIs" priority="773" operator="equal" aboveAverage="0" equalAverage="0" bottom="0" percent="0" rank="0" text="" dxfId="771">
      <formula>10</formula>
    </cfRule>
  </conditionalFormatting>
  <conditionalFormatting sqref="V36:V39">
    <cfRule type="cellIs" priority="774" operator="equal" aboveAverage="0" equalAverage="0" bottom="0" percent="0" rank="0" text="" dxfId="772">
      <formula>0</formula>
    </cfRule>
    <cfRule type="cellIs" priority="775" operator="equal" aboveAverage="0" equalAverage="0" bottom="0" percent="0" rank="0" text="" dxfId="773">
      <formula>10</formula>
    </cfRule>
  </conditionalFormatting>
  <conditionalFormatting sqref="X35:X39">
    <cfRule type="cellIs" priority="776" operator="equal" aboveAverage="0" equalAverage="0" bottom="0" percent="0" rank="0" text="" dxfId="774">
      <formula>0</formula>
    </cfRule>
    <cfRule type="cellIs" priority="777" operator="equal" aboveAverage="0" equalAverage="0" bottom="0" percent="0" rank="0" text="" dxfId="775">
      <formula>10</formula>
    </cfRule>
  </conditionalFormatting>
  <conditionalFormatting sqref="Y35:Y39">
    <cfRule type="cellIs" priority="778" operator="equal" aboveAverage="0" equalAverage="0" bottom="0" percent="0" rank="0" text="" dxfId="776">
      <formula>0</formula>
    </cfRule>
    <cfRule type="cellIs" priority="779" operator="equal" aboveAverage="0" equalAverage="0" bottom="0" percent="0" rank="0" text="" dxfId="777">
      <formula>30</formula>
    </cfRule>
  </conditionalFormatting>
  <conditionalFormatting sqref="W41:W45">
    <cfRule type="cellIs" priority="780" operator="equal" aboveAverage="0" equalAverage="0" bottom="0" percent="0" rank="0" text="" dxfId="778">
      <formula>15</formula>
    </cfRule>
    <cfRule type="cellIs" priority="781" operator="equal" aboveAverage="0" equalAverage="0" bottom="0" percent="0" rank="0" text="" dxfId="779">
      <formula>0</formula>
    </cfRule>
  </conditionalFormatting>
  <conditionalFormatting sqref="AL44:AM44 AP44">
    <cfRule type="containsText" priority="782" operator="containsText" aboveAverage="0" equalAverage="0" bottom="0" percent="0" rank="0" text="123" dxfId="780"/>
  </conditionalFormatting>
  <conditionalFormatting sqref="S41">
    <cfRule type="cellIs" priority="783" operator="equal" aboveAverage="0" equalAverage="0" bottom="0" percent="0" rank="0" text="" dxfId="781">
      <formula>15</formula>
    </cfRule>
    <cfRule type="cellIs" priority="784" operator="equal" aboveAverage="0" equalAverage="0" bottom="0" percent="0" rank="0" text="" dxfId="782">
      <formula>0</formula>
    </cfRule>
  </conditionalFormatting>
  <conditionalFormatting sqref="S42:S45">
    <cfRule type="cellIs" priority="785" operator="equal" aboveAverage="0" equalAverage="0" bottom="0" percent="0" rank="0" text="" dxfId="783">
      <formula>15</formula>
    </cfRule>
    <cfRule type="cellIs" priority="786" operator="equal" aboveAverage="0" equalAverage="0" bottom="0" percent="0" rank="0" text="" dxfId="784">
      <formula>0</formula>
    </cfRule>
  </conditionalFormatting>
  <conditionalFormatting sqref="T41">
    <cfRule type="cellIs" priority="787" operator="equal" aboveAverage="0" equalAverage="0" bottom="0" percent="0" rank="0" text="" dxfId="785">
      <formula>0</formula>
    </cfRule>
    <cfRule type="cellIs" priority="788" operator="equal" aboveAverage="0" equalAverage="0" bottom="0" percent="0" rank="0" text="" dxfId="786">
      <formula>5</formula>
    </cfRule>
  </conditionalFormatting>
  <conditionalFormatting sqref="T42:T45">
    <cfRule type="cellIs" priority="789" operator="equal" aboveAverage="0" equalAverage="0" bottom="0" percent="0" rank="0" text="" dxfId="787">
      <formula>0</formula>
    </cfRule>
    <cfRule type="cellIs" priority="790" operator="equal" aboveAverage="0" equalAverage="0" bottom="0" percent="0" rank="0" text="" dxfId="788">
      <formula>5</formula>
    </cfRule>
  </conditionalFormatting>
  <conditionalFormatting sqref="U41">
    <cfRule type="cellIs" priority="791" operator="equal" aboveAverage="0" equalAverage="0" bottom="0" percent="0" rank="0" text="" dxfId="789">
      <formula>15</formula>
    </cfRule>
    <cfRule type="cellIs" priority="792" operator="equal" aboveAverage="0" equalAverage="0" bottom="0" percent="0" rank="0" text="" dxfId="790">
      <formula>0</formula>
    </cfRule>
  </conditionalFormatting>
  <conditionalFormatting sqref="U42:U45">
    <cfRule type="cellIs" priority="793" operator="equal" aboveAverage="0" equalAverage="0" bottom="0" percent="0" rank="0" text="" dxfId="791">
      <formula>15</formula>
    </cfRule>
    <cfRule type="cellIs" priority="794" operator="equal" aboveAverage="0" equalAverage="0" bottom="0" percent="0" rank="0" text="" dxfId="792">
      <formula>0</formula>
    </cfRule>
  </conditionalFormatting>
  <conditionalFormatting sqref="V41">
    <cfRule type="cellIs" priority="795" operator="equal" aboveAverage="0" equalAverage="0" bottom="0" percent="0" rank="0" text="" dxfId="793">
      <formula>0</formula>
    </cfRule>
    <cfRule type="cellIs" priority="796" operator="equal" aboveAverage="0" equalAverage="0" bottom="0" percent="0" rank="0" text="" dxfId="794">
      <formula>10</formula>
    </cfRule>
  </conditionalFormatting>
  <conditionalFormatting sqref="V42:V45">
    <cfRule type="cellIs" priority="797" operator="equal" aboveAverage="0" equalAverage="0" bottom="0" percent="0" rank="0" text="" dxfId="795">
      <formula>0</formula>
    </cfRule>
    <cfRule type="cellIs" priority="798" operator="equal" aboveAverage="0" equalAverage="0" bottom="0" percent="0" rank="0" text="" dxfId="796">
      <formula>10</formula>
    </cfRule>
  </conditionalFormatting>
  <conditionalFormatting sqref="X41:X45">
    <cfRule type="cellIs" priority="799" operator="equal" aboveAverage="0" equalAverage="0" bottom="0" percent="0" rank="0" text="" dxfId="797">
      <formula>0</formula>
    </cfRule>
    <cfRule type="cellIs" priority="800" operator="equal" aboveAverage="0" equalAverage="0" bottom="0" percent="0" rank="0" text="" dxfId="798">
      <formula>10</formula>
    </cfRule>
  </conditionalFormatting>
  <conditionalFormatting sqref="Y41:Y45">
    <cfRule type="cellIs" priority="801" operator="equal" aboveAverage="0" equalAverage="0" bottom="0" percent="0" rank="0" text="" dxfId="799">
      <formula>0</formula>
    </cfRule>
    <cfRule type="cellIs" priority="802" operator="equal" aboveAverage="0" equalAverage="0" bottom="0" percent="0" rank="0" text="" dxfId="800">
      <formula>30</formula>
    </cfRule>
  </conditionalFormatting>
  <conditionalFormatting sqref="W47:W51">
    <cfRule type="cellIs" priority="803" operator="equal" aboveAverage="0" equalAverage="0" bottom="0" percent="0" rank="0" text="" dxfId="801">
      <formula>15</formula>
    </cfRule>
    <cfRule type="cellIs" priority="804" operator="equal" aboveAverage="0" equalAverage="0" bottom="0" percent="0" rank="0" text="" dxfId="802">
      <formula>0</formula>
    </cfRule>
  </conditionalFormatting>
  <conditionalFormatting sqref="AL50:AM50 AP50">
    <cfRule type="containsText" priority="805" operator="containsText" aboveAverage="0" equalAverage="0" bottom="0" percent="0" rank="0" text="123" dxfId="803"/>
  </conditionalFormatting>
  <conditionalFormatting sqref="S47">
    <cfRule type="cellIs" priority="806" operator="equal" aboveAverage="0" equalAverage="0" bottom="0" percent="0" rank="0" text="" dxfId="804">
      <formula>15</formula>
    </cfRule>
    <cfRule type="cellIs" priority="807" operator="equal" aboveAverage="0" equalAverage="0" bottom="0" percent="0" rank="0" text="" dxfId="805">
      <formula>0</formula>
    </cfRule>
  </conditionalFormatting>
  <conditionalFormatting sqref="S48:S51">
    <cfRule type="cellIs" priority="808" operator="equal" aboveAverage="0" equalAverage="0" bottom="0" percent="0" rank="0" text="" dxfId="806">
      <formula>15</formula>
    </cfRule>
    <cfRule type="cellIs" priority="809" operator="equal" aboveAverage="0" equalAverage="0" bottom="0" percent="0" rank="0" text="" dxfId="807">
      <formula>0</formula>
    </cfRule>
  </conditionalFormatting>
  <conditionalFormatting sqref="T47">
    <cfRule type="cellIs" priority="810" operator="equal" aboveAverage="0" equalAverage="0" bottom="0" percent="0" rank="0" text="" dxfId="808">
      <formula>0</formula>
    </cfRule>
    <cfRule type="cellIs" priority="811" operator="equal" aboveAverage="0" equalAverage="0" bottom="0" percent="0" rank="0" text="" dxfId="809">
      <formula>5</formula>
    </cfRule>
  </conditionalFormatting>
  <conditionalFormatting sqref="T48:T51">
    <cfRule type="cellIs" priority="812" operator="equal" aboveAverage="0" equalAverage="0" bottom="0" percent="0" rank="0" text="" dxfId="810">
      <formula>0</formula>
    </cfRule>
    <cfRule type="cellIs" priority="813" operator="equal" aboveAverage="0" equalAverage="0" bottom="0" percent="0" rank="0" text="" dxfId="811">
      <formula>5</formula>
    </cfRule>
  </conditionalFormatting>
  <conditionalFormatting sqref="U47">
    <cfRule type="cellIs" priority="814" operator="equal" aboveAverage="0" equalAverage="0" bottom="0" percent="0" rank="0" text="" dxfId="812">
      <formula>15</formula>
    </cfRule>
    <cfRule type="cellIs" priority="815" operator="equal" aboveAverage="0" equalAverage="0" bottom="0" percent="0" rank="0" text="" dxfId="813">
      <formula>0</formula>
    </cfRule>
  </conditionalFormatting>
  <conditionalFormatting sqref="U48:U51">
    <cfRule type="cellIs" priority="816" operator="equal" aboveAverage="0" equalAverage="0" bottom="0" percent="0" rank="0" text="" dxfId="814">
      <formula>15</formula>
    </cfRule>
    <cfRule type="cellIs" priority="817" operator="equal" aboveAverage="0" equalAverage="0" bottom="0" percent="0" rank="0" text="" dxfId="815">
      <formula>0</formula>
    </cfRule>
  </conditionalFormatting>
  <conditionalFormatting sqref="V47">
    <cfRule type="cellIs" priority="818" operator="equal" aboveAverage="0" equalAverage="0" bottom="0" percent="0" rank="0" text="" dxfId="816">
      <formula>0</formula>
    </cfRule>
    <cfRule type="cellIs" priority="819" operator="equal" aboveAverage="0" equalAverage="0" bottom="0" percent="0" rank="0" text="" dxfId="817">
      <formula>10</formula>
    </cfRule>
  </conditionalFormatting>
  <conditionalFormatting sqref="V48:V51">
    <cfRule type="cellIs" priority="820" operator="equal" aboveAverage="0" equalAverage="0" bottom="0" percent="0" rank="0" text="" dxfId="818">
      <formula>0</formula>
    </cfRule>
    <cfRule type="cellIs" priority="821" operator="equal" aboveAverage="0" equalAverage="0" bottom="0" percent="0" rank="0" text="" dxfId="819">
      <formula>10</formula>
    </cfRule>
  </conditionalFormatting>
  <conditionalFormatting sqref="X47:X51">
    <cfRule type="cellIs" priority="822" operator="equal" aboveAverage="0" equalAverage="0" bottom="0" percent="0" rank="0" text="" dxfId="820">
      <formula>0</formula>
    </cfRule>
    <cfRule type="cellIs" priority="823" operator="equal" aboveAverage="0" equalAverage="0" bottom="0" percent="0" rank="0" text="" dxfId="821">
      <formula>10</formula>
    </cfRule>
  </conditionalFormatting>
  <conditionalFormatting sqref="Y47:Y51">
    <cfRule type="cellIs" priority="824" operator="equal" aboveAverage="0" equalAverage="0" bottom="0" percent="0" rank="0" text="" dxfId="822">
      <formula>0</formula>
    </cfRule>
    <cfRule type="cellIs" priority="825" operator="equal" aboveAverage="0" equalAverage="0" bottom="0" percent="0" rank="0" text="" dxfId="823">
      <formula>30</formula>
    </cfRule>
  </conditionalFormatting>
  <conditionalFormatting sqref="W53:W57">
    <cfRule type="cellIs" priority="826" operator="equal" aboveAverage="0" equalAverage="0" bottom="0" percent="0" rank="0" text="" dxfId="824">
      <formula>15</formula>
    </cfRule>
    <cfRule type="cellIs" priority="827" operator="equal" aboveAverage="0" equalAverage="0" bottom="0" percent="0" rank="0" text="" dxfId="825">
      <formula>0</formula>
    </cfRule>
  </conditionalFormatting>
  <conditionalFormatting sqref="AL56:AM56 AP56">
    <cfRule type="containsText" priority="828" operator="containsText" aboveAverage="0" equalAverage="0" bottom="0" percent="0" rank="0" text="123" dxfId="826"/>
  </conditionalFormatting>
  <conditionalFormatting sqref="S53">
    <cfRule type="cellIs" priority="829" operator="equal" aboveAverage="0" equalAverage="0" bottom="0" percent="0" rank="0" text="" dxfId="827">
      <formula>15</formula>
    </cfRule>
    <cfRule type="cellIs" priority="830" operator="equal" aboveAverage="0" equalAverage="0" bottom="0" percent="0" rank="0" text="" dxfId="828">
      <formula>0</formula>
    </cfRule>
  </conditionalFormatting>
  <conditionalFormatting sqref="S54:S57">
    <cfRule type="cellIs" priority="831" operator="equal" aboveAverage="0" equalAverage="0" bottom="0" percent="0" rank="0" text="" dxfId="829">
      <formula>15</formula>
    </cfRule>
    <cfRule type="cellIs" priority="832" operator="equal" aboveAverage="0" equalAverage="0" bottom="0" percent="0" rank="0" text="" dxfId="830">
      <formula>0</formula>
    </cfRule>
  </conditionalFormatting>
  <conditionalFormatting sqref="T53">
    <cfRule type="cellIs" priority="833" operator="equal" aboveAverage="0" equalAverage="0" bottom="0" percent="0" rank="0" text="" dxfId="831">
      <formula>0</formula>
    </cfRule>
    <cfRule type="cellIs" priority="834" operator="equal" aboveAverage="0" equalAverage="0" bottom="0" percent="0" rank="0" text="" dxfId="832">
      <formula>5</formula>
    </cfRule>
  </conditionalFormatting>
  <conditionalFormatting sqref="T54:T57">
    <cfRule type="cellIs" priority="835" operator="equal" aboveAverage="0" equalAverage="0" bottom="0" percent="0" rank="0" text="" dxfId="833">
      <formula>0</formula>
    </cfRule>
    <cfRule type="cellIs" priority="836" operator="equal" aboveAverage="0" equalAverage="0" bottom="0" percent="0" rank="0" text="" dxfId="834">
      <formula>5</formula>
    </cfRule>
  </conditionalFormatting>
  <conditionalFormatting sqref="U53">
    <cfRule type="cellIs" priority="837" operator="equal" aboveAverage="0" equalAverage="0" bottom="0" percent="0" rank="0" text="" dxfId="835">
      <formula>15</formula>
    </cfRule>
    <cfRule type="cellIs" priority="838" operator="equal" aboveAverage="0" equalAverage="0" bottom="0" percent="0" rank="0" text="" dxfId="836">
      <formula>0</formula>
    </cfRule>
  </conditionalFormatting>
  <conditionalFormatting sqref="U54:U57">
    <cfRule type="cellIs" priority="839" operator="equal" aboveAverage="0" equalAverage="0" bottom="0" percent="0" rank="0" text="" dxfId="837">
      <formula>15</formula>
    </cfRule>
    <cfRule type="cellIs" priority="840" operator="equal" aboveAverage="0" equalAverage="0" bottom="0" percent="0" rank="0" text="" dxfId="838">
      <formula>0</formula>
    </cfRule>
  </conditionalFormatting>
  <conditionalFormatting sqref="V53">
    <cfRule type="cellIs" priority="841" operator="equal" aboveAverage="0" equalAverage="0" bottom="0" percent="0" rank="0" text="" dxfId="839">
      <formula>0</formula>
    </cfRule>
    <cfRule type="cellIs" priority="842" operator="equal" aboveAverage="0" equalAverage="0" bottom="0" percent="0" rank="0" text="" dxfId="840">
      <formula>10</formula>
    </cfRule>
  </conditionalFormatting>
  <conditionalFormatting sqref="V54:V57">
    <cfRule type="cellIs" priority="843" operator="equal" aboveAverage="0" equalAverage="0" bottom="0" percent="0" rank="0" text="" dxfId="841">
      <formula>0</formula>
    </cfRule>
    <cfRule type="cellIs" priority="844" operator="equal" aboveAverage="0" equalAverage="0" bottom="0" percent="0" rank="0" text="" dxfId="842">
      <formula>10</formula>
    </cfRule>
  </conditionalFormatting>
  <conditionalFormatting sqref="X53:X57">
    <cfRule type="cellIs" priority="845" operator="equal" aboveAverage="0" equalAverage="0" bottom="0" percent="0" rank="0" text="" dxfId="843">
      <formula>0</formula>
    </cfRule>
    <cfRule type="cellIs" priority="846" operator="equal" aboveAverage="0" equalAverage="0" bottom="0" percent="0" rank="0" text="" dxfId="844">
      <formula>10</formula>
    </cfRule>
  </conditionalFormatting>
  <conditionalFormatting sqref="Y53:Y57">
    <cfRule type="cellIs" priority="847" operator="equal" aboveAverage="0" equalAverage="0" bottom="0" percent="0" rank="0" text="" dxfId="845">
      <formula>0</formula>
    </cfRule>
    <cfRule type="cellIs" priority="848" operator="equal" aboveAverage="0" equalAverage="0" bottom="0" percent="0" rank="0" text="" dxfId="846">
      <formula>30</formula>
    </cfRule>
  </conditionalFormatting>
  <conditionalFormatting sqref="AN38:AO38">
    <cfRule type="containsText" priority="849" operator="containsText" aboveAverage="0" equalAverage="0" bottom="0" percent="0" rank="0" text="123" dxfId="847"/>
  </conditionalFormatting>
  <conditionalFormatting sqref="W299:W300">
    <cfRule type="cellIs" priority="850" operator="equal" aboveAverage="0" equalAverage="0" bottom="0" percent="0" rank="0" text="" dxfId="848">
      <formula>15</formula>
    </cfRule>
    <cfRule type="cellIs" priority="851" operator="equal" aboveAverage="0" equalAverage="0" bottom="0" percent="0" rank="0" text="" dxfId="849">
      <formula>0</formula>
    </cfRule>
  </conditionalFormatting>
  <conditionalFormatting sqref="AL300:AP300">
    <cfRule type="containsText" priority="852" operator="containsText" aboveAverage="0" equalAverage="0" bottom="0" percent="0" rank="0" text="123" dxfId="850"/>
  </conditionalFormatting>
  <conditionalFormatting sqref="S297">
    <cfRule type="cellIs" priority="853" operator="equal" aboveAverage="0" equalAverage="0" bottom="0" percent="0" rank="0" text="" dxfId="851">
      <formula>15</formula>
    </cfRule>
    <cfRule type="cellIs" priority="854" operator="equal" aboveAverage="0" equalAverage="0" bottom="0" percent="0" rank="0" text="" dxfId="852">
      <formula>0</formula>
    </cfRule>
  </conditionalFormatting>
  <conditionalFormatting sqref="S298:S300">
    <cfRule type="cellIs" priority="855" operator="equal" aboveAverage="0" equalAverage="0" bottom="0" percent="0" rank="0" text="" dxfId="853">
      <formula>15</formula>
    </cfRule>
    <cfRule type="cellIs" priority="856" operator="equal" aboveAverage="0" equalAverage="0" bottom="0" percent="0" rank="0" text="" dxfId="854">
      <formula>0</formula>
    </cfRule>
  </conditionalFormatting>
  <conditionalFormatting sqref="T297">
    <cfRule type="cellIs" priority="857" operator="equal" aboveAverage="0" equalAverage="0" bottom="0" percent="0" rank="0" text="" dxfId="855">
      <formula>0</formula>
    </cfRule>
    <cfRule type="cellIs" priority="858" operator="equal" aboveAverage="0" equalAverage="0" bottom="0" percent="0" rank="0" text="" dxfId="856">
      <formula>5</formula>
    </cfRule>
  </conditionalFormatting>
  <conditionalFormatting sqref="T298:T300">
    <cfRule type="cellIs" priority="859" operator="equal" aboveAverage="0" equalAverage="0" bottom="0" percent="0" rank="0" text="" dxfId="857">
      <formula>0</formula>
    </cfRule>
    <cfRule type="cellIs" priority="860" operator="equal" aboveAverage="0" equalAverage="0" bottom="0" percent="0" rank="0" text="" dxfId="858">
      <formula>5</formula>
    </cfRule>
  </conditionalFormatting>
  <conditionalFormatting sqref="U299:U300">
    <cfRule type="cellIs" priority="861" operator="equal" aboveAverage="0" equalAverage="0" bottom="0" percent="0" rank="0" text="" dxfId="859">
      <formula>15</formula>
    </cfRule>
    <cfRule type="cellIs" priority="862" operator="equal" aboveAverage="0" equalAverage="0" bottom="0" percent="0" rank="0" text="" dxfId="860">
      <formula>0</formula>
    </cfRule>
  </conditionalFormatting>
  <conditionalFormatting sqref="V299:V300">
    <cfRule type="cellIs" priority="863" operator="equal" aboveAverage="0" equalAverage="0" bottom="0" percent="0" rank="0" text="" dxfId="861">
      <formula>0</formula>
    </cfRule>
    <cfRule type="cellIs" priority="864" operator="equal" aboveAverage="0" equalAverage="0" bottom="0" percent="0" rank="0" text="" dxfId="862">
      <formula>10</formula>
    </cfRule>
  </conditionalFormatting>
  <conditionalFormatting sqref="X299:X300">
    <cfRule type="cellIs" priority="865" operator="equal" aboveAverage="0" equalAverage="0" bottom="0" percent="0" rank="0" text="" dxfId="863">
      <formula>0</formula>
    </cfRule>
    <cfRule type="cellIs" priority="866" operator="equal" aboveAverage="0" equalAverage="0" bottom="0" percent="0" rank="0" text="" dxfId="864">
      <formula>10</formula>
    </cfRule>
  </conditionalFormatting>
  <conditionalFormatting sqref="Y299:Y300">
    <cfRule type="cellIs" priority="867" operator="equal" aboveAverage="0" equalAverage="0" bottom="0" percent="0" rank="0" text="" dxfId="865">
      <formula>0</formula>
    </cfRule>
    <cfRule type="cellIs" priority="868" operator="equal" aboveAverage="0" equalAverage="0" bottom="0" percent="0" rank="0" text="" dxfId="866">
      <formula>30</formula>
    </cfRule>
  </conditionalFormatting>
  <conditionalFormatting sqref="W297:W298">
    <cfRule type="cellIs" priority="869" operator="equal" aboveAverage="0" equalAverage="0" bottom="0" percent="0" rank="0" text="" dxfId="867">
      <formula>15</formula>
    </cfRule>
    <cfRule type="cellIs" priority="870" operator="equal" aboveAverage="0" equalAverage="0" bottom="0" percent="0" rank="0" text="" dxfId="868">
      <formula>0</formula>
    </cfRule>
  </conditionalFormatting>
  <conditionalFormatting sqref="U297">
    <cfRule type="cellIs" priority="871" operator="equal" aboveAverage="0" equalAverage="0" bottom="0" percent="0" rank="0" text="" dxfId="869">
      <formula>15</formula>
    </cfRule>
    <cfRule type="cellIs" priority="872" operator="equal" aboveAverage="0" equalAverage="0" bottom="0" percent="0" rank="0" text="" dxfId="870">
      <formula>0</formula>
    </cfRule>
  </conditionalFormatting>
  <conditionalFormatting sqref="U298">
    <cfRule type="cellIs" priority="873" operator="equal" aboveAverage="0" equalAverage="0" bottom="0" percent="0" rank="0" text="" dxfId="871">
      <formula>15</formula>
    </cfRule>
    <cfRule type="cellIs" priority="874" operator="equal" aboveAverage="0" equalAverage="0" bottom="0" percent="0" rank="0" text="" dxfId="872">
      <formula>0</formula>
    </cfRule>
  </conditionalFormatting>
  <conditionalFormatting sqref="V297">
    <cfRule type="cellIs" priority="875" operator="equal" aboveAverage="0" equalAverage="0" bottom="0" percent="0" rank="0" text="" dxfId="873">
      <formula>0</formula>
    </cfRule>
    <cfRule type="cellIs" priority="876" operator="equal" aboveAverage="0" equalAverage="0" bottom="0" percent="0" rank="0" text="" dxfId="874">
      <formula>10</formula>
    </cfRule>
  </conditionalFormatting>
  <conditionalFormatting sqref="V298">
    <cfRule type="cellIs" priority="877" operator="equal" aboveAverage="0" equalAverage="0" bottom="0" percent="0" rank="0" text="" dxfId="875">
      <formula>0</formula>
    </cfRule>
    <cfRule type="cellIs" priority="878" operator="equal" aboveAverage="0" equalAverage="0" bottom="0" percent="0" rank="0" text="" dxfId="876">
      <formula>10</formula>
    </cfRule>
  </conditionalFormatting>
  <conditionalFormatting sqref="X297:X298">
    <cfRule type="cellIs" priority="879" operator="equal" aboveAverage="0" equalAverage="0" bottom="0" percent="0" rank="0" text="" dxfId="877">
      <formula>0</formula>
    </cfRule>
    <cfRule type="cellIs" priority="880" operator="equal" aboveAverage="0" equalAverage="0" bottom="0" percent="0" rank="0" text="" dxfId="878">
      <formula>10</formula>
    </cfRule>
  </conditionalFormatting>
  <conditionalFormatting sqref="Y297:Y298">
    <cfRule type="cellIs" priority="881" operator="equal" aboveAverage="0" equalAverage="0" bottom="0" percent="0" rank="0" text="" dxfId="879">
      <formula>0</formula>
    </cfRule>
    <cfRule type="cellIs" priority="882" operator="equal" aboveAverage="0" equalAverage="0" bottom="0" percent="0" rank="0" text="" dxfId="880">
      <formula>30</formula>
    </cfRule>
  </conditionalFormatting>
  <conditionalFormatting sqref="W319:W321">
    <cfRule type="cellIs" priority="883" operator="equal" aboveAverage="0" equalAverage="0" bottom="0" percent="0" rank="0" text="" dxfId="881">
      <formula>15</formula>
    </cfRule>
    <cfRule type="cellIs" priority="884" operator="equal" aboveAverage="0" equalAverage="0" bottom="0" percent="0" rank="0" text="" dxfId="882">
      <formula>0</formula>
    </cfRule>
  </conditionalFormatting>
  <conditionalFormatting sqref="AL320 AN320:AO320">
    <cfRule type="containsText" priority="885" operator="containsText" aboveAverage="0" equalAverage="0" bottom="0" percent="0" rank="0" text="123" dxfId="883"/>
  </conditionalFormatting>
  <conditionalFormatting sqref="S319:S321">
    <cfRule type="cellIs" priority="886" operator="equal" aboveAverage="0" equalAverage="0" bottom="0" percent="0" rank="0" text="" dxfId="884">
      <formula>15</formula>
    </cfRule>
    <cfRule type="cellIs" priority="887" operator="equal" aboveAverage="0" equalAverage="0" bottom="0" percent="0" rank="0" text="" dxfId="885">
      <formula>0</formula>
    </cfRule>
  </conditionalFormatting>
  <conditionalFormatting sqref="T319:T321">
    <cfRule type="cellIs" priority="888" operator="equal" aboveAverage="0" equalAverage="0" bottom="0" percent="0" rank="0" text="" dxfId="886">
      <formula>0</formula>
    </cfRule>
    <cfRule type="cellIs" priority="889" operator="equal" aboveAverage="0" equalAverage="0" bottom="0" percent="0" rank="0" text="" dxfId="887">
      <formula>5</formula>
    </cfRule>
  </conditionalFormatting>
  <conditionalFormatting sqref="U319:U321">
    <cfRule type="cellIs" priority="890" operator="equal" aboveAverage="0" equalAverage="0" bottom="0" percent="0" rank="0" text="" dxfId="888">
      <formula>15</formula>
    </cfRule>
    <cfRule type="cellIs" priority="891" operator="equal" aboveAverage="0" equalAverage="0" bottom="0" percent="0" rank="0" text="" dxfId="889">
      <formula>0</formula>
    </cfRule>
  </conditionalFormatting>
  <conditionalFormatting sqref="V319:V321">
    <cfRule type="cellIs" priority="892" operator="equal" aboveAverage="0" equalAverage="0" bottom="0" percent="0" rank="0" text="" dxfId="890">
      <formula>0</formula>
    </cfRule>
    <cfRule type="cellIs" priority="893" operator="equal" aboveAverage="0" equalAverage="0" bottom="0" percent="0" rank="0" text="" dxfId="891">
      <formula>10</formula>
    </cfRule>
  </conditionalFormatting>
  <conditionalFormatting sqref="X319:X321">
    <cfRule type="cellIs" priority="894" operator="equal" aboveAverage="0" equalAverage="0" bottom="0" percent="0" rank="0" text="" dxfId="892">
      <formula>0</formula>
    </cfRule>
    <cfRule type="cellIs" priority="895" operator="equal" aboveAverage="0" equalAverage="0" bottom="0" percent="0" rank="0" text="" dxfId="893">
      <formula>10</formula>
    </cfRule>
  </conditionalFormatting>
  <conditionalFormatting sqref="Y319:Y321">
    <cfRule type="cellIs" priority="896" operator="equal" aboveAverage="0" equalAverage="0" bottom="0" percent="0" rank="0" text="" dxfId="894">
      <formula>0</formula>
    </cfRule>
    <cfRule type="cellIs" priority="897" operator="equal" aboveAverage="0" equalAverage="0" bottom="0" percent="0" rank="0" text="" dxfId="895">
      <formula>30</formula>
    </cfRule>
  </conditionalFormatting>
  <conditionalFormatting sqref="W314:W316">
    <cfRule type="cellIs" priority="898" operator="equal" aboveAverage="0" equalAverage="0" bottom="0" percent="0" rank="0" text="" dxfId="896">
      <formula>15</formula>
    </cfRule>
    <cfRule type="cellIs" priority="899" operator="equal" aboveAverage="0" equalAverage="0" bottom="0" percent="0" rank="0" text="" dxfId="897">
      <formula>0</formula>
    </cfRule>
  </conditionalFormatting>
  <conditionalFormatting sqref="S314:S316">
    <cfRule type="cellIs" priority="900" operator="equal" aboveAverage="0" equalAverage="0" bottom="0" percent="0" rank="0" text="" dxfId="898">
      <formula>15</formula>
    </cfRule>
    <cfRule type="cellIs" priority="901" operator="equal" aboveAverage="0" equalAverage="0" bottom="0" percent="0" rank="0" text="" dxfId="899">
      <formula>0</formula>
    </cfRule>
  </conditionalFormatting>
  <conditionalFormatting sqref="T314:T316">
    <cfRule type="cellIs" priority="902" operator="equal" aboveAverage="0" equalAverage="0" bottom="0" percent="0" rank="0" text="" dxfId="900">
      <formula>0</formula>
    </cfRule>
    <cfRule type="cellIs" priority="903" operator="equal" aboveAverage="0" equalAverage="0" bottom="0" percent="0" rank="0" text="" dxfId="901">
      <formula>5</formula>
    </cfRule>
  </conditionalFormatting>
  <conditionalFormatting sqref="U314:U316">
    <cfRule type="cellIs" priority="904" operator="equal" aboveAverage="0" equalAverage="0" bottom="0" percent="0" rank="0" text="" dxfId="902">
      <formula>15</formula>
    </cfRule>
    <cfRule type="cellIs" priority="905" operator="equal" aboveAverage="0" equalAverage="0" bottom="0" percent="0" rank="0" text="" dxfId="903">
      <formula>0</formula>
    </cfRule>
  </conditionalFormatting>
  <conditionalFormatting sqref="V314:V316">
    <cfRule type="cellIs" priority="906" operator="equal" aboveAverage="0" equalAverage="0" bottom="0" percent="0" rank="0" text="" dxfId="904">
      <formula>0</formula>
    </cfRule>
    <cfRule type="cellIs" priority="907" operator="equal" aboveAverage="0" equalAverage="0" bottom="0" percent="0" rank="0" text="" dxfId="905">
      <formula>10</formula>
    </cfRule>
  </conditionalFormatting>
  <conditionalFormatting sqref="X314:X316">
    <cfRule type="cellIs" priority="908" operator="equal" aboveAverage="0" equalAverage="0" bottom="0" percent="0" rank="0" text="" dxfId="906">
      <formula>0</formula>
    </cfRule>
    <cfRule type="cellIs" priority="909" operator="equal" aboveAverage="0" equalAverage="0" bottom="0" percent="0" rank="0" text="" dxfId="907">
      <formula>10</formula>
    </cfRule>
  </conditionalFormatting>
  <conditionalFormatting sqref="Y314:Y316">
    <cfRule type="cellIs" priority="910" operator="equal" aboveAverage="0" equalAverage="0" bottom="0" percent="0" rank="0" text="" dxfId="908">
      <formula>0</formula>
    </cfRule>
    <cfRule type="cellIs" priority="911" operator="equal" aboveAverage="0" equalAverage="0" bottom="0" percent="0" rank="0" text="" dxfId="909">
      <formula>30</formula>
    </cfRule>
  </conditionalFormatting>
  <conditionalFormatting sqref="W307 W310:W311">
    <cfRule type="cellIs" priority="912" operator="equal" aboveAverage="0" equalAverage="0" bottom="0" percent="0" rank="0" text="" dxfId="910">
      <formula>15</formula>
    </cfRule>
    <cfRule type="cellIs" priority="913" operator="equal" aboveAverage="0" equalAverage="0" bottom="0" percent="0" rank="0" text="" dxfId="911">
      <formula>0</formula>
    </cfRule>
  </conditionalFormatting>
  <conditionalFormatting sqref="AL310 AN310:AO310">
    <cfRule type="containsText" priority="914" operator="containsText" aboveAverage="0" equalAverage="0" bottom="0" percent="0" rank="0" text="123" dxfId="912"/>
  </conditionalFormatting>
  <conditionalFormatting sqref="S307">
    <cfRule type="cellIs" priority="915" operator="equal" aboveAverage="0" equalAverage="0" bottom="0" percent="0" rank="0" text="" dxfId="913">
      <formula>15</formula>
    </cfRule>
    <cfRule type="cellIs" priority="916" operator="equal" aboveAverage="0" equalAverage="0" bottom="0" percent="0" rank="0" text="" dxfId="914">
      <formula>0</formula>
    </cfRule>
  </conditionalFormatting>
  <conditionalFormatting sqref="S310:S311">
    <cfRule type="cellIs" priority="917" operator="equal" aboveAverage="0" equalAverage="0" bottom="0" percent="0" rank="0" text="" dxfId="915">
      <formula>15</formula>
    </cfRule>
    <cfRule type="cellIs" priority="918" operator="equal" aboveAverage="0" equalAverage="0" bottom="0" percent="0" rank="0" text="" dxfId="916">
      <formula>0</formula>
    </cfRule>
  </conditionalFormatting>
  <conditionalFormatting sqref="T307">
    <cfRule type="cellIs" priority="919" operator="equal" aboveAverage="0" equalAverage="0" bottom="0" percent="0" rank="0" text="" dxfId="917">
      <formula>0</formula>
    </cfRule>
    <cfRule type="cellIs" priority="920" operator="equal" aboveAverage="0" equalAverage="0" bottom="0" percent="0" rank="0" text="" dxfId="918">
      <formula>5</formula>
    </cfRule>
  </conditionalFormatting>
  <conditionalFormatting sqref="T310:T311">
    <cfRule type="cellIs" priority="921" operator="equal" aboveAverage="0" equalAverage="0" bottom="0" percent="0" rank="0" text="" dxfId="919">
      <formula>0</formula>
    </cfRule>
    <cfRule type="cellIs" priority="922" operator="equal" aboveAverage="0" equalAverage="0" bottom="0" percent="0" rank="0" text="" dxfId="920">
      <formula>5</formula>
    </cfRule>
  </conditionalFormatting>
  <conditionalFormatting sqref="U307">
    <cfRule type="cellIs" priority="923" operator="equal" aboveAverage="0" equalAverage="0" bottom="0" percent="0" rank="0" text="" dxfId="921">
      <formula>15</formula>
    </cfRule>
    <cfRule type="cellIs" priority="924" operator="equal" aboveAverage="0" equalAverage="0" bottom="0" percent="0" rank="0" text="" dxfId="922">
      <formula>0</formula>
    </cfRule>
  </conditionalFormatting>
  <conditionalFormatting sqref="U310:U311">
    <cfRule type="cellIs" priority="925" operator="equal" aboveAverage="0" equalAverage="0" bottom="0" percent="0" rank="0" text="" dxfId="923">
      <formula>15</formula>
    </cfRule>
    <cfRule type="cellIs" priority="926" operator="equal" aboveAverage="0" equalAverage="0" bottom="0" percent="0" rank="0" text="" dxfId="924">
      <formula>0</formula>
    </cfRule>
  </conditionalFormatting>
  <conditionalFormatting sqref="V307">
    <cfRule type="cellIs" priority="927" operator="equal" aboveAverage="0" equalAverage="0" bottom="0" percent="0" rank="0" text="" dxfId="925">
      <formula>0</formula>
    </cfRule>
    <cfRule type="cellIs" priority="928" operator="equal" aboveAverage="0" equalAverage="0" bottom="0" percent="0" rank="0" text="" dxfId="926">
      <formula>10</formula>
    </cfRule>
  </conditionalFormatting>
  <conditionalFormatting sqref="V310:V311">
    <cfRule type="cellIs" priority="929" operator="equal" aboveAverage="0" equalAverage="0" bottom="0" percent="0" rank="0" text="" dxfId="927">
      <formula>0</formula>
    </cfRule>
    <cfRule type="cellIs" priority="930" operator="equal" aboveAverage="0" equalAverage="0" bottom="0" percent="0" rank="0" text="" dxfId="928">
      <formula>10</formula>
    </cfRule>
  </conditionalFormatting>
  <conditionalFormatting sqref="X307 X310:X311">
    <cfRule type="cellIs" priority="931" operator="equal" aboveAverage="0" equalAverage="0" bottom="0" percent="0" rank="0" text="" dxfId="929">
      <formula>0</formula>
    </cfRule>
    <cfRule type="cellIs" priority="932" operator="equal" aboveAverage="0" equalAverage="0" bottom="0" percent="0" rank="0" text="" dxfId="930">
      <formula>10</formula>
    </cfRule>
  </conditionalFormatting>
  <conditionalFormatting sqref="Y307 Y310:Y311">
    <cfRule type="cellIs" priority="933" operator="equal" aboveAverage="0" equalAverage="0" bottom="0" percent="0" rank="0" text="" dxfId="931">
      <formula>0</formula>
    </cfRule>
    <cfRule type="cellIs" priority="934" operator="equal" aboveAverage="0" equalAverage="0" bottom="0" percent="0" rank="0" text="" dxfId="932">
      <formula>30</formula>
    </cfRule>
  </conditionalFormatting>
  <conditionalFormatting sqref="W302:W306">
    <cfRule type="cellIs" priority="935" operator="equal" aboveAverage="0" equalAverage="0" bottom="0" percent="0" rank="0" text="" dxfId="933">
      <formula>15</formula>
    </cfRule>
    <cfRule type="cellIs" priority="936" operator="equal" aboveAverage="0" equalAverage="0" bottom="0" percent="0" rank="0" text="" dxfId="934">
      <formula>0</formula>
    </cfRule>
  </conditionalFormatting>
  <conditionalFormatting sqref="AN305">
    <cfRule type="containsText" priority="937" operator="containsText" aboveAverage="0" equalAverage="0" bottom="0" percent="0" rank="0" text="123" dxfId="935"/>
  </conditionalFormatting>
  <conditionalFormatting sqref="S302">
    <cfRule type="cellIs" priority="938" operator="equal" aboveAverage="0" equalAverage="0" bottom="0" percent="0" rank="0" text="" dxfId="936">
      <formula>15</formula>
    </cfRule>
    <cfRule type="cellIs" priority="939" operator="equal" aboveAverage="0" equalAverage="0" bottom="0" percent="0" rank="0" text="" dxfId="937">
      <formula>0</formula>
    </cfRule>
  </conditionalFormatting>
  <conditionalFormatting sqref="S303:S306">
    <cfRule type="cellIs" priority="940" operator="equal" aboveAverage="0" equalAverage="0" bottom="0" percent="0" rank="0" text="" dxfId="938">
      <formula>15</formula>
    </cfRule>
    <cfRule type="cellIs" priority="941" operator="equal" aboveAverage="0" equalAverage="0" bottom="0" percent="0" rank="0" text="" dxfId="939">
      <formula>0</formula>
    </cfRule>
  </conditionalFormatting>
  <conditionalFormatting sqref="T302">
    <cfRule type="cellIs" priority="942" operator="equal" aboveAverage="0" equalAverage="0" bottom="0" percent="0" rank="0" text="" dxfId="940">
      <formula>0</formula>
    </cfRule>
    <cfRule type="cellIs" priority="943" operator="equal" aboveAverage="0" equalAverage="0" bottom="0" percent="0" rank="0" text="" dxfId="941">
      <formula>5</formula>
    </cfRule>
  </conditionalFormatting>
  <conditionalFormatting sqref="T303:T306">
    <cfRule type="cellIs" priority="944" operator="equal" aboveAverage="0" equalAverage="0" bottom="0" percent="0" rank="0" text="" dxfId="942">
      <formula>0</formula>
    </cfRule>
    <cfRule type="cellIs" priority="945" operator="equal" aboveAverage="0" equalAverage="0" bottom="0" percent="0" rank="0" text="" dxfId="943">
      <formula>5</formula>
    </cfRule>
  </conditionalFormatting>
  <conditionalFormatting sqref="U302">
    <cfRule type="cellIs" priority="946" operator="equal" aboveAverage="0" equalAverage="0" bottom="0" percent="0" rank="0" text="" dxfId="944">
      <formula>15</formula>
    </cfRule>
    <cfRule type="cellIs" priority="947" operator="equal" aboveAverage="0" equalAverage="0" bottom="0" percent="0" rank="0" text="" dxfId="945">
      <formula>0</formula>
    </cfRule>
  </conditionalFormatting>
  <conditionalFormatting sqref="U303:U306">
    <cfRule type="cellIs" priority="948" operator="equal" aboveAverage="0" equalAverage="0" bottom="0" percent="0" rank="0" text="" dxfId="946">
      <formula>15</formula>
    </cfRule>
    <cfRule type="cellIs" priority="949" operator="equal" aboveAverage="0" equalAverage="0" bottom="0" percent="0" rank="0" text="" dxfId="947">
      <formula>0</formula>
    </cfRule>
  </conditionalFormatting>
  <conditionalFormatting sqref="V302">
    <cfRule type="cellIs" priority="950" operator="equal" aboveAverage="0" equalAverage="0" bottom="0" percent="0" rank="0" text="" dxfId="948">
      <formula>0</formula>
    </cfRule>
    <cfRule type="cellIs" priority="951" operator="equal" aboveAverage="0" equalAverage="0" bottom="0" percent="0" rank="0" text="" dxfId="949">
      <formula>10</formula>
    </cfRule>
  </conditionalFormatting>
  <conditionalFormatting sqref="V303:V306">
    <cfRule type="cellIs" priority="952" operator="equal" aboveAverage="0" equalAverage="0" bottom="0" percent="0" rank="0" text="" dxfId="950">
      <formula>0</formula>
    </cfRule>
    <cfRule type="cellIs" priority="953" operator="equal" aboveAverage="0" equalAverage="0" bottom="0" percent="0" rank="0" text="" dxfId="951">
      <formula>10</formula>
    </cfRule>
  </conditionalFormatting>
  <conditionalFormatting sqref="X302:X306">
    <cfRule type="cellIs" priority="954" operator="equal" aboveAverage="0" equalAverage="0" bottom="0" percent="0" rank="0" text="" dxfId="952">
      <formula>0</formula>
    </cfRule>
    <cfRule type="cellIs" priority="955" operator="equal" aboveAverage="0" equalAverage="0" bottom="0" percent="0" rank="0" text="" dxfId="953">
      <formula>10</formula>
    </cfRule>
  </conditionalFormatting>
  <conditionalFormatting sqref="Y302:Y306">
    <cfRule type="cellIs" priority="956" operator="equal" aboveAverage="0" equalAverage="0" bottom="0" percent="0" rank="0" text="" dxfId="954">
      <formula>0</formula>
    </cfRule>
    <cfRule type="cellIs" priority="957" operator="equal" aboveAverage="0" equalAverage="0" bottom="0" percent="0" rank="0" text="" dxfId="955">
      <formula>30</formula>
    </cfRule>
  </conditionalFormatting>
  <conditionalFormatting sqref="S238">
    <cfRule type="cellIs" priority="958" operator="equal" aboveAverage="0" equalAverage="0" bottom="0" percent="0" rank="0" text="" dxfId="956">
      <formula>15</formula>
    </cfRule>
    <cfRule type="cellIs" priority="959" operator="equal" aboveAverage="0" equalAverage="0" bottom="0" percent="0" rank="0" text="" dxfId="957">
      <formula>0</formula>
    </cfRule>
  </conditionalFormatting>
  <conditionalFormatting sqref="AP305">
    <cfRule type="containsText" priority="960" operator="containsText" aboveAverage="0" equalAverage="0" bottom="0" percent="0" rank="0" text="123" dxfId="958"/>
  </conditionalFormatting>
  <conditionalFormatting sqref="AO305">
    <cfRule type="containsText" priority="961" operator="containsText" aboveAverage="0" equalAverage="0" bottom="0" percent="0" rank="0" text="123" dxfId="959"/>
  </conditionalFormatting>
  <conditionalFormatting sqref="W308">
    <cfRule type="cellIs" priority="962" operator="equal" aboveAverage="0" equalAverage="0" bottom="0" percent="0" rank="0" text="" dxfId="960">
      <formula>15</formula>
    </cfRule>
    <cfRule type="cellIs" priority="963" operator="equal" aboveAverage="0" equalAverage="0" bottom="0" percent="0" rank="0" text="" dxfId="961">
      <formula>0</formula>
    </cfRule>
  </conditionalFormatting>
  <conditionalFormatting sqref="S308">
    <cfRule type="cellIs" priority="964" operator="equal" aboveAverage="0" equalAverage="0" bottom="0" percent="0" rank="0" text="" dxfId="962">
      <formula>15</formula>
    </cfRule>
    <cfRule type="cellIs" priority="965" operator="equal" aboveAverage="0" equalAverage="0" bottom="0" percent="0" rank="0" text="" dxfId="963">
      <formula>0</formula>
    </cfRule>
  </conditionalFormatting>
  <conditionalFormatting sqref="T308">
    <cfRule type="cellIs" priority="966" operator="equal" aboveAverage="0" equalAverage="0" bottom="0" percent="0" rank="0" text="" dxfId="964">
      <formula>0</formula>
    </cfRule>
    <cfRule type="cellIs" priority="967" operator="equal" aboveAverage="0" equalAverage="0" bottom="0" percent="0" rank="0" text="" dxfId="965">
      <formula>5</formula>
    </cfRule>
  </conditionalFormatting>
  <conditionalFormatting sqref="U308">
    <cfRule type="cellIs" priority="968" operator="equal" aboveAverage="0" equalAverage="0" bottom="0" percent="0" rank="0" text="" dxfId="966">
      <formula>15</formula>
    </cfRule>
    <cfRule type="cellIs" priority="969" operator="equal" aboveAverage="0" equalAverage="0" bottom="0" percent="0" rank="0" text="" dxfId="967">
      <formula>0</formula>
    </cfRule>
  </conditionalFormatting>
  <conditionalFormatting sqref="V308">
    <cfRule type="cellIs" priority="970" operator="equal" aboveAverage="0" equalAverage="0" bottom="0" percent="0" rank="0" text="" dxfId="968">
      <formula>0</formula>
    </cfRule>
    <cfRule type="cellIs" priority="971" operator="equal" aboveAverage="0" equalAverage="0" bottom="0" percent="0" rank="0" text="" dxfId="969">
      <formula>10</formula>
    </cfRule>
  </conditionalFormatting>
  <conditionalFormatting sqref="X308">
    <cfRule type="cellIs" priority="972" operator="equal" aboveAverage="0" equalAverage="0" bottom="0" percent="0" rank="0" text="" dxfId="970">
      <formula>0</formula>
    </cfRule>
    <cfRule type="cellIs" priority="973" operator="equal" aboveAverage="0" equalAverage="0" bottom="0" percent="0" rank="0" text="" dxfId="971">
      <formula>10</formula>
    </cfRule>
  </conditionalFormatting>
  <conditionalFormatting sqref="Y308">
    <cfRule type="cellIs" priority="974" operator="equal" aboveAverage="0" equalAverage="0" bottom="0" percent="0" rank="0" text="" dxfId="972">
      <formula>0</formula>
    </cfRule>
    <cfRule type="cellIs" priority="975" operator="equal" aboveAverage="0" equalAverage="0" bottom="0" percent="0" rank="0" text="" dxfId="973">
      <formula>30</formula>
    </cfRule>
  </conditionalFormatting>
  <conditionalFormatting sqref="W309">
    <cfRule type="cellIs" priority="976" operator="equal" aboveAverage="0" equalAverage="0" bottom="0" percent="0" rank="0" text="" dxfId="974">
      <formula>15</formula>
    </cfRule>
    <cfRule type="cellIs" priority="977" operator="equal" aboveAverage="0" equalAverage="0" bottom="0" percent="0" rank="0" text="" dxfId="975">
      <formula>0</formula>
    </cfRule>
  </conditionalFormatting>
  <conditionalFormatting sqref="S309">
    <cfRule type="cellIs" priority="978" operator="equal" aboveAverage="0" equalAverage="0" bottom="0" percent="0" rank="0" text="" dxfId="976">
      <formula>15</formula>
    </cfRule>
    <cfRule type="cellIs" priority="979" operator="equal" aboveAverage="0" equalAverage="0" bottom="0" percent="0" rank="0" text="" dxfId="977">
      <formula>0</formula>
    </cfRule>
  </conditionalFormatting>
  <conditionalFormatting sqref="T309">
    <cfRule type="cellIs" priority="980" operator="equal" aboveAverage="0" equalAverage="0" bottom="0" percent="0" rank="0" text="" dxfId="978">
      <formula>0</formula>
    </cfRule>
    <cfRule type="cellIs" priority="981" operator="equal" aboveAverage="0" equalAverage="0" bottom="0" percent="0" rank="0" text="" dxfId="979">
      <formula>5</formula>
    </cfRule>
  </conditionalFormatting>
  <conditionalFormatting sqref="U309">
    <cfRule type="cellIs" priority="982" operator="equal" aboveAverage="0" equalAverage="0" bottom="0" percent="0" rank="0" text="" dxfId="980">
      <formula>15</formula>
    </cfRule>
    <cfRule type="cellIs" priority="983" operator="equal" aboveAverage="0" equalAverage="0" bottom="0" percent="0" rank="0" text="" dxfId="981">
      <formula>0</formula>
    </cfRule>
  </conditionalFormatting>
  <conditionalFormatting sqref="V309">
    <cfRule type="cellIs" priority="984" operator="equal" aboveAverage="0" equalAverage="0" bottom="0" percent="0" rank="0" text="" dxfId="982">
      <formula>0</formula>
    </cfRule>
    <cfRule type="cellIs" priority="985" operator="equal" aboveAverage="0" equalAverage="0" bottom="0" percent="0" rank="0" text="" dxfId="983">
      <formula>10</formula>
    </cfRule>
  </conditionalFormatting>
  <conditionalFormatting sqref="X309">
    <cfRule type="cellIs" priority="986" operator="equal" aboveAverage="0" equalAverage="0" bottom="0" percent="0" rank="0" text="" dxfId="984">
      <formula>0</formula>
    </cfRule>
    <cfRule type="cellIs" priority="987" operator="equal" aboveAverage="0" equalAverage="0" bottom="0" percent="0" rank="0" text="" dxfId="985">
      <formula>10</formula>
    </cfRule>
  </conditionalFormatting>
  <conditionalFormatting sqref="Y309">
    <cfRule type="cellIs" priority="988" operator="equal" aboveAverage="0" equalAverage="0" bottom="0" percent="0" rank="0" text="" dxfId="986">
      <formula>0</formula>
    </cfRule>
    <cfRule type="cellIs" priority="989" operator="equal" aboveAverage="0" equalAverage="0" bottom="0" percent="0" rank="0" text="" dxfId="987">
      <formula>30</formula>
    </cfRule>
  </conditionalFormatting>
  <conditionalFormatting sqref="W312">
    <cfRule type="cellIs" priority="990" operator="equal" aboveAverage="0" equalAverage="0" bottom="0" percent="0" rank="0" text="" dxfId="988">
      <formula>15</formula>
    </cfRule>
    <cfRule type="cellIs" priority="991" operator="equal" aboveAverage="0" equalAverage="0" bottom="0" percent="0" rank="0" text="" dxfId="989">
      <formula>0</formula>
    </cfRule>
  </conditionalFormatting>
  <conditionalFormatting sqref="S312">
    <cfRule type="cellIs" priority="992" operator="equal" aboveAverage="0" equalAverage="0" bottom="0" percent="0" rank="0" text="" dxfId="990">
      <formula>15</formula>
    </cfRule>
    <cfRule type="cellIs" priority="993" operator="equal" aboveAverage="0" equalAverage="0" bottom="0" percent="0" rank="0" text="" dxfId="991">
      <formula>0</formula>
    </cfRule>
  </conditionalFormatting>
  <conditionalFormatting sqref="T312">
    <cfRule type="cellIs" priority="994" operator="equal" aboveAverage="0" equalAverage="0" bottom="0" percent="0" rank="0" text="" dxfId="992">
      <formula>0</formula>
    </cfRule>
    <cfRule type="cellIs" priority="995" operator="equal" aboveAverage="0" equalAverage="0" bottom="0" percent="0" rank="0" text="" dxfId="993">
      <formula>5</formula>
    </cfRule>
  </conditionalFormatting>
  <conditionalFormatting sqref="U312">
    <cfRule type="cellIs" priority="996" operator="equal" aboveAverage="0" equalAverage="0" bottom="0" percent="0" rank="0" text="" dxfId="994">
      <formula>15</formula>
    </cfRule>
    <cfRule type="cellIs" priority="997" operator="equal" aboveAverage="0" equalAverage="0" bottom="0" percent="0" rank="0" text="" dxfId="995">
      <formula>0</formula>
    </cfRule>
  </conditionalFormatting>
  <conditionalFormatting sqref="V312">
    <cfRule type="cellIs" priority="998" operator="equal" aboveAverage="0" equalAverage="0" bottom="0" percent="0" rank="0" text="" dxfId="996">
      <formula>0</formula>
    </cfRule>
    <cfRule type="cellIs" priority="999" operator="equal" aboveAverage="0" equalAverage="0" bottom="0" percent="0" rank="0" text="" dxfId="997">
      <formula>10</formula>
    </cfRule>
  </conditionalFormatting>
  <conditionalFormatting sqref="X312">
    <cfRule type="cellIs" priority="1000" operator="equal" aboveAverage="0" equalAverage="0" bottom="0" percent="0" rank="0" text="" dxfId="998">
      <formula>0</formula>
    </cfRule>
    <cfRule type="cellIs" priority="1001" operator="equal" aboveAverage="0" equalAverage="0" bottom="0" percent="0" rank="0" text="" dxfId="999">
      <formula>10</formula>
    </cfRule>
  </conditionalFormatting>
  <conditionalFormatting sqref="Y312">
    <cfRule type="cellIs" priority="1002" operator="equal" aboveAverage="0" equalAverage="0" bottom="0" percent="0" rank="0" text="" dxfId="1000">
      <formula>0</formula>
    </cfRule>
    <cfRule type="cellIs" priority="1003" operator="equal" aboveAverage="0" equalAverage="0" bottom="0" percent="0" rank="0" text="" dxfId="1001">
      <formula>30</formula>
    </cfRule>
  </conditionalFormatting>
  <conditionalFormatting sqref="W313">
    <cfRule type="cellIs" priority="1004" operator="equal" aboveAverage="0" equalAverage="0" bottom="0" percent="0" rank="0" text="" dxfId="1002">
      <formula>15</formula>
    </cfRule>
    <cfRule type="cellIs" priority="1005" operator="equal" aboveAverage="0" equalAverage="0" bottom="0" percent="0" rank="0" text="" dxfId="1003">
      <formula>0</formula>
    </cfRule>
  </conditionalFormatting>
  <conditionalFormatting sqref="S313">
    <cfRule type="cellIs" priority="1006" operator="equal" aboveAverage="0" equalAverage="0" bottom="0" percent="0" rank="0" text="" dxfId="1004">
      <formula>15</formula>
    </cfRule>
    <cfRule type="cellIs" priority="1007" operator="equal" aboveAverage="0" equalAverage="0" bottom="0" percent="0" rank="0" text="" dxfId="1005">
      <formula>0</formula>
    </cfRule>
  </conditionalFormatting>
  <conditionalFormatting sqref="T313">
    <cfRule type="cellIs" priority="1008" operator="equal" aboveAverage="0" equalAverage="0" bottom="0" percent="0" rank="0" text="" dxfId="1006">
      <formula>0</formula>
    </cfRule>
    <cfRule type="cellIs" priority="1009" operator="equal" aboveAverage="0" equalAverage="0" bottom="0" percent="0" rank="0" text="" dxfId="1007">
      <formula>5</formula>
    </cfRule>
  </conditionalFormatting>
  <conditionalFormatting sqref="U313">
    <cfRule type="cellIs" priority="1010" operator="equal" aboveAverage="0" equalAverage="0" bottom="0" percent="0" rank="0" text="" dxfId="1008">
      <formula>15</formula>
    </cfRule>
    <cfRule type="cellIs" priority="1011" operator="equal" aboveAverage="0" equalAverage="0" bottom="0" percent="0" rank="0" text="" dxfId="1009">
      <formula>0</formula>
    </cfRule>
  </conditionalFormatting>
  <conditionalFormatting sqref="V313">
    <cfRule type="cellIs" priority="1012" operator="equal" aboveAverage="0" equalAverage="0" bottom="0" percent="0" rank="0" text="" dxfId="1010">
      <formula>0</formula>
    </cfRule>
    <cfRule type="cellIs" priority="1013" operator="equal" aboveAverage="0" equalAverage="0" bottom="0" percent="0" rank="0" text="" dxfId="1011">
      <formula>10</formula>
    </cfRule>
  </conditionalFormatting>
  <conditionalFormatting sqref="X313">
    <cfRule type="cellIs" priority="1014" operator="equal" aboveAverage="0" equalAverage="0" bottom="0" percent="0" rank="0" text="" dxfId="1012">
      <formula>0</formula>
    </cfRule>
    <cfRule type="cellIs" priority="1015" operator="equal" aboveAverage="0" equalAverage="0" bottom="0" percent="0" rank="0" text="" dxfId="1013">
      <formula>10</formula>
    </cfRule>
  </conditionalFormatting>
  <conditionalFormatting sqref="Y313">
    <cfRule type="cellIs" priority="1016" operator="equal" aboveAverage="0" equalAverage="0" bottom="0" percent="0" rank="0" text="" dxfId="1014">
      <formula>0</formula>
    </cfRule>
    <cfRule type="cellIs" priority="1017" operator="equal" aboveAverage="0" equalAverage="0" bottom="0" percent="0" rank="0" text="" dxfId="1015">
      <formula>30</formula>
    </cfRule>
  </conditionalFormatting>
  <conditionalFormatting sqref="AP310">
    <cfRule type="containsText" priority="1018" operator="containsText" aboveAverage="0" equalAverage="0" bottom="0" percent="0" rank="0" text="123" dxfId="1016"/>
  </conditionalFormatting>
  <conditionalFormatting sqref="AP315">
    <cfRule type="containsText" priority="1019" operator="containsText" aboveAverage="0" equalAverage="0" bottom="0" percent="0" rank="0" text="123" dxfId="1017"/>
  </conditionalFormatting>
  <conditionalFormatting sqref="AL304:AL306">
    <cfRule type="containsText" priority="1020" operator="containsText" aboveAverage="0" equalAverage="0" bottom="0" percent="0" rank="0" text="123" dxfId="1018"/>
  </conditionalFormatting>
  <conditionalFormatting sqref="AL309">
    <cfRule type="containsText" priority="1021" operator="containsText" aboveAverage="0" equalAverage="0" bottom="0" percent="0" rank="0" text="123" dxfId="1019"/>
  </conditionalFormatting>
  <conditionalFormatting sqref="W317">
    <cfRule type="cellIs" priority="1022" operator="equal" aboveAverage="0" equalAverage="0" bottom="0" percent="0" rank="0" text="" dxfId="1020">
      <formula>15</formula>
    </cfRule>
    <cfRule type="cellIs" priority="1023" operator="equal" aboveAverage="0" equalAverage="0" bottom="0" percent="0" rank="0" text="" dxfId="1021">
      <formula>0</formula>
    </cfRule>
  </conditionalFormatting>
  <conditionalFormatting sqref="S317">
    <cfRule type="cellIs" priority="1024" operator="equal" aboveAverage="0" equalAverage="0" bottom="0" percent="0" rank="0" text="" dxfId="1022">
      <formula>15</formula>
    </cfRule>
    <cfRule type="cellIs" priority="1025" operator="equal" aboveAverage="0" equalAverage="0" bottom="0" percent="0" rank="0" text="" dxfId="1023">
      <formula>0</formula>
    </cfRule>
  </conditionalFormatting>
  <conditionalFormatting sqref="T317">
    <cfRule type="cellIs" priority="1026" operator="equal" aboveAverage="0" equalAverage="0" bottom="0" percent="0" rank="0" text="" dxfId="1024">
      <formula>0</formula>
    </cfRule>
    <cfRule type="cellIs" priority="1027" operator="equal" aboveAverage="0" equalAverage="0" bottom="0" percent="0" rank="0" text="" dxfId="1025">
      <formula>5</formula>
    </cfRule>
  </conditionalFormatting>
  <conditionalFormatting sqref="U317">
    <cfRule type="cellIs" priority="1028" operator="equal" aboveAverage="0" equalAverage="0" bottom="0" percent="0" rank="0" text="" dxfId="1026">
      <formula>15</formula>
    </cfRule>
    <cfRule type="cellIs" priority="1029" operator="equal" aboveAverage="0" equalAverage="0" bottom="0" percent="0" rank="0" text="" dxfId="1027">
      <formula>0</formula>
    </cfRule>
  </conditionalFormatting>
  <conditionalFormatting sqref="V317">
    <cfRule type="cellIs" priority="1030" operator="equal" aboveAverage="0" equalAverage="0" bottom="0" percent="0" rank="0" text="" dxfId="1028">
      <formula>0</formula>
    </cfRule>
    <cfRule type="cellIs" priority="1031" operator="equal" aboveAverage="0" equalAverage="0" bottom="0" percent="0" rank="0" text="" dxfId="1029">
      <formula>10</formula>
    </cfRule>
  </conditionalFormatting>
  <conditionalFormatting sqref="X317">
    <cfRule type="cellIs" priority="1032" operator="equal" aboveAverage="0" equalAverage="0" bottom="0" percent="0" rank="0" text="" dxfId="1030">
      <formula>0</formula>
    </cfRule>
    <cfRule type="cellIs" priority="1033" operator="equal" aboveAverage="0" equalAverage="0" bottom="0" percent="0" rank="0" text="" dxfId="1031">
      <formula>10</formula>
    </cfRule>
  </conditionalFormatting>
  <conditionalFormatting sqref="Y317">
    <cfRule type="cellIs" priority="1034" operator="equal" aboveAverage="0" equalAverage="0" bottom="0" percent="0" rank="0" text="" dxfId="1032">
      <formula>0</formula>
    </cfRule>
    <cfRule type="cellIs" priority="1035" operator="equal" aboveAverage="0" equalAverage="0" bottom="0" percent="0" rank="0" text="" dxfId="1033">
      <formula>30</formula>
    </cfRule>
  </conditionalFormatting>
  <conditionalFormatting sqref="W318">
    <cfRule type="cellIs" priority="1036" operator="equal" aboveAverage="0" equalAverage="0" bottom="0" percent="0" rank="0" text="" dxfId="1034">
      <formula>15</formula>
    </cfRule>
    <cfRule type="cellIs" priority="1037" operator="equal" aboveAverage="0" equalAverage="0" bottom="0" percent="0" rank="0" text="" dxfId="1035">
      <formula>0</formula>
    </cfRule>
  </conditionalFormatting>
  <conditionalFormatting sqref="S318">
    <cfRule type="cellIs" priority="1038" operator="equal" aboveAverage="0" equalAverage="0" bottom="0" percent="0" rank="0" text="" dxfId="1036">
      <formula>15</formula>
    </cfRule>
    <cfRule type="cellIs" priority="1039" operator="equal" aboveAverage="0" equalAverage="0" bottom="0" percent="0" rank="0" text="" dxfId="1037">
      <formula>0</formula>
    </cfRule>
  </conditionalFormatting>
  <conditionalFormatting sqref="T318">
    <cfRule type="cellIs" priority="1040" operator="equal" aboveAverage="0" equalAverage="0" bottom="0" percent="0" rank="0" text="" dxfId="1038">
      <formula>0</formula>
    </cfRule>
    <cfRule type="cellIs" priority="1041" operator="equal" aboveAverage="0" equalAverage="0" bottom="0" percent="0" rank="0" text="" dxfId="1039">
      <formula>5</formula>
    </cfRule>
  </conditionalFormatting>
  <conditionalFormatting sqref="U318">
    <cfRule type="cellIs" priority="1042" operator="equal" aboveAverage="0" equalAverage="0" bottom="0" percent="0" rank="0" text="" dxfId="1040">
      <formula>15</formula>
    </cfRule>
    <cfRule type="cellIs" priority="1043" operator="equal" aboveAverage="0" equalAverage="0" bottom="0" percent="0" rank="0" text="" dxfId="1041">
      <formula>0</formula>
    </cfRule>
  </conditionalFormatting>
  <conditionalFormatting sqref="V318">
    <cfRule type="cellIs" priority="1044" operator="equal" aboveAverage="0" equalAverage="0" bottom="0" percent="0" rank="0" text="" dxfId="1042">
      <formula>0</formula>
    </cfRule>
    <cfRule type="cellIs" priority="1045" operator="equal" aboveAverage="0" equalAverage="0" bottom="0" percent="0" rank="0" text="" dxfId="1043">
      <formula>10</formula>
    </cfRule>
  </conditionalFormatting>
  <conditionalFormatting sqref="X318">
    <cfRule type="cellIs" priority="1046" operator="equal" aboveAverage="0" equalAverage="0" bottom="0" percent="0" rank="0" text="" dxfId="1044">
      <formula>0</formula>
    </cfRule>
    <cfRule type="cellIs" priority="1047" operator="equal" aboveAverage="0" equalAverage="0" bottom="0" percent="0" rank="0" text="" dxfId="1045">
      <formula>10</formula>
    </cfRule>
  </conditionalFormatting>
  <conditionalFormatting sqref="Y318">
    <cfRule type="cellIs" priority="1048" operator="equal" aboveAverage="0" equalAverage="0" bottom="0" percent="0" rank="0" text="" dxfId="1046">
      <formula>0</formula>
    </cfRule>
    <cfRule type="cellIs" priority="1049" operator="equal" aboveAverage="0" equalAverage="0" bottom="0" percent="0" rank="0" text="" dxfId="1047">
      <formula>30</formula>
    </cfRule>
  </conditionalFormatting>
  <conditionalFormatting sqref="W240:W242">
    <cfRule type="cellIs" priority="1050" operator="equal" aboveAverage="0" equalAverage="0" bottom="0" percent="0" rank="0" text="" dxfId="1048">
      <formula>15</formula>
    </cfRule>
    <cfRule type="cellIs" priority="1051" operator="equal" aboveAverage="0" equalAverage="0" bottom="0" percent="0" rank="0" text="" dxfId="1049">
      <formula>0</formula>
    </cfRule>
  </conditionalFormatting>
  <conditionalFormatting sqref="AL241 AN241:AO241">
    <cfRule type="containsText" priority="1052" operator="containsText" aboveAverage="0" equalAverage="0" bottom="0" percent="0" rank="0" text="123" dxfId="1050"/>
  </conditionalFormatting>
  <conditionalFormatting sqref="S240:S242">
    <cfRule type="cellIs" priority="1053" operator="equal" aboveAverage="0" equalAverage="0" bottom="0" percent="0" rank="0" text="" dxfId="1051">
      <formula>15</formula>
    </cfRule>
    <cfRule type="cellIs" priority="1054" operator="equal" aboveAverage="0" equalAverage="0" bottom="0" percent="0" rank="0" text="" dxfId="1052">
      <formula>0</formula>
    </cfRule>
  </conditionalFormatting>
  <conditionalFormatting sqref="T240:T242">
    <cfRule type="cellIs" priority="1055" operator="equal" aboveAverage="0" equalAverage="0" bottom="0" percent="0" rank="0" text="" dxfId="1053">
      <formula>0</formula>
    </cfRule>
    <cfRule type="cellIs" priority="1056" operator="equal" aboveAverage="0" equalAverage="0" bottom="0" percent="0" rank="0" text="" dxfId="1054">
      <formula>5</formula>
    </cfRule>
  </conditionalFormatting>
  <conditionalFormatting sqref="U240:U242">
    <cfRule type="cellIs" priority="1057" operator="equal" aboveAverage="0" equalAverage="0" bottom="0" percent="0" rank="0" text="" dxfId="1055">
      <formula>15</formula>
    </cfRule>
    <cfRule type="cellIs" priority="1058" operator="equal" aboveAverage="0" equalAverage="0" bottom="0" percent="0" rank="0" text="" dxfId="1056">
      <formula>0</formula>
    </cfRule>
  </conditionalFormatting>
  <conditionalFormatting sqref="V240:V242">
    <cfRule type="cellIs" priority="1059" operator="equal" aboveAverage="0" equalAverage="0" bottom="0" percent="0" rank="0" text="" dxfId="1057">
      <formula>0</formula>
    </cfRule>
    <cfRule type="cellIs" priority="1060" operator="equal" aboveAverage="0" equalAverage="0" bottom="0" percent="0" rank="0" text="" dxfId="1058">
      <formula>10</formula>
    </cfRule>
  </conditionalFormatting>
  <conditionalFormatting sqref="X240:X242">
    <cfRule type="cellIs" priority="1061" operator="equal" aboveAverage="0" equalAverage="0" bottom="0" percent="0" rank="0" text="" dxfId="1059">
      <formula>0</formula>
    </cfRule>
    <cfRule type="cellIs" priority="1062" operator="equal" aboveAverage="0" equalAverage="0" bottom="0" percent="0" rank="0" text="" dxfId="1060">
      <formula>10</formula>
    </cfRule>
  </conditionalFormatting>
  <conditionalFormatting sqref="Y240:Y242">
    <cfRule type="cellIs" priority="1063" operator="equal" aboveAverage="0" equalAverage="0" bottom="0" percent="0" rank="0" text="" dxfId="1061">
      <formula>0</formula>
    </cfRule>
    <cfRule type="cellIs" priority="1064" operator="equal" aboveAverage="0" equalAverage="0" bottom="0" percent="0" rank="0" text="" dxfId="1062">
      <formula>30</formula>
    </cfRule>
  </conditionalFormatting>
  <conditionalFormatting sqref="W235:W237">
    <cfRule type="cellIs" priority="1065" operator="equal" aboveAverage="0" equalAverage="0" bottom="0" percent="0" rank="0" text="" dxfId="1063">
      <formula>15</formula>
    </cfRule>
    <cfRule type="cellIs" priority="1066" operator="equal" aboveAverage="0" equalAverage="0" bottom="0" percent="0" rank="0" text="" dxfId="1064">
      <formula>0</formula>
    </cfRule>
  </conditionalFormatting>
  <conditionalFormatting sqref="S235:S237">
    <cfRule type="cellIs" priority="1067" operator="equal" aboveAverage="0" equalAverage="0" bottom="0" percent="0" rank="0" text="" dxfId="1065">
      <formula>15</formula>
    </cfRule>
    <cfRule type="cellIs" priority="1068" operator="equal" aboveAverage="0" equalAverage="0" bottom="0" percent="0" rank="0" text="" dxfId="1066">
      <formula>0</formula>
    </cfRule>
  </conditionalFormatting>
  <conditionalFormatting sqref="T235:T237">
    <cfRule type="cellIs" priority="1069" operator="equal" aboveAverage="0" equalAverage="0" bottom="0" percent="0" rank="0" text="" dxfId="1067">
      <formula>0</formula>
    </cfRule>
    <cfRule type="cellIs" priority="1070" operator="equal" aboveAverage="0" equalAverage="0" bottom="0" percent="0" rank="0" text="" dxfId="1068">
      <formula>5</formula>
    </cfRule>
  </conditionalFormatting>
  <conditionalFormatting sqref="U235:U237">
    <cfRule type="cellIs" priority="1071" operator="equal" aboveAverage="0" equalAverage="0" bottom="0" percent="0" rank="0" text="" dxfId="1069">
      <formula>15</formula>
    </cfRule>
    <cfRule type="cellIs" priority="1072" operator="equal" aboveAverage="0" equalAverage="0" bottom="0" percent="0" rank="0" text="" dxfId="1070">
      <formula>0</formula>
    </cfRule>
  </conditionalFormatting>
  <conditionalFormatting sqref="V235:V237">
    <cfRule type="cellIs" priority="1073" operator="equal" aboveAverage="0" equalAverage="0" bottom="0" percent="0" rank="0" text="" dxfId="1071">
      <formula>0</formula>
    </cfRule>
    <cfRule type="cellIs" priority="1074" operator="equal" aboveAverage="0" equalAverage="0" bottom="0" percent="0" rank="0" text="" dxfId="1072">
      <formula>10</formula>
    </cfRule>
  </conditionalFormatting>
  <conditionalFormatting sqref="X235:X237">
    <cfRule type="cellIs" priority="1075" operator="equal" aboveAverage="0" equalAverage="0" bottom="0" percent="0" rank="0" text="" dxfId="1073">
      <formula>0</formula>
    </cfRule>
    <cfRule type="cellIs" priority="1076" operator="equal" aboveAverage="0" equalAverage="0" bottom="0" percent="0" rank="0" text="" dxfId="1074">
      <formula>10</formula>
    </cfRule>
  </conditionalFormatting>
  <conditionalFormatting sqref="Y235:Y237">
    <cfRule type="cellIs" priority="1077" operator="equal" aboveAverage="0" equalAverage="0" bottom="0" percent="0" rank="0" text="" dxfId="1075">
      <formula>0</formula>
    </cfRule>
    <cfRule type="cellIs" priority="1078" operator="equal" aboveAverage="0" equalAverage="0" bottom="0" percent="0" rank="0" text="" dxfId="1076">
      <formula>30</formula>
    </cfRule>
  </conditionalFormatting>
  <conditionalFormatting sqref="W228 W231:W232">
    <cfRule type="cellIs" priority="1079" operator="equal" aboveAverage="0" equalAverage="0" bottom="0" percent="0" rank="0" text="" dxfId="1077">
      <formula>15</formula>
    </cfRule>
    <cfRule type="cellIs" priority="1080" operator="equal" aboveAverage="0" equalAverage="0" bottom="0" percent="0" rank="0" text="" dxfId="1078">
      <formula>0</formula>
    </cfRule>
  </conditionalFormatting>
  <conditionalFormatting sqref="AL231 AN231:AO231">
    <cfRule type="containsText" priority="1081" operator="containsText" aboveAverage="0" equalAverage="0" bottom="0" percent="0" rank="0" text="123" dxfId="1079"/>
  </conditionalFormatting>
  <conditionalFormatting sqref="S228">
    <cfRule type="cellIs" priority="1082" operator="equal" aboveAverage="0" equalAverage="0" bottom="0" percent="0" rank="0" text="" dxfId="1080">
      <formula>15</formula>
    </cfRule>
    <cfRule type="cellIs" priority="1083" operator="equal" aboveAverage="0" equalAverage="0" bottom="0" percent="0" rank="0" text="" dxfId="1081">
      <formula>0</formula>
    </cfRule>
  </conditionalFormatting>
  <conditionalFormatting sqref="S231:S232">
    <cfRule type="cellIs" priority="1084" operator="equal" aboveAverage="0" equalAverage="0" bottom="0" percent="0" rank="0" text="" dxfId="1082">
      <formula>15</formula>
    </cfRule>
    <cfRule type="cellIs" priority="1085" operator="equal" aboveAverage="0" equalAverage="0" bottom="0" percent="0" rank="0" text="" dxfId="1083">
      <formula>0</formula>
    </cfRule>
  </conditionalFormatting>
  <conditionalFormatting sqref="T228">
    <cfRule type="cellIs" priority="1086" operator="equal" aboveAverage="0" equalAverage="0" bottom="0" percent="0" rank="0" text="" dxfId="1084">
      <formula>0</formula>
    </cfRule>
    <cfRule type="cellIs" priority="1087" operator="equal" aboveAverage="0" equalAverage="0" bottom="0" percent="0" rank="0" text="" dxfId="1085">
      <formula>5</formula>
    </cfRule>
  </conditionalFormatting>
  <conditionalFormatting sqref="T231:T232">
    <cfRule type="cellIs" priority="1088" operator="equal" aboveAverage="0" equalAverage="0" bottom="0" percent="0" rank="0" text="" dxfId="1086">
      <formula>0</formula>
    </cfRule>
    <cfRule type="cellIs" priority="1089" operator="equal" aboveAverage="0" equalAverage="0" bottom="0" percent="0" rank="0" text="" dxfId="1087">
      <formula>5</formula>
    </cfRule>
  </conditionalFormatting>
  <conditionalFormatting sqref="U228">
    <cfRule type="cellIs" priority="1090" operator="equal" aboveAverage="0" equalAverage="0" bottom="0" percent="0" rank="0" text="" dxfId="1088">
      <formula>15</formula>
    </cfRule>
    <cfRule type="cellIs" priority="1091" operator="equal" aboveAverage="0" equalAverage="0" bottom="0" percent="0" rank="0" text="" dxfId="1089">
      <formula>0</formula>
    </cfRule>
  </conditionalFormatting>
  <conditionalFormatting sqref="U231:U232">
    <cfRule type="cellIs" priority="1092" operator="equal" aboveAverage="0" equalAverage="0" bottom="0" percent="0" rank="0" text="" dxfId="1090">
      <formula>15</formula>
    </cfRule>
    <cfRule type="cellIs" priority="1093" operator="equal" aboveAverage="0" equalAverage="0" bottom="0" percent="0" rank="0" text="" dxfId="1091">
      <formula>0</formula>
    </cfRule>
  </conditionalFormatting>
  <conditionalFormatting sqref="V228">
    <cfRule type="cellIs" priority="1094" operator="equal" aboveAverage="0" equalAverage="0" bottom="0" percent="0" rank="0" text="" dxfId="1092">
      <formula>0</formula>
    </cfRule>
    <cfRule type="cellIs" priority="1095" operator="equal" aboveAverage="0" equalAverage="0" bottom="0" percent="0" rank="0" text="" dxfId="1093">
      <formula>10</formula>
    </cfRule>
  </conditionalFormatting>
  <conditionalFormatting sqref="V231:V232">
    <cfRule type="cellIs" priority="1096" operator="equal" aboveAverage="0" equalAverage="0" bottom="0" percent="0" rank="0" text="" dxfId="1094">
      <formula>0</formula>
    </cfRule>
    <cfRule type="cellIs" priority="1097" operator="equal" aboveAverage="0" equalAverage="0" bottom="0" percent="0" rank="0" text="" dxfId="1095">
      <formula>10</formula>
    </cfRule>
  </conditionalFormatting>
  <conditionalFormatting sqref="X228 X231:X232">
    <cfRule type="cellIs" priority="1098" operator="equal" aboveAverage="0" equalAverage="0" bottom="0" percent="0" rank="0" text="" dxfId="1096">
      <formula>0</formula>
    </cfRule>
    <cfRule type="cellIs" priority="1099" operator="equal" aboveAverage="0" equalAverage="0" bottom="0" percent="0" rank="0" text="" dxfId="1097">
      <formula>10</formula>
    </cfRule>
  </conditionalFormatting>
  <conditionalFormatting sqref="Y228 Y231:Y232">
    <cfRule type="cellIs" priority="1100" operator="equal" aboveAverage="0" equalAverage="0" bottom="0" percent="0" rank="0" text="" dxfId="1098">
      <formula>0</formula>
    </cfRule>
    <cfRule type="cellIs" priority="1101" operator="equal" aboveAverage="0" equalAverage="0" bottom="0" percent="0" rank="0" text="" dxfId="1099">
      <formula>30</formula>
    </cfRule>
  </conditionalFormatting>
  <conditionalFormatting sqref="W223:W227">
    <cfRule type="cellIs" priority="1102" operator="equal" aboveAverage="0" equalAverage="0" bottom="0" percent="0" rank="0" text="" dxfId="1100">
      <formula>15</formula>
    </cfRule>
    <cfRule type="cellIs" priority="1103" operator="equal" aboveAverage="0" equalAverage="0" bottom="0" percent="0" rank="0" text="" dxfId="1101">
      <formula>0</formula>
    </cfRule>
  </conditionalFormatting>
  <conditionalFormatting sqref="AN226">
    <cfRule type="containsText" priority="1104" operator="containsText" aboveAverage="0" equalAverage="0" bottom="0" percent="0" rank="0" text="123" dxfId="1102"/>
  </conditionalFormatting>
  <conditionalFormatting sqref="S223">
    <cfRule type="cellIs" priority="1105" operator="equal" aboveAverage="0" equalAverage="0" bottom="0" percent="0" rank="0" text="" dxfId="1103">
      <formula>15</formula>
    </cfRule>
    <cfRule type="cellIs" priority="1106" operator="equal" aboveAverage="0" equalAverage="0" bottom="0" percent="0" rank="0" text="" dxfId="1104">
      <formula>0</formula>
    </cfRule>
  </conditionalFormatting>
  <conditionalFormatting sqref="S224:S227">
    <cfRule type="cellIs" priority="1107" operator="equal" aboveAverage="0" equalAverage="0" bottom="0" percent="0" rank="0" text="" dxfId="1105">
      <formula>15</formula>
    </cfRule>
    <cfRule type="cellIs" priority="1108" operator="equal" aboveAverage="0" equalAverage="0" bottom="0" percent="0" rank="0" text="" dxfId="1106">
      <formula>0</formula>
    </cfRule>
  </conditionalFormatting>
  <conditionalFormatting sqref="T223">
    <cfRule type="cellIs" priority="1109" operator="equal" aboveAverage="0" equalAverage="0" bottom="0" percent="0" rank="0" text="" dxfId="1107">
      <formula>0</formula>
    </cfRule>
    <cfRule type="cellIs" priority="1110" operator="equal" aboveAverage="0" equalAverage="0" bottom="0" percent="0" rank="0" text="" dxfId="1108">
      <formula>5</formula>
    </cfRule>
  </conditionalFormatting>
  <conditionalFormatting sqref="T224:T227">
    <cfRule type="cellIs" priority="1111" operator="equal" aboveAverage="0" equalAverage="0" bottom="0" percent="0" rank="0" text="" dxfId="1109">
      <formula>0</formula>
    </cfRule>
    <cfRule type="cellIs" priority="1112" operator="equal" aboveAverage="0" equalAverage="0" bottom="0" percent="0" rank="0" text="" dxfId="1110">
      <formula>5</formula>
    </cfRule>
  </conditionalFormatting>
  <conditionalFormatting sqref="U223">
    <cfRule type="cellIs" priority="1113" operator="equal" aboveAverage="0" equalAverage="0" bottom="0" percent="0" rank="0" text="" dxfId="1111">
      <formula>15</formula>
    </cfRule>
    <cfRule type="cellIs" priority="1114" operator="equal" aboveAverage="0" equalAverage="0" bottom="0" percent="0" rank="0" text="" dxfId="1112">
      <formula>0</formula>
    </cfRule>
  </conditionalFormatting>
  <conditionalFormatting sqref="U224:U227">
    <cfRule type="cellIs" priority="1115" operator="equal" aboveAverage="0" equalAverage="0" bottom="0" percent="0" rank="0" text="" dxfId="1113">
      <formula>15</formula>
    </cfRule>
    <cfRule type="cellIs" priority="1116" operator="equal" aboveAverage="0" equalAverage="0" bottom="0" percent="0" rank="0" text="" dxfId="1114">
      <formula>0</formula>
    </cfRule>
  </conditionalFormatting>
  <conditionalFormatting sqref="V223">
    <cfRule type="cellIs" priority="1117" operator="equal" aboveAverage="0" equalAverage="0" bottom="0" percent="0" rank="0" text="" dxfId="1115">
      <formula>0</formula>
    </cfRule>
    <cfRule type="cellIs" priority="1118" operator="equal" aboveAverage="0" equalAverage="0" bottom="0" percent="0" rank="0" text="" dxfId="1116">
      <formula>10</formula>
    </cfRule>
  </conditionalFormatting>
  <conditionalFormatting sqref="V224:V227">
    <cfRule type="cellIs" priority="1119" operator="equal" aboveAverage="0" equalAverage="0" bottom="0" percent="0" rank="0" text="" dxfId="1117">
      <formula>0</formula>
    </cfRule>
    <cfRule type="cellIs" priority="1120" operator="equal" aboveAverage="0" equalAverage="0" bottom="0" percent="0" rank="0" text="" dxfId="1118">
      <formula>10</formula>
    </cfRule>
  </conditionalFormatting>
  <conditionalFormatting sqref="X223:X227">
    <cfRule type="cellIs" priority="1121" operator="equal" aboveAverage="0" equalAverage="0" bottom="0" percent="0" rank="0" text="" dxfId="1119">
      <formula>0</formula>
    </cfRule>
    <cfRule type="cellIs" priority="1122" operator="equal" aboveAverage="0" equalAverage="0" bottom="0" percent="0" rank="0" text="" dxfId="1120">
      <formula>10</formula>
    </cfRule>
  </conditionalFormatting>
  <conditionalFormatting sqref="Y223:Y227">
    <cfRule type="cellIs" priority="1123" operator="equal" aboveAverage="0" equalAverage="0" bottom="0" percent="0" rank="0" text="" dxfId="1121">
      <formula>0</formula>
    </cfRule>
    <cfRule type="cellIs" priority="1124" operator="equal" aboveAverage="0" equalAverage="0" bottom="0" percent="0" rank="0" text="" dxfId="1122">
      <formula>30</formula>
    </cfRule>
  </conditionalFormatting>
  <conditionalFormatting sqref="W256:W258">
    <cfRule type="cellIs" priority="1125" operator="equal" aboveAverage="0" equalAverage="0" bottom="0" percent="0" rank="0" text="" dxfId="1123">
      <formula>15</formula>
    </cfRule>
    <cfRule type="cellIs" priority="1126" operator="equal" aboveAverage="0" equalAverage="0" bottom="0" percent="0" rank="0" text="" dxfId="1124">
      <formula>0</formula>
    </cfRule>
  </conditionalFormatting>
  <conditionalFormatting sqref="AN256:AO256">
    <cfRule type="containsText" priority="1127" operator="containsText" aboveAverage="0" equalAverage="0" bottom="0" percent="0" rank="0" text="123" dxfId="1125"/>
  </conditionalFormatting>
  <conditionalFormatting sqref="S256:S258">
    <cfRule type="cellIs" priority="1128" operator="equal" aboveAverage="0" equalAverage="0" bottom="0" percent="0" rank="0" text="" dxfId="1126">
      <formula>15</formula>
    </cfRule>
    <cfRule type="cellIs" priority="1129" operator="equal" aboveAverage="0" equalAverage="0" bottom="0" percent="0" rank="0" text="" dxfId="1127">
      <formula>0</formula>
    </cfRule>
  </conditionalFormatting>
  <conditionalFormatting sqref="T256:T258">
    <cfRule type="cellIs" priority="1130" operator="equal" aboveAverage="0" equalAverage="0" bottom="0" percent="0" rank="0" text="" dxfId="1128">
      <formula>0</formula>
    </cfRule>
    <cfRule type="cellIs" priority="1131" operator="equal" aboveAverage="0" equalAverage="0" bottom="0" percent="0" rank="0" text="" dxfId="1129">
      <formula>5</formula>
    </cfRule>
  </conditionalFormatting>
  <conditionalFormatting sqref="U256:U258">
    <cfRule type="cellIs" priority="1132" operator="equal" aboveAverage="0" equalAverage="0" bottom="0" percent="0" rank="0" text="" dxfId="1130">
      <formula>15</formula>
    </cfRule>
    <cfRule type="cellIs" priority="1133" operator="equal" aboveAverage="0" equalAverage="0" bottom="0" percent="0" rank="0" text="" dxfId="1131">
      <formula>0</formula>
    </cfRule>
  </conditionalFormatting>
  <conditionalFormatting sqref="V256:V258">
    <cfRule type="cellIs" priority="1134" operator="equal" aboveAverage="0" equalAverage="0" bottom="0" percent="0" rank="0" text="" dxfId="1132">
      <formula>0</formula>
    </cfRule>
    <cfRule type="cellIs" priority="1135" operator="equal" aboveAverage="0" equalAverage="0" bottom="0" percent="0" rank="0" text="" dxfId="1133">
      <formula>10</formula>
    </cfRule>
  </conditionalFormatting>
  <conditionalFormatting sqref="X256:X258">
    <cfRule type="cellIs" priority="1136" operator="equal" aboveAverage="0" equalAverage="0" bottom="0" percent="0" rank="0" text="" dxfId="1134">
      <formula>0</formula>
    </cfRule>
    <cfRule type="cellIs" priority="1137" operator="equal" aboveAverage="0" equalAverage="0" bottom="0" percent="0" rank="0" text="" dxfId="1135">
      <formula>10</formula>
    </cfRule>
  </conditionalFormatting>
  <conditionalFormatting sqref="Y256:Y258">
    <cfRule type="cellIs" priority="1138" operator="equal" aboveAverage="0" equalAverage="0" bottom="0" percent="0" rank="0" text="" dxfId="1136">
      <formula>0</formula>
    </cfRule>
    <cfRule type="cellIs" priority="1139" operator="equal" aboveAverage="0" equalAverage="0" bottom="0" percent="0" rank="0" text="" dxfId="1137">
      <formula>30</formula>
    </cfRule>
  </conditionalFormatting>
  <conditionalFormatting sqref="W249:W252">
    <cfRule type="cellIs" priority="1140" operator="equal" aboveAverage="0" equalAverage="0" bottom="0" percent="0" rank="0" text="" dxfId="1138">
      <formula>15</formula>
    </cfRule>
    <cfRule type="cellIs" priority="1141" operator="equal" aboveAverage="0" equalAverage="0" bottom="0" percent="0" rank="0" text="" dxfId="1139">
      <formula>0</formula>
    </cfRule>
  </conditionalFormatting>
  <conditionalFormatting sqref="AL251 AN251:AO251">
    <cfRule type="containsText" priority="1142" operator="containsText" aboveAverage="0" equalAverage="0" bottom="0" percent="0" rank="0" text="123" dxfId="1140"/>
  </conditionalFormatting>
  <conditionalFormatting sqref="S249:S252">
    <cfRule type="cellIs" priority="1143" operator="equal" aboveAverage="0" equalAverage="0" bottom="0" percent="0" rank="0" text="" dxfId="1141">
      <formula>15</formula>
    </cfRule>
    <cfRule type="cellIs" priority="1144" operator="equal" aboveAverage="0" equalAverage="0" bottom="0" percent="0" rank="0" text="" dxfId="1142">
      <formula>0</formula>
    </cfRule>
  </conditionalFormatting>
  <conditionalFormatting sqref="T249:T252">
    <cfRule type="cellIs" priority="1145" operator="equal" aboveAverage="0" equalAverage="0" bottom="0" percent="0" rank="0" text="" dxfId="1143">
      <formula>0</formula>
    </cfRule>
    <cfRule type="cellIs" priority="1146" operator="equal" aboveAverage="0" equalAverage="0" bottom="0" percent="0" rank="0" text="" dxfId="1144">
      <formula>5</formula>
    </cfRule>
  </conditionalFormatting>
  <conditionalFormatting sqref="U249:U252">
    <cfRule type="cellIs" priority="1147" operator="equal" aboveAverage="0" equalAverage="0" bottom="0" percent="0" rank="0" text="" dxfId="1145">
      <formula>15</formula>
    </cfRule>
    <cfRule type="cellIs" priority="1148" operator="equal" aboveAverage="0" equalAverage="0" bottom="0" percent="0" rank="0" text="" dxfId="1146">
      <formula>0</formula>
    </cfRule>
  </conditionalFormatting>
  <conditionalFormatting sqref="V249:V252">
    <cfRule type="cellIs" priority="1149" operator="equal" aboveAverage="0" equalAverage="0" bottom="0" percent="0" rank="0" text="" dxfId="1147">
      <formula>0</formula>
    </cfRule>
    <cfRule type="cellIs" priority="1150" operator="equal" aboveAverage="0" equalAverage="0" bottom="0" percent="0" rank="0" text="" dxfId="1148">
      <formula>10</formula>
    </cfRule>
  </conditionalFormatting>
  <conditionalFormatting sqref="X249:X252">
    <cfRule type="cellIs" priority="1151" operator="equal" aboveAverage="0" equalAverage="0" bottom="0" percent="0" rank="0" text="" dxfId="1149">
      <formula>0</formula>
    </cfRule>
    <cfRule type="cellIs" priority="1152" operator="equal" aboveAverage="0" equalAverage="0" bottom="0" percent="0" rank="0" text="" dxfId="1150">
      <formula>10</formula>
    </cfRule>
  </conditionalFormatting>
  <conditionalFormatting sqref="Y249:Y252">
    <cfRule type="cellIs" priority="1153" operator="equal" aboveAverage="0" equalAverage="0" bottom="0" percent="0" rank="0" text="" dxfId="1151">
      <formula>0</formula>
    </cfRule>
    <cfRule type="cellIs" priority="1154" operator="equal" aboveAverage="0" equalAverage="0" bottom="0" percent="0" rank="0" text="" dxfId="1152">
      <formula>30</formula>
    </cfRule>
  </conditionalFormatting>
  <conditionalFormatting sqref="W246:W247">
    <cfRule type="cellIs" priority="1155" operator="equal" aboveAverage="0" equalAverage="0" bottom="0" percent="0" rank="0" text="" dxfId="1153">
      <formula>15</formula>
    </cfRule>
    <cfRule type="cellIs" priority="1156" operator="equal" aboveAverage="0" equalAverage="0" bottom="0" percent="0" rank="0" text="" dxfId="1154">
      <formula>0</formula>
    </cfRule>
  </conditionalFormatting>
  <conditionalFormatting sqref="AL246 AN246:AO246">
    <cfRule type="containsText" priority="1157" operator="containsText" aboveAverage="0" equalAverage="0" bottom="0" percent="0" rank="0" text="123" dxfId="1155"/>
  </conditionalFormatting>
  <conditionalFormatting sqref="S246:S247">
    <cfRule type="cellIs" priority="1158" operator="equal" aboveAverage="0" equalAverage="0" bottom="0" percent="0" rank="0" text="" dxfId="1156">
      <formula>15</formula>
    </cfRule>
    <cfRule type="cellIs" priority="1159" operator="equal" aboveAverage="0" equalAverage="0" bottom="0" percent="0" rank="0" text="" dxfId="1157">
      <formula>0</formula>
    </cfRule>
  </conditionalFormatting>
  <conditionalFormatting sqref="T246:T247">
    <cfRule type="cellIs" priority="1160" operator="equal" aboveAverage="0" equalAverage="0" bottom="0" percent="0" rank="0" text="" dxfId="1158">
      <formula>0</formula>
    </cfRule>
    <cfRule type="cellIs" priority="1161" operator="equal" aboveAverage="0" equalAverage="0" bottom="0" percent="0" rank="0" text="" dxfId="1159">
      <formula>5</formula>
    </cfRule>
  </conditionalFormatting>
  <conditionalFormatting sqref="U246:U247">
    <cfRule type="cellIs" priority="1162" operator="equal" aboveAverage="0" equalAverage="0" bottom="0" percent="0" rank="0" text="" dxfId="1160">
      <formula>15</formula>
    </cfRule>
    <cfRule type="cellIs" priority="1163" operator="equal" aboveAverage="0" equalAverage="0" bottom="0" percent="0" rank="0" text="" dxfId="1161">
      <formula>0</formula>
    </cfRule>
  </conditionalFormatting>
  <conditionalFormatting sqref="V246:V247">
    <cfRule type="cellIs" priority="1164" operator="equal" aboveAverage="0" equalAverage="0" bottom="0" percent="0" rank="0" text="" dxfId="1162">
      <formula>0</formula>
    </cfRule>
    <cfRule type="cellIs" priority="1165" operator="equal" aboveAverage="0" equalAverage="0" bottom="0" percent="0" rank="0" text="" dxfId="1163">
      <formula>10</formula>
    </cfRule>
  </conditionalFormatting>
  <conditionalFormatting sqref="X246:X247">
    <cfRule type="cellIs" priority="1166" operator="equal" aboveAverage="0" equalAverage="0" bottom="0" percent="0" rank="0" text="" dxfId="1164">
      <formula>0</formula>
    </cfRule>
    <cfRule type="cellIs" priority="1167" operator="equal" aboveAverage="0" equalAverage="0" bottom="0" percent="0" rank="0" text="" dxfId="1165">
      <formula>10</formula>
    </cfRule>
  </conditionalFormatting>
  <conditionalFormatting sqref="Y246:Y247">
    <cfRule type="cellIs" priority="1168" operator="equal" aboveAverage="0" equalAverage="0" bottom="0" percent="0" rank="0" text="" dxfId="1166">
      <formula>0</formula>
    </cfRule>
    <cfRule type="cellIs" priority="1169" operator="equal" aboveAverage="0" equalAverage="0" bottom="0" percent="0" rank="0" text="" dxfId="1167">
      <formula>30</formula>
    </cfRule>
  </conditionalFormatting>
  <conditionalFormatting sqref="AP226">
    <cfRule type="containsText" priority="1170" operator="containsText" aboveAverage="0" equalAverage="0" bottom="0" percent="0" rank="0" text="123" dxfId="1168"/>
  </conditionalFormatting>
  <conditionalFormatting sqref="AO226">
    <cfRule type="containsText" priority="1171" operator="containsText" aboveAverage="0" equalAverage="0" bottom="0" percent="0" rank="0" text="123" dxfId="1169"/>
  </conditionalFormatting>
  <conditionalFormatting sqref="W229">
    <cfRule type="cellIs" priority="1172" operator="equal" aboveAverage="0" equalAverage="0" bottom="0" percent="0" rank="0" text="" dxfId="1170">
      <formula>15</formula>
    </cfRule>
    <cfRule type="cellIs" priority="1173" operator="equal" aboveAverage="0" equalAverage="0" bottom="0" percent="0" rank="0" text="" dxfId="1171">
      <formula>0</formula>
    </cfRule>
  </conditionalFormatting>
  <conditionalFormatting sqref="S229">
    <cfRule type="cellIs" priority="1174" operator="equal" aboveAverage="0" equalAverage="0" bottom="0" percent="0" rank="0" text="" dxfId="1172">
      <formula>15</formula>
    </cfRule>
    <cfRule type="cellIs" priority="1175" operator="equal" aboveAverage="0" equalAverage="0" bottom="0" percent="0" rank="0" text="" dxfId="1173">
      <formula>0</formula>
    </cfRule>
  </conditionalFormatting>
  <conditionalFormatting sqref="T229">
    <cfRule type="cellIs" priority="1176" operator="equal" aboveAverage="0" equalAverage="0" bottom="0" percent="0" rank="0" text="" dxfId="1174">
      <formula>0</formula>
    </cfRule>
    <cfRule type="cellIs" priority="1177" operator="equal" aboveAverage="0" equalAverage="0" bottom="0" percent="0" rank="0" text="" dxfId="1175">
      <formula>5</formula>
    </cfRule>
  </conditionalFormatting>
  <conditionalFormatting sqref="U229">
    <cfRule type="cellIs" priority="1178" operator="equal" aboveAverage="0" equalAverage="0" bottom="0" percent="0" rank="0" text="" dxfId="1176">
      <formula>15</formula>
    </cfRule>
    <cfRule type="cellIs" priority="1179" operator="equal" aboveAverage="0" equalAverage="0" bottom="0" percent="0" rank="0" text="" dxfId="1177">
      <formula>0</formula>
    </cfRule>
  </conditionalFormatting>
  <conditionalFormatting sqref="V229">
    <cfRule type="cellIs" priority="1180" operator="equal" aboveAverage="0" equalAverage="0" bottom="0" percent="0" rank="0" text="" dxfId="1178">
      <formula>0</formula>
    </cfRule>
    <cfRule type="cellIs" priority="1181" operator="equal" aboveAverage="0" equalAverage="0" bottom="0" percent="0" rank="0" text="" dxfId="1179">
      <formula>10</formula>
    </cfRule>
  </conditionalFormatting>
  <conditionalFormatting sqref="X229">
    <cfRule type="cellIs" priority="1182" operator="equal" aboveAverage="0" equalAverage="0" bottom="0" percent="0" rank="0" text="" dxfId="1180">
      <formula>0</formula>
    </cfRule>
    <cfRule type="cellIs" priority="1183" operator="equal" aboveAverage="0" equalAverage="0" bottom="0" percent="0" rank="0" text="" dxfId="1181">
      <formula>10</formula>
    </cfRule>
  </conditionalFormatting>
  <conditionalFormatting sqref="Y229">
    <cfRule type="cellIs" priority="1184" operator="equal" aboveAverage="0" equalAverage="0" bottom="0" percent="0" rank="0" text="" dxfId="1182">
      <formula>0</formula>
    </cfRule>
    <cfRule type="cellIs" priority="1185" operator="equal" aboveAverage="0" equalAverage="0" bottom="0" percent="0" rank="0" text="" dxfId="1183">
      <formula>30</formula>
    </cfRule>
  </conditionalFormatting>
  <conditionalFormatting sqref="W230">
    <cfRule type="cellIs" priority="1186" operator="equal" aboveAverage="0" equalAverage="0" bottom="0" percent="0" rank="0" text="" dxfId="1184">
      <formula>15</formula>
    </cfRule>
    <cfRule type="cellIs" priority="1187" operator="equal" aboveAverage="0" equalAverage="0" bottom="0" percent="0" rank="0" text="" dxfId="1185">
      <formula>0</formula>
    </cfRule>
  </conditionalFormatting>
  <conditionalFormatting sqref="S230">
    <cfRule type="cellIs" priority="1188" operator="equal" aboveAverage="0" equalAverage="0" bottom="0" percent="0" rank="0" text="" dxfId="1186">
      <formula>15</formula>
    </cfRule>
    <cfRule type="cellIs" priority="1189" operator="equal" aboveAverage="0" equalAverage="0" bottom="0" percent="0" rank="0" text="" dxfId="1187">
      <formula>0</formula>
    </cfRule>
  </conditionalFormatting>
  <conditionalFormatting sqref="T230">
    <cfRule type="cellIs" priority="1190" operator="equal" aboveAverage="0" equalAverage="0" bottom="0" percent="0" rank="0" text="" dxfId="1188">
      <formula>0</formula>
    </cfRule>
    <cfRule type="cellIs" priority="1191" operator="equal" aboveAverage="0" equalAverage="0" bottom="0" percent="0" rank="0" text="" dxfId="1189">
      <formula>5</formula>
    </cfRule>
  </conditionalFormatting>
  <conditionalFormatting sqref="U230">
    <cfRule type="cellIs" priority="1192" operator="equal" aboveAverage="0" equalAverage="0" bottom="0" percent="0" rank="0" text="" dxfId="1190">
      <formula>15</formula>
    </cfRule>
    <cfRule type="cellIs" priority="1193" operator="equal" aboveAverage="0" equalAverage="0" bottom="0" percent="0" rank="0" text="" dxfId="1191">
      <formula>0</formula>
    </cfRule>
  </conditionalFormatting>
  <conditionalFormatting sqref="V230">
    <cfRule type="cellIs" priority="1194" operator="equal" aboveAverage="0" equalAverage="0" bottom="0" percent="0" rank="0" text="" dxfId="1192">
      <formula>0</formula>
    </cfRule>
    <cfRule type="cellIs" priority="1195" operator="equal" aboveAverage="0" equalAverage="0" bottom="0" percent="0" rank="0" text="" dxfId="1193">
      <formula>10</formula>
    </cfRule>
  </conditionalFormatting>
  <conditionalFormatting sqref="X230">
    <cfRule type="cellIs" priority="1196" operator="equal" aboveAverage="0" equalAverage="0" bottom="0" percent="0" rank="0" text="" dxfId="1194">
      <formula>0</formula>
    </cfRule>
    <cfRule type="cellIs" priority="1197" operator="equal" aboveAverage="0" equalAverage="0" bottom="0" percent="0" rank="0" text="" dxfId="1195">
      <formula>10</formula>
    </cfRule>
  </conditionalFormatting>
  <conditionalFormatting sqref="Y230">
    <cfRule type="cellIs" priority="1198" operator="equal" aboveAverage="0" equalAverage="0" bottom="0" percent="0" rank="0" text="" dxfId="1196">
      <formula>0</formula>
    </cfRule>
    <cfRule type="cellIs" priority="1199" operator="equal" aboveAverage="0" equalAverage="0" bottom="0" percent="0" rank="0" text="" dxfId="1197">
      <formula>30</formula>
    </cfRule>
  </conditionalFormatting>
  <conditionalFormatting sqref="W233">
    <cfRule type="cellIs" priority="1200" operator="equal" aboveAverage="0" equalAverage="0" bottom="0" percent="0" rank="0" text="" dxfId="1198">
      <formula>15</formula>
    </cfRule>
    <cfRule type="cellIs" priority="1201" operator="equal" aboveAverage="0" equalAverage="0" bottom="0" percent="0" rank="0" text="" dxfId="1199">
      <formula>0</formula>
    </cfRule>
  </conditionalFormatting>
  <conditionalFormatting sqref="S233">
    <cfRule type="cellIs" priority="1202" operator="equal" aboveAverage="0" equalAverage="0" bottom="0" percent="0" rank="0" text="" dxfId="1200">
      <formula>15</formula>
    </cfRule>
    <cfRule type="cellIs" priority="1203" operator="equal" aboveAverage="0" equalAverage="0" bottom="0" percent="0" rank="0" text="" dxfId="1201">
      <formula>0</formula>
    </cfRule>
  </conditionalFormatting>
  <conditionalFormatting sqref="T233">
    <cfRule type="cellIs" priority="1204" operator="equal" aboveAverage="0" equalAverage="0" bottom="0" percent="0" rank="0" text="" dxfId="1202">
      <formula>0</formula>
    </cfRule>
    <cfRule type="cellIs" priority="1205" operator="equal" aboveAverage="0" equalAverage="0" bottom="0" percent="0" rank="0" text="" dxfId="1203">
      <formula>5</formula>
    </cfRule>
  </conditionalFormatting>
  <conditionalFormatting sqref="U233">
    <cfRule type="cellIs" priority="1206" operator="equal" aboveAverage="0" equalAverage="0" bottom="0" percent="0" rank="0" text="" dxfId="1204">
      <formula>15</formula>
    </cfRule>
    <cfRule type="cellIs" priority="1207" operator="equal" aboveAverage="0" equalAverage="0" bottom="0" percent="0" rank="0" text="" dxfId="1205">
      <formula>0</formula>
    </cfRule>
  </conditionalFormatting>
  <conditionalFormatting sqref="V233">
    <cfRule type="cellIs" priority="1208" operator="equal" aboveAverage="0" equalAverage="0" bottom="0" percent="0" rank="0" text="" dxfId="1206">
      <formula>0</formula>
    </cfRule>
    <cfRule type="cellIs" priority="1209" operator="equal" aboveAverage="0" equalAverage="0" bottom="0" percent="0" rank="0" text="" dxfId="1207">
      <formula>10</formula>
    </cfRule>
  </conditionalFormatting>
  <conditionalFormatting sqref="X233">
    <cfRule type="cellIs" priority="1210" operator="equal" aboveAverage="0" equalAverage="0" bottom="0" percent="0" rank="0" text="" dxfId="1208">
      <formula>0</formula>
    </cfRule>
    <cfRule type="cellIs" priority="1211" operator="equal" aboveAverage="0" equalAverage="0" bottom="0" percent="0" rank="0" text="" dxfId="1209">
      <formula>10</formula>
    </cfRule>
  </conditionalFormatting>
  <conditionalFormatting sqref="Y233">
    <cfRule type="cellIs" priority="1212" operator="equal" aboveAverage="0" equalAverage="0" bottom="0" percent="0" rank="0" text="" dxfId="1210">
      <formula>0</formula>
    </cfRule>
    <cfRule type="cellIs" priority="1213" operator="equal" aboveAverage="0" equalAverage="0" bottom="0" percent="0" rank="0" text="" dxfId="1211">
      <formula>30</formula>
    </cfRule>
  </conditionalFormatting>
  <conditionalFormatting sqref="W234">
    <cfRule type="cellIs" priority="1214" operator="equal" aboveAverage="0" equalAverage="0" bottom="0" percent="0" rank="0" text="" dxfId="1212">
      <formula>15</formula>
    </cfRule>
    <cfRule type="cellIs" priority="1215" operator="equal" aboveAverage="0" equalAverage="0" bottom="0" percent="0" rank="0" text="" dxfId="1213">
      <formula>0</formula>
    </cfRule>
  </conditionalFormatting>
  <conditionalFormatting sqref="S234">
    <cfRule type="cellIs" priority="1216" operator="equal" aboveAverage="0" equalAverage="0" bottom="0" percent="0" rank="0" text="" dxfId="1214">
      <formula>15</formula>
    </cfRule>
    <cfRule type="cellIs" priority="1217" operator="equal" aboveAverage="0" equalAverage="0" bottom="0" percent="0" rank="0" text="" dxfId="1215">
      <formula>0</formula>
    </cfRule>
  </conditionalFormatting>
  <conditionalFormatting sqref="T234">
    <cfRule type="cellIs" priority="1218" operator="equal" aboveAverage="0" equalAverage="0" bottom="0" percent="0" rank="0" text="" dxfId="1216">
      <formula>0</formula>
    </cfRule>
    <cfRule type="cellIs" priority="1219" operator="equal" aboveAverage="0" equalAverage="0" bottom="0" percent="0" rank="0" text="" dxfId="1217">
      <formula>5</formula>
    </cfRule>
  </conditionalFormatting>
  <conditionalFormatting sqref="U234">
    <cfRule type="cellIs" priority="1220" operator="equal" aboveAverage="0" equalAverage="0" bottom="0" percent="0" rank="0" text="" dxfId="1218">
      <formula>15</formula>
    </cfRule>
    <cfRule type="cellIs" priority="1221" operator="equal" aboveAverage="0" equalAverage="0" bottom="0" percent="0" rank="0" text="" dxfId="1219">
      <formula>0</formula>
    </cfRule>
  </conditionalFormatting>
  <conditionalFormatting sqref="V234">
    <cfRule type="cellIs" priority="1222" operator="equal" aboveAverage="0" equalAverage="0" bottom="0" percent="0" rank="0" text="" dxfId="1220">
      <formula>0</formula>
    </cfRule>
    <cfRule type="cellIs" priority="1223" operator="equal" aboveAverage="0" equalAverage="0" bottom="0" percent="0" rank="0" text="" dxfId="1221">
      <formula>10</formula>
    </cfRule>
  </conditionalFormatting>
  <conditionalFormatting sqref="X234">
    <cfRule type="cellIs" priority="1224" operator="equal" aboveAverage="0" equalAverage="0" bottom="0" percent="0" rank="0" text="" dxfId="1222">
      <formula>0</formula>
    </cfRule>
    <cfRule type="cellIs" priority="1225" operator="equal" aboveAverage="0" equalAverage="0" bottom="0" percent="0" rank="0" text="" dxfId="1223">
      <formula>10</formula>
    </cfRule>
  </conditionalFormatting>
  <conditionalFormatting sqref="Y234">
    <cfRule type="cellIs" priority="1226" operator="equal" aboveAverage="0" equalAverage="0" bottom="0" percent="0" rank="0" text="" dxfId="1224">
      <formula>0</formula>
    </cfRule>
    <cfRule type="cellIs" priority="1227" operator="equal" aboveAverage="0" equalAverage="0" bottom="0" percent="0" rank="0" text="" dxfId="1225">
      <formula>30</formula>
    </cfRule>
  </conditionalFormatting>
  <conditionalFormatting sqref="W238">
    <cfRule type="cellIs" priority="1228" operator="equal" aboveAverage="0" equalAverage="0" bottom="0" percent="0" rank="0" text="" dxfId="1226">
      <formula>15</formula>
    </cfRule>
    <cfRule type="cellIs" priority="1229" operator="equal" aboveAverage="0" equalAverage="0" bottom="0" percent="0" rank="0" text="" dxfId="1227">
      <formula>0</formula>
    </cfRule>
  </conditionalFormatting>
  <conditionalFormatting sqref="T238">
    <cfRule type="cellIs" priority="1230" operator="equal" aboveAverage="0" equalAverage="0" bottom="0" percent="0" rank="0" text="" dxfId="1228">
      <formula>0</formula>
    </cfRule>
    <cfRule type="cellIs" priority="1231" operator="equal" aboveAverage="0" equalAverage="0" bottom="0" percent="0" rank="0" text="" dxfId="1229">
      <formula>5</formula>
    </cfRule>
  </conditionalFormatting>
  <conditionalFormatting sqref="U238">
    <cfRule type="cellIs" priority="1232" operator="equal" aboveAverage="0" equalAverage="0" bottom="0" percent="0" rank="0" text="" dxfId="1230">
      <formula>15</formula>
    </cfRule>
    <cfRule type="cellIs" priority="1233" operator="equal" aboveAverage="0" equalAverage="0" bottom="0" percent="0" rank="0" text="" dxfId="1231">
      <formula>0</formula>
    </cfRule>
  </conditionalFormatting>
  <conditionalFormatting sqref="V238">
    <cfRule type="cellIs" priority="1234" operator="equal" aboveAverage="0" equalAverage="0" bottom="0" percent="0" rank="0" text="" dxfId="1232">
      <formula>0</formula>
    </cfRule>
    <cfRule type="cellIs" priority="1235" operator="equal" aboveAverage="0" equalAverage="0" bottom="0" percent="0" rank="0" text="" dxfId="1233">
      <formula>10</formula>
    </cfRule>
  </conditionalFormatting>
  <conditionalFormatting sqref="X238">
    <cfRule type="cellIs" priority="1236" operator="equal" aboveAverage="0" equalAverage="0" bottom="0" percent="0" rank="0" text="" dxfId="1234">
      <formula>0</formula>
    </cfRule>
    <cfRule type="cellIs" priority="1237" operator="equal" aboveAverage="0" equalAverage="0" bottom="0" percent="0" rank="0" text="" dxfId="1235">
      <formula>10</formula>
    </cfRule>
  </conditionalFormatting>
  <conditionalFormatting sqref="Y238">
    <cfRule type="cellIs" priority="1238" operator="equal" aboveAverage="0" equalAverage="0" bottom="0" percent="0" rank="0" text="" dxfId="1236">
      <formula>0</formula>
    </cfRule>
    <cfRule type="cellIs" priority="1239" operator="equal" aboveAverage="0" equalAverage="0" bottom="0" percent="0" rank="0" text="" dxfId="1237">
      <formula>30</formula>
    </cfRule>
  </conditionalFormatting>
  <conditionalFormatting sqref="W239">
    <cfRule type="cellIs" priority="1240" operator="equal" aboveAverage="0" equalAverage="0" bottom="0" percent="0" rank="0" text="" dxfId="1238">
      <formula>15</formula>
    </cfRule>
    <cfRule type="cellIs" priority="1241" operator="equal" aboveAverage="0" equalAverage="0" bottom="0" percent="0" rank="0" text="" dxfId="1239">
      <formula>0</formula>
    </cfRule>
  </conditionalFormatting>
  <conditionalFormatting sqref="S239">
    <cfRule type="cellIs" priority="1242" operator="equal" aboveAverage="0" equalAverage="0" bottom="0" percent="0" rank="0" text="" dxfId="1240">
      <formula>15</formula>
    </cfRule>
    <cfRule type="cellIs" priority="1243" operator="equal" aboveAverage="0" equalAverage="0" bottom="0" percent="0" rank="0" text="" dxfId="1241">
      <formula>0</formula>
    </cfRule>
  </conditionalFormatting>
  <conditionalFormatting sqref="T239">
    <cfRule type="cellIs" priority="1244" operator="equal" aboveAverage="0" equalAverage="0" bottom="0" percent="0" rank="0" text="" dxfId="1242">
      <formula>0</formula>
    </cfRule>
    <cfRule type="cellIs" priority="1245" operator="equal" aboveAverage="0" equalAverage="0" bottom="0" percent="0" rank="0" text="" dxfId="1243">
      <formula>5</formula>
    </cfRule>
  </conditionalFormatting>
  <conditionalFormatting sqref="U239">
    <cfRule type="cellIs" priority="1246" operator="equal" aboveAverage="0" equalAverage="0" bottom="0" percent="0" rank="0" text="" dxfId="1244">
      <formula>15</formula>
    </cfRule>
    <cfRule type="cellIs" priority="1247" operator="equal" aboveAverage="0" equalAverage="0" bottom="0" percent="0" rank="0" text="" dxfId="1245">
      <formula>0</formula>
    </cfRule>
  </conditionalFormatting>
  <conditionalFormatting sqref="V239">
    <cfRule type="cellIs" priority="1248" operator="equal" aboveAverage="0" equalAverage="0" bottom="0" percent="0" rank="0" text="" dxfId="1246">
      <formula>0</formula>
    </cfRule>
    <cfRule type="cellIs" priority="1249" operator="equal" aboveAverage="0" equalAverage="0" bottom="0" percent="0" rank="0" text="" dxfId="1247">
      <formula>10</formula>
    </cfRule>
  </conditionalFormatting>
  <conditionalFormatting sqref="X239">
    <cfRule type="cellIs" priority="1250" operator="equal" aboveAverage="0" equalAverage="0" bottom="0" percent="0" rank="0" text="" dxfId="1248">
      <formula>0</formula>
    </cfRule>
    <cfRule type="cellIs" priority="1251" operator="equal" aboveAverage="0" equalAverage="0" bottom="0" percent="0" rank="0" text="" dxfId="1249">
      <formula>10</formula>
    </cfRule>
  </conditionalFormatting>
  <conditionalFormatting sqref="Y239">
    <cfRule type="cellIs" priority="1252" operator="equal" aboveAverage="0" equalAverage="0" bottom="0" percent="0" rank="0" text="" dxfId="1250">
      <formula>0</formula>
    </cfRule>
    <cfRule type="cellIs" priority="1253" operator="equal" aboveAverage="0" equalAverage="0" bottom="0" percent="0" rank="0" text="" dxfId="1251">
      <formula>30</formula>
    </cfRule>
  </conditionalFormatting>
  <conditionalFormatting sqref="AP231">
    <cfRule type="containsText" priority="1254" operator="containsText" aboveAverage="0" equalAverage="0" bottom="0" percent="0" rank="0" text="123" dxfId="1252"/>
  </conditionalFormatting>
  <conditionalFormatting sqref="AP236">
    <cfRule type="containsText" priority="1255" operator="containsText" aboveAverage="0" equalAverage="0" bottom="0" percent="0" rank="0" text="123" dxfId="1253"/>
  </conditionalFormatting>
  <conditionalFormatting sqref="AL225:AL227">
    <cfRule type="containsText" priority="1256" operator="containsText" aboveAverage="0" equalAverage="0" bottom="0" percent="0" rank="0" text="123" dxfId="1254"/>
  </conditionalFormatting>
  <conditionalFormatting sqref="W243">
    <cfRule type="cellIs" priority="1257" operator="equal" aboveAverage="0" equalAverage="0" bottom="0" percent="0" rank="0" text="" dxfId="1255">
      <formula>15</formula>
    </cfRule>
    <cfRule type="cellIs" priority="1258" operator="equal" aboveAverage="0" equalAverage="0" bottom="0" percent="0" rank="0" text="" dxfId="1256">
      <formula>0</formula>
    </cfRule>
  </conditionalFormatting>
  <conditionalFormatting sqref="S243">
    <cfRule type="cellIs" priority="1259" operator="equal" aboveAverage="0" equalAverage="0" bottom="0" percent="0" rank="0" text="" dxfId="1257">
      <formula>15</formula>
    </cfRule>
    <cfRule type="cellIs" priority="1260" operator="equal" aboveAverage="0" equalAverage="0" bottom="0" percent="0" rank="0" text="" dxfId="1258">
      <formula>0</formula>
    </cfRule>
  </conditionalFormatting>
  <conditionalFormatting sqref="T243">
    <cfRule type="cellIs" priority="1261" operator="equal" aboveAverage="0" equalAverage="0" bottom="0" percent="0" rank="0" text="" dxfId="1259">
      <formula>0</formula>
    </cfRule>
    <cfRule type="cellIs" priority="1262" operator="equal" aboveAverage="0" equalAverage="0" bottom="0" percent="0" rank="0" text="" dxfId="1260">
      <formula>5</formula>
    </cfRule>
  </conditionalFormatting>
  <conditionalFormatting sqref="U243">
    <cfRule type="cellIs" priority="1263" operator="equal" aboveAverage="0" equalAverage="0" bottom="0" percent="0" rank="0" text="" dxfId="1261">
      <formula>15</formula>
    </cfRule>
    <cfRule type="cellIs" priority="1264" operator="equal" aboveAverage="0" equalAverage="0" bottom="0" percent="0" rank="0" text="" dxfId="1262">
      <formula>0</formula>
    </cfRule>
  </conditionalFormatting>
  <conditionalFormatting sqref="V243">
    <cfRule type="cellIs" priority="1265" operator="equal" aboveAverage="0" equalAverage="0" bottom="0" percent="0" rank="0" text="" dxfId="1263">
      <formula>0</formula>
    </cfRule>
    <cfRule type="cellIs" priority="1266" operator="equal" aboveAverage="0" equalAverage="0" bottom="0" percent="0" rank="0" text="" dxfId="1264">
      <formula>10</formula>
    </cfRule>
  </conditionalFormatting>
  <conditionalFormatting sqref="X243">
    <cfRule type="cellIs" priority="1267" operator="equal" aboveAverage="0" equalAverage="0" bottom="0" percent="0" rank="0" text="" dxfId="1265">
      <formula>0</formula>
    </cfRule>
    <cfRule type="cellIs" priority="1268" operator="equal" aboveAverage="0" equalAverage="0" bottom="0" percent="0" rank="0" text="" dxfId="1266">
      <formula>10</formula>
    </cfRule>
  </conditionalFormatting>
  <conditionalFormatting sqref="Y243">
    <cfRule type="cellIs" priority="1269" operator="equal" aboveAverage="0" equalAverage="0" bottom="0" percent="0" rank="0" text="" dxfId="1267">
      <formula>0</formula>
    </cfRule>
    <cfRule type="cellIs" priority="1270" operator="equal" aboveAverage="0" equalAverage="0" bottom="0" percent="0" rank="0" text="" dxfId="1268">
      <formula>30</formula>
    </cfRule>
  </conditionalFormatting>
  <conditionalFormatting sqref="W244">
    <cfRule type="cellIs" priority="1271" operator="equal" aboveAverage="0" equalAverage="0" bottom="0" percent="0" rank="0" text="" dxfId="1269">
      <formula>15</formula>
    </cfRule>
    <cfRule type="cellIs" priority="1272" operator="equal" aboveAverage="0" equalAverage="0" bottom="0" percent="0" rank="0" text="" dxfId="1270">
      <formula>0</formula>
    </cfRule>
  </conditionalFormatting>
  <conditionalFormatting sqref="S244">
    <cfRule type="cellIs" priority="1273" operator="equal" aboveAverage="0" equalAverage="0" bottom="0" percent="0" rank="0" text="" dxfId="1271">
      <formula>15</formula>
    </cfRule>
    <cfRule type="cellIs" priority="1274" operator="equal" aboveAverage="0" equalAverage="0" bottom="0" percent="0" rank="0" text="" dxfId="1272">
      <formula>0</formula>
    </cfRule>
  </conditionalFormatting>
  <conditionalFormatting sqref="T244">
    <cfRule type="cellIs" priority="1275" operator="equal" aboveAverage="0" equalAverage="0" bottom="0" percent="0" rank="0" text="" dxfId="1273">
      <formula>0</formula>
    </cfRule>
    <cfRule type="cellIs" priority="1276" operator="equal" aboveAverage="0" equalAverage="0" bottom="0" percent="0" rank="0" text="" dxfId="1274">
      <formula>5</formula>
    </cfRule>
  </conditionalFormatting>
  <conditionalFormatting sqref="U244">
    <cfRule type="cellIs" priority="1277" operator="equal" aboveAverage="0" equalAverage="0" bottom="0" percent="0" rank="0" text="" dxfId="1275">
      <formula>15</formula>
    </cfRule>
    <cfRule type="cellIs" priority="1278" operator="equal" aboveAverage="0" equalAverage="0" bottom="0" percent="0" rank="0" text="" dxfId="1276">
      <formula>0</formula>
    </cfRule>
  </conditionalFormatting>
  <conditionalFormatting sqref="V244">
    <cfRule type="cellIs" priority="1279" operator="equal" aboveAverage="0" equalAverage="0" bottom="0" percent="0" rank="0" text="" dxfId="1277">
      <formula>0</formula>
    </cfRule>
    <cfRule type="cellIs" priority="1280" operator="equal" aboveAverage="0" equalAverage="0" bottom="0" percent="0" rank="0" text="" dxfId="1278">
      <formula>10</formula>
    </cfRule>
  </conditionalFormatting>
  <conditionalFormatting sqref="X244">
    <cfRule type="cellIs" priority="1281" operator="equal" aboveAverage="0" equalAverage="0" bottom="0" percent="0" rank="0" text="" dxfId="1279">
      <formula>0</formula>
    </cfRule>
    <cfRule type="cellIs" priority="1282" operator="equal" aboveAverage="0" equalAverage="0" bottom="0" percent="0" rank="0" text="" dxfId="1280">
      <formula>10</formula>
    </cfRule>
  </conditionalFormatting>
  <conditionalFormatting sqref="Y244">
    <cfRule type="cellIs" priority="1283" operator="equal" aboveAverage="0" equalAverage="0" bottom="0" percent="0" rank="0" text="" dxfId="1281">
      <formula>0</formula>
    </cfRule>
    <cfRule type="cellIs" priority="1284" operator="equal" aboveAverage="0" equalAverage="0" bottom="0" percent="0" rank="0" text="" dxfId="1282">
      <formula>30</formula>
    </cfRule>
  </conditionalFormatting>
  <conditionalFormatting sqref="W245">
    <cfRule type="cellIs" priority="1285" operator="equal" aboveAverage="0" equalAverage="0" bottom="0" percent="0" rank="0" text="" dxfId="1283">
      <formula>15</formula>
    </cfRule>
    <cfRule type="cellIs" priority="1286" operator="equal" aboveAverage="0" equalAverage="0" bottom="0" percent="0" rank="0" text="" dxfId="1284">
      <formula>0</formula>
    </cfRule>
  </conditionalFormatting>
  <conditionalFormatting sqref="S245">
    <cfRule type="cellIs" priority="1287" operator="equal" aboveAverage="0" equalAverage="0" bottom="0" percent="0" rank="0" text="" dxfId="1285">
      <formula>15</formula>
    </cfRule>
    <cfRule type="cellIs" priority="1288" operator="equal" aboveAverage="0" equalAverage="0" bottom="0" percent="0" rank="0" text="" dxfId="1286">
      <formula>0</formula>
    </cfRule>
  </conditionalFormatting>
  <conditionalFormatting sqref="T245">
    <cfRule type="cellIs" priority="1289" operator="equal" aboveAverage="0" equalAverage="0" bottom="0" percent="0" rank="0" text="" dxfId="1287">
      <formula>0</formula>
    </cfRule>
    <cfRule type="cellIs" priority="1290" operator="equal" aboveAverage="0" equalAverage="0" bottom="0" percent="0" rank="0" text="" dxfId="1288">
      <formula>5</formula>
    </cfRule>
  </conditionalFormatting>
  <conditionalFormatting sqref="U245">
    <cfRule type="cellIs" priority="1291" operator="equal" aboveAverage="0" equalAverage="0" bottom="0" percent="0" rank="0" text="" dxfId="1289">
      <formula>15</formula>
    </cfRule>
    <cfRule type="cellIs" priority="1292" operator="equal" aboveAverage="0" equalAverage="0" bottom="0" percent="0" rank="0" text="" dxfId="1290">
      <formula>0</formula>
    </cfRule>
  </conditionalFormatting>
  <conditionalFormatting sqref="V245">
    <cfRule type="cellIs" priority="1293" operator="equal" aboveAverage="0" equalAverage="0" bottom="0" percent="0" rank="0" text="" dxfId="1291">
      <formula>0</formula>
    </cfRule>
    <cfRule type="cellIs" priority="1294" operator="equal" aboveAverage="0" equalAverage="0" bottom="0" percent="0" rank="0" text="" dxfId="1292">
      <formula>10</formula>
    </cfRule>
  </conditionalFormatting>
  <conditionalFormatting sqref="X245">
    <cfRule type="cellIs" priority="1295" operator="equal" aboveAverage="0" equalAverage="0" bottom="0" percent="0" rank="0" text="" dxfId="1293">
      <formula>0</formula>
    </cfRule>
    <cfRule type="cellIs" priority="1296" operator="equal" aboveAverage="0" equalAverage="0" bottom="0" percent="0" rank="0" text="" dxfId="1294">
      <formula>10</formula>
    </cfRule>
  </conditionalFormatting>
  <conditionalFormatting sqref="Y245">
    <cfRule type="cellIs" priority="1297" operator="equal" aboveAverage="0" equalAverage="0" bottom="0" percent="0" rank="0" text="" dxfId="1295">
      <formula>0</formula>
    </cfRule>
    <cfRule type="cellIs" priority="1298" operator="equal" aboveAverage="0" equalAverage="0" bottom="0" percent="0" rank="0" text="" dxfId="1296">
      <formula>30</formula>
    </cfRule>
  </conditionalFormatting>
  <conditionalFormatting sqref="W248">
    <cfRule type="cellIs" priority="1299" operator="equal" aboveAverage="0" equalAverage="0" bottom="0" percent="0" rank="0" text="" dxfId="1297">
      <formula>15</formula>
    </cfRule>
    <cfRule type="cellIs" priority="1300" operator="equal" aboveAverage="0" equalAverage="0" bottom="0" percent="0" rank="0" text="" dxfId="1298">
      <formula>0</formula>
    </cfRule>
  </conditionalFormatting>
  <conditionalFormatting sqref="S248">
    <cfRule type="cellIs" priority="1301" operator="equal" aboveAverage="0" equalAverage="0" bottom="0" percent="0" rank="0" text="" dxfId="1299">
      <formula>15</formula>
    </cfRule>
    <cfRule type="cellIs" priority="1302" operator="equal" aboveAverage="0" equalAverage="0" bottom="0" percent="0" rank="0" text="" dxfId="1300">
      <formula>0</formula>
    </cfRule>
  </conditionalFormatting>
  <conditionalFormatting sqref="T248">
    <cfRule type="cellIs" priority="1303" operator="equal" aboveAverage="0" equalAverage="0" bottom="0" percent="0" rank="0" text="" dxfId="1301">
      <formula>0</formula>
    </cfRule>
    <cfRule type="cellIs" priority="1304" operator="equal" aboveAverage="0" equalAverage="0" bottom="0" percent="0" rank="0" text="" dxfId="1302">
      <formula>5</formula>
    </cfRule>
  </conditionalFormatting>
  <conditionalFormatting sqref="U248">
    <cfRule type="cellIs" priority="1305" operator="equal" aboveAverage="0" equalAverage="0" bottom="0" percent="0" rank="0" text="" dxfId="1303">
      <formula>15</formula>
    </cfRule>
    <cfRule type="cellIs" priority="1306" operator="equal" aboveAverage="0" equalAverage="0" bottom="0" percent="0" rank="0" text="" dxfId="1304">
      <formula>0</formula>
    </cfRule>
  </conditionalFormatting>
  <conditionalFormatting sqref="V248">
    <cfRule type="cellIs" priority="1307" operator="equal" aboveAverage="0" equalAverage="0" bottom="0" percent="0" rank="0" text="" dxfId="1305">
      <formula>0</formula>
    </cfRule>
    <cfRule type="cellIs" priority="1308" operator="equal" aboveAverage="0" equalAverage="0" bottom="0" percent="0" rank="0" text="" dxfId="1306">
      <formula>10</formula>
    </cfRule>
  </conditionalFormatting>
  <conditionalFormatting sqref="X248">
    <cfRule type="cellIs" priority="1309" operator="equal" aboveAverage="0" equalAverage="0" bottom="0" percent="0" rank="0" text="" dxfId="1307">
      <formula>0</formula>
    </cfRule>
    <cfRule type="cellIs" priority="1310" operator="equal" aboveAverage="0" equalAverage="0" bottom="0" percent="0" rank="0" text="" dxfId="1308">
      <formula>10</formula>
    </cfRule>
  </conditionalFormatting>
  <conditionalFormatting sqref="Y248">
    <cfRule type="cellIs" priority="1311" operator="equal" aboveAverage="0" equalAverage="0" bottom="0" percent="0" rank="0" text="" dxfId="1309">
      <formula>0</formula>
    </cfRule>
    <cfRule type="cellIs" priority="1312" operator="equal" aboveAverage="0" equalAverage="0" bottom="0" percent="0" rank="0" text="" dxfId="1310">
      <formula>30</formula>
    </cfRule>
  </conditionalFormatting>
  <conditionalFormatting sqref="W253">
    <cfRule type="cellIs" priority="1313" operator="equal" aboveAverage="0" equalAverage="0" bottom="0" percent="0" rank="0" text="" dxfId="1311">
      <formula>15</formula>
    </cfRule>
    <cfRule type="cellIs" priority="1314" operator="equal" aboveAverage="0" equalAverage="0" bottom="0" percent="0" rank="0" text="" dxfId="1312">
      <formula>0</formula>
    </cfRule>
  </conditionalFormatting>
  <conditionalFormatting sqref="S253">
    <cfRule type="cellIs" priority="1315" operator="equal" aboveAverage="0" equalAverage="0" bottom="0" percent="0" rank="0" text="" dxfId="1313">
      <formula>15</formula>
    </cfRule>
    <cfRule type="cellIs" priority="1316" operator="equal" aboveAverage="0" equalAverage="0" bottom="0" percent="0" rank="0" text="" dxfId="1314">
      <formula>0</formula>
    </cfRule>
  </conditionalFormatting>
  <conditionalFormatting sqref="T253">
    <cfRule type="cellIs" priority="1317" operator="equal" aboveAverage="0" equalAverage="0" bottom="0" percent="0" rank="0" text="" dxfId="1315">
      <formula>0</formula>
    </cfRule>
    <cfRule type="cellIs" priority="1318" operator="equal" aboveAverage="0" equalAverage="0" bottom="0" percent="0" rank="0" text="" dxfId="1316">
      <formula>5</formula>
    </cfRule>
  </conditionalFormatting>
  <conditionalFormatting sqref="U253">
    <cfRule type="cellIs" priority="1319" operator="equal" aboveAverage="0" equalAverage="0" bottom="0" percent="0" rank="0" text="" dxfId="1317">
      <formula>15</formula>
    </cfRule>
    <cfRule type="cellIs" priority="1320" operator="equal" aboveAverage="0" equalAverage="0" bottom="0" percent="0" rank="0" text="" dxfId="1318">
      <formula>0</formula>
    </cfRule>
  </conditionalFormatting>
  <conditionalFormatting sqref="V253">
    <cfRule type="cellIs" priority="1321" operator="equal" aboveAverage="0" equalAverage="0" bottom="0" percent="0" rank="0" text="" dxfId="1319">
      <formula>0</formula>
    </cfRule>
    <cfRule type="cellIs" priority="1322" operator="equal" aboveAverage="0" equalAverage="0" bottom="0" percent="0" rank="0" text="" dxfId="1320">
      <formula>10</formula>
    </cfRule>
  </conditionalFormatting>
  <conditionalFormatting sqref="X253">
    <cfRule type="cellIs" priority="1323" operator="equal" aboveAverage="0" equalAverage="0" bottom="0" percent="0" rank="0" text="" dxfId="1321">
      <formula>0</formula>
    </cfRule>
    <cfRule type="cellIs" priority="1324" operator="equal" aboveAverage="0" equalAverage="0" bottom="0" percent="0" rank="0" text="" dxfId="1322">
      <formula>10</formula>
    </cfRule>
  </conditionalFormatting>
  <conditionalFormatting sqref="Y253">
    <cfRule type="cellIs" priority="1325" operator="equal" aboveAverage="0" equalAverage="0" bottom="0" percent="0" rank="0" text="" dxfId="1323">
      <formula>0</formula>
    </cfRule>
    <cfRule type="cellIs" priority="1326" operator="equal" aboveAverage="0" equalAverage="0" bottom="0" percent="0" rank="0" text="" dxfId="1324">
      <formula>30</formula>
    </cfRule>
  </conditionalFormatting>
  <conditionalFormatting sqref="W254">
    <cfRule type="cellIs" priority="1327" operator="equal" aboveAverage="0" equalAverage="0" bottom="0" percent="0" rank="0" text="" dxfId="1325">
      <formula>15</formula>
    </cfRule>
    <cfRule type="cellIs" priority="1328" operator="equal" aboveAverage="0" equalAverage="0" bottom="0" percent="0" rank="0" text="" dxfId="1326">
      <formula>0</formula>
    </cfRule>
  </conditionalFormatting>
  <conditionalFormatting sqref="S254">
    <cfRule type="cellIs" priority="1329" operator="equal" aboveAverage="0" equalAverage="0" bottom="0" percent="0" rank="0" text="" dxfId="1327">
      <formula>15</formula>
    </cfRule>
    <cfRule type="cellIs" priority="1330" operator="equal" aboveAverage="0" equalAverage="0" bottom="0" percent="0" rank="0" text="" dxfId="1328">
      <formula>0</formula>
    </cfRule>
  </conditionalFormatting>
  <conditionalFormatting sqref="T254">
    <cfRule type="cellIs" priority="1331" operator="equal" aboveAverage="0" equalAverage="0" bottom="0" percent="0" rank="0" text="" dxfId="1329">
      <formula>0</formula>
    </cfRule>
    <cfRule type="cellIs" priority="1332" operator="equal" aboveAverage="0" equalAverage="0" bottom="0" percent="0" rank="0" text="" dxfId="1330">
      <formula>5</formula>
    </cfRule>
  </conditionalFormatting>
  <conditionalFormatting sqref="U254">
    <cfRule type="cellIs" priority="1333" operator="equal" aboveAverage="0" equalAverage="0" bottom="0" percent="0" rank="0" text="" dxfId="1331">
      <formula>15</formula>
    </cfRule>
    <cfRule type="cellIs" priority="1334" operator="equal" aboveAverage="0" equalAverage="0" bottom="0" percent="0" rank="0" text="" dxfId="1332">
      <formula>0</formula>
    </cfRule>
  </conditionalFormatting>
  <conditionalFormatting sqref="V254">
    <cfRule type="cellIs" priority="1335" operator="equal" aboveAverage="0" equalAverage="0" bottom="0" percent="0" rank="0" text="" dxfId="1333">
      <formula>0</formula>
    </cfRule>
    <cfRule type="cellIs" priority="1336" operator="equal" aboveAverage="0" equalAverage="0" bottom="0" percent="0" rank="0" text="" dxfId="1334">
      <formula>10</formula>
    </cfRule>
  </conditionalFormatting>
  <conditionalFormatting sqref="X254">
    <cfRule type="cellIs" priority="1337" operator="equal" aboveAverage="0" equalAverage="0" bottom="0" percent="0" rank="0" text="" dxfId="1335">
      <formula>0</formula>
    </cfRule>
    <cfRule type="cellIs" priority="1338" operator="equal" aboveAverage="0" equalAverage="0" bottom="0" percent="0" rank="0" text="" dxfId="1336">
      <formula>10</formula>
    </cfRule>
  </conditionalFormatting>
  <conditionalFormatting sqref="Y254">
    <cfRule type="cellIs" priority="1339" operator="equal" aboveAverage="0" equalAverage="0" bottom="0" percent="0" rank="0" text="" dxfId="1337">
      <formula>0</formula>
    </cfRule>
    <cfRule type="cellIs" priority="1340" operator="equal" aboveAverage="0" equalAverage="0" bottom="0" percent="0" rank="0" text="" dxfId="1338">
      <formula>30</formula>
    </cfRule>
  </conditionalFormatting>
  <conditionalFormatting sqref="W255">
    <cfRule type="cellIs" priority="1341" operator="equal" aboveAverage="0" equalAverage="0" bottom="0" percent="0" rank="0" text="" dxfId="1339">
      <formula>15</formula>
    </cfRule>
    <cfRule type="cellIs" priority="1342" operator="equal" aboveAverage="0" equalAverage="0" bottom="0" percent="0" rank="0" text="" dxfId="1340">
      <formula>0</formula>
    </cfRule>
  </conditionalFormatting>
  <conditionalFormatting sqref="S255">
    <cfRule type="cellIs" priority="1343" operator="equal" aboveAverage="0" equalAverage="0" bottom="0" percent="0" rank="0" text="" dxfId="1341">
      <formula>15</formula>
    </cfRule>
    <cfRule type="cellIs" priority="1344" operator="equal" aboveAverage="0" equalAverage="0" bottom="0" percent="0" rank="0" text="" dxfId="1342">
      <formula>0</formula>
    </cfRule>
  </conditionalFormatting>
  <conditionalFormatting sqref="T255">
    <cfRule type="cellIs" priority="1345" operator="equal" aboveAverage="0" equalAverage="0" bottom="0" percent="0" rank="0" text="" dxfId="1343">
      <formula>0</formula>
    </cfRule>
    <cfRule type="cellIs" priority="1346" operator="equal" aboveAverage="0" equalAverage="0" bottom="0" percent="0" rank="0" text="" dxfId="1344">
      <formula>5</formula>
    </cfRule>
  </conditionalFormatting>
  <conditionalFormatting sqref="U255">
    <cfRule type="cellIs" priority="1347" operator="equal" aboveAverage="0" equalAverage="0" bottom="0" percent="0" rank="0" text="" dxfId="1345">
      <formula>15</formula>
    </cfRule>
    <cfRule type="cellIs" priority="1348" operator="equal" aboveAverage="0" equalAverage="0" bottom="0" percent="0" rank="0" text="" dxfId="1346">
      <formula>0</formula>
    </cfRule>
  </conditionalFormatting>
  <conditionalFormatting sqref="V255">
    <cfRule type="cellIs" priority="1349" operator="equal" aboveAverage="0" equalAverage="0" bottom="0" percent="0" rank="0" text="" dxfId="1347">
      <formula>0</formula>
    </cfRule>
    <cfRule type="cellIs" priority="1350" operator="equal" aboveAverage="0" equalAverage="0" bottom="0" percent="0" rank="0" text="" dxfId="1348">
      <formula>10</formula>
    </cfRule>
  </conditionalFormatting>
  <conditionalFormatting sqref="X255">
    <cfRule type="cellIs" priority="1351" operator="equal" aboveAverage="0" equalAverage="0" bottom="0" percent="0" rank="0" text="" dxfId="1349">
      <formula>0</formula>
    </cfRule>
    <cfRule type="cellIs" priority="1352" operator="equal" aboveAverage="0" equalAverage="0" bottom="0" percent="0" rank="0" text="" dxfId="1350">
      <formula>10</formula>
    </cfRule>
  </conditionalFormatting>
  <conditionalFormatting sqref="Y255">
    <cfRule type="cellIs" priority="1353" operator="equal" aboveAverage="0" equalAverage="0" bottom="0" percent="0" rank="0" text="" dxfId="1351">
      <formula>0</formula>
    </cfRule>
    <cfRule type="cellIs" priority="1354" operator="equal" aboveAverage="0" equalAverage="0" bottom="0" percent="0" rank="0" text="" dxfId="1352">
      <formula>30</formula>
    </cfRule>
  </conditionalFormatting>
  <conditionalFormatting sqref="S328 U328 W327:W328">
    <cfRule type="cellIs" priority="1355" operator="equal" aboveAverage="0" equalAverage="0" bottom="0" percent="0" rank="0" text="" dxfId="1353">
      <formula>15</formula>
    </cfRule>
    <cfRule type="cellIs" priority="1356" operator="equal" aboveAverage="0" equalAverage="0" bottom="0" percent="0" rank="0" text="" dxfId="1354">
      <formula>0</formula>
    </cfRule>
  </conditionalFormatting>
  <conditionalFormatting sqref="S327">
    <cfRule type="cellIs" priority="1357" operator="equal" aboveAverage="0" equalAverage="0" bottom="0" percent="0" rank="0" text="" dxfId="1355">
      <formula>15</formula>
    </cfRule>
    <cfRule type="cellIs" priority="1358" operator="equal" aboveAverage="0" equalAverage="0" bottom="0" percent="0" rank="0" text="" dxfId="1356">
      <formula>0</formula>
    </cfRule>
  </conditionalFormatting>
  <conditionalFormatting sqref="T327:T328">
    <cfRule type="cellIs" priority="1359" operator="equal" aboveAverage="0" equalAverage="0" bottom="0" percent="0" rank="0" text="" dxfId="1357">
      <formula>0</formula>
    </cfRule>
    <cfRule type="cellIs" priority="1360" operator="equal" aboveAverage="0" equalAverage="0" bottom="0" percent="0" rank="0" text="" dxfId="1358">
      <formula>5</formula>
    </cfRule>
  </conditionalFormatting>
  <conditionalFormatting sqref="U327">
    <cfRule type="cellIs" priority="1361" operator="equal" aboveAverage="0" equalAverage="0" bottom="0" percent="0" rank="0" text="" dxfId="1359">
      <formula>15</formula>
    </cfRule>
    <cfRule type="cellIs" priority="1362" operator="equal" aboveAverage="0" equalAverage="0" bottom="0" percent="0" rank="0" text="" dxfId="1360">
      <formula>0</formula>
    </cfRule>
  </conditionalFormatting>
  <conditionalFormatting sqref="V327:V328 X327:X328">
    <cfRule type="cellIs" priority="1363" operator="equal" aboveAverage="0" equalAverage="0" bottom="0" percent="0" rank="0" text="" dxfId="1361">
      <formula>0</formula>
    </cfRule>
    <cfRule type="cellIs" priority="1364" operator="equal" aboveAverage="0" equalAverage="0" bottom="0" percent="0" rank="0" text="" dxfId="1362">
      <formula>10</formula>
    </cfRule>
  </conditionalFormatting>
  <conditionalFormatting sqref="Y327:Y328">
    <cfRule type="cellIs" priority="1365" operator="equal" aboveAverage="0" equalAverage="0" bottom="0" percent="0" rank="0" text="" dxfId="1363">
      <formula>0</formula>
    </cfRule>
    <cfRule type="cellIs" priority="1366" operator="equal" aboveAverage="0" equalAverage="0" bottom="0" percent="0" rank="0" text="" dxfId="1364">
      <formula>30</formula>
    </cfRule>
  </conditionalFormatting>
  <conditionalFormatting sqref="W330">
    <cfRule type="cellIs" priority="1367" operator="equal" aboveAverage="0" equalAverage="0" bottom="0" percent="0" rank="0" text="" dxfId="1365">
      <formula>15</formula>
    </cfRule>
    <cfRule type="cellIs" priority="1368" operator="equal" aboveAverage="0" equalAverage="0" bottom="0" percent="0" rank="0" text="" dxfId="1366">
      <formula>0</formula>
    </cfRule>
  </conditionalFormatting>
  <conditionalFormatting sqref="S330">
    <cfRule type="cellIs" priority="1369" operator="equal" aboveAverage="0" equalAverage="0" bottom="0" percent="0" rank="0" text="" dxfId="1367">
      <formula>15</formula>
    </cfRule>
    <cfRule type="cellIs" priority="1370" operator="equal" aboveAverage="0" equalAverage="0" bottom="0" percent="0" rank="0" text="" dxfId="1368">
      <formula>0</formula>
    </cfRule>
  </conditionalFormatting>
  <conditionalFormatting sqref="T330">
    <cfRule type="cellIs" priority="1371" operator="equal" aboveAverage="0" equalAverage="0" bottom="0" percent="0" rank="0" text="" dxfId="1369">
      <formula>0</formula>
    </cfRule>
    <cfRule type="cellIs" priority="1372" operator="equal" aboveAverage="0" equalAverage="0" bottom="0" percent="0" rank="0" text="" dxfId="1370">
      <formula>5</formula>
    </cfRule>
  </conditionalFormatting>
  <conditionalFormatting sqref="U330">
    <cfRule type="cellIs" priority="1373" operator="equal" aboveAverage="0" equalAverage="0" bottom="0" percent="0" rank="0" text="" dxfId="1371">
      <formula>15</formula>
    </cfRule>
    <cfRule type="cellIs" priority="1374" operator="equal" aboveAverage="0" equalAverage="0" bottom="0" percent="0" rank="0" text="" dxfId="1372">
      <formula>0</formula>
    </cfRule>
  </conditionalFormatting>
  <conditionalFormatting sqref="V330">
    <cfRule type="cellIs" priority="1375" operator="equal" aboveAverage="0" equalAverage="0" bottom="0" percent="0" rank="0" text="" dxfId="1373">
      <formula>0</formula>
    </cfRule>
    <cfRule type="cellIs" priority="1376" operator="equal" aboveAverage="0" equalAverage="0" bottom="0" percent="0" rank="0" text="" dxfId="1374">
      <formula>10</formula>
    </cfRule>
  </conditionalFormatting>
  <conditionalFormatting sqref="X330">
    <cfRule type="cellIs" priority="1377" operator="equal" aboveAverage="0" equalAverage="0" bottom="0" percent="0" rank="0" text="" dxfId="1375">
      <formula>0</formula>
    </cfRule>
    <cfRule type="cellIs" priority="1378" operator="equal" aboveAverage="0" equalAverage="0" bottom="0" percent="0" rank="0" text="" dxfId="1376">
      <formula>10</formula>
    </cfRule>
  </conditionalFormatting>
  <conditionalFormatting sqref="Y330">
    <cfRule type="cellIs" priority="1379" operator="equal" aboveAverage="0" equalAverage="0" bottom="0" percent="0" rank="0" text="" dxfId="1377">
      <formula>0</formula>
    </cfRule>
    <cfRule type="cellIs" priority="1380" operator="equal" aboveAverage="0" equalAverage="0" bottom="0" percent="0" rank="0" text="" dxfId="1378">
      <formula>30</formula>
    </cfRule>
  </conditionalFormatting>
  <conditionalFormatting sqref="W332">
    <cfRule type="cellIs" priority="1381" operator="equal" aboveAverage="0" equalAverage="0" bottom="0" percent="0" rank="0" text="" dxfId="1379">
      <formula>15</formula>
    </cfRule>
    <cfRule type="cellIs" priority="1382" operator="equal" aboveAverage="0" equalAverage="0" bottom="0" percent="0" rank="0" text="" dxfId="1380">
      <formula>0</formula>
    </cfRule>
  </conditionalFormatting>
  <conditionalFormatting sqref="X332">
    <cfRule type="cellIs" priority="1383" operator="equal" aboveAverage="0" equalAverage="0" bottom="0" percent="0" rank="0" text="" dxfId="1381">
      <formula>0</formula>
    </cfRule>
    <cfRule type="cellIs" priority="1384" operator="equal" aboveAverage="0" equalAverage="0" bottom="0" percent="0" rank="0" text="" dxfId="1382">
      <formula>10</formula>
    </cfRule>
  </conditionalFormatting>
  <conditionalFormatting sqref="Y332">
    <cfRule type="cellIs" priority="1385" operator="equal" aboveAverage="0" equalAverage="0" bottom="0" percent="0" rank="0" text="" dxfId="1383">
      <formula>0</formula>
    </cfRule>
    <cfRule type="cellIs" priority="1386" operator="equal" aboveAverage="0" equalAverage="0" bottom="0" percent="0" rank="0" text="" dxfId="1384">
      <formula>30</formula>
    </cfRule>
  </conditionalFormatting>
  <conditionalFormatting sqref="U332">
    <cfRule type="cellIs" priority="1387" operator="equal" aboveAverage="0" equalAverage="0" bottom="0" percent="0" rank="0" text="" dxfId="1385">
      <formula>15</formula>
    </cfRule>
    <cfRule type="cellIs" priority="1388" operator="equal" aboveAverage="0" equalAverage="0" bottom="0" percent="0" rank="0" text="" dxfId="1386">
      <formula>0</formula>
    </cfRule>
  </conditionalFormatting>
  <conditionalFormatting sqref="S332">
    <cfRule type="cellIs" priority="1389" operator="equal" aboveAverage="0" equalAverage="0" bottom="0" percent="0" rank="0" text="" dxfId="1387">
      <formula>15</formula>
    </cfRule>
    <cfRule type="cellIs" priority="1390" operator="equal" aboveAverage="0" equalAverage="0" bottom="0" percent="0" rank="0" text="" dxfId="1388">
      <formula>0</formula>
    </cfRule>
  </conditionalFormatting>
  <conditionalFormatting sqref="T332">
    <cfRule type="cellIs" priority="1391" operator="equal" aboveAverage="0" equalAverage="0" bottom="0" percent="0" rank="0" text="" dxfId="1389">
      <formula>0</formula>
    </cfRule>
    <cfRule type="cellIs" priority="1392" operator="equal" aboveAverage="0" equalAverage="0" bottom="0" percent="0" rank="0" text="" dxfId="1390">
      <formula>5</formula>
    </cfRule>
  </conditionalFormatting>
  <conditionalFormatting sqref="V332">
    <cfRule type="cellIs" priority="1393" operator="equal" aboveAverage="0" equalAverage="0" bottom="0" percent="0" rank="0" text="" dxfId="1391">
      <formula>0</formula>
    </cfRule>
    <cfRule type="cellIs" priority="1394" operator="equal" aboveAverage="0" equalAverage="0" bottom="0" percent="0" rank="0" text="" dxfId="1392">
      <formula>10</formula>
    </cfRule>
  </conditionalFormatting>
  <conditionalFormatting sqref="W334">
    <cfRule type="cellIs" priority="1395" operator="equal" aboveAverage="0" equalAverage="0" bottom="0" percent="0" rank="0" text="" dxfId="1393">
      <formula>15</formula>
    </cfRule>
    <cfRule type="cellIs" priority="1396" operator="equal" aboveAverage="0" equalAverage="0" bottom="0" percent="0" rank="0" text="" dxfId="1394">
      <formula>0</formula>
    </cfRule>
  </conditionalFormatting>
  <conditionalFormatting sqref="X334">
    <cfRule type="cellIs" priority="1397" operator="equal" aboveAverage="0" equalAverage="0" bottom="0" percent="0" rank="0" text="" dxfId="1395">
      <formula>0</formula>
    </cfRule>
    <cfRule type="cellIs" priority="1398" operator="equal" aboveAverage="0" equalAverage="0" bottom="0" percent="0" rank="0" text="" dxfId="1396">
      <formula>10</formula>
    </cfRule>
  </conditionalFormatting>
  <conditionalFormatting sqref="Y334">
    <cfRule type="cellIs" priority="1399" operator="equal" aboveAverage="0" equalAverage="0" bottom="0" percent="0" rank="0" text="" dxfId="1397">
      <formula>0</formula>
    </cfRule>
    <cfRule type="cellIs" priority="1400" operator="equal" aboveAverage="0" equalAverage="0" bottom="0" percent="0" rank="0" text="" dxfId="1398">
      <formula>30</formula>
    </cfRule>
  </conditionalFormatting>
  <conditionalFormatting sqref="V334">
    <cfRule type="cellIs" priority="1401" operator="equal" aboveAverage="0" equalAverage="0" bottom="0" percent="0" rank="0" text="" dxfId="1399">
      <formula>0</formula>
    </cfRule>
    <cfRule type="cellIs" priority="1402" operator="equal" aboveAverage="0" equalAverage="0" bottom="0" percent="0" rank="0" text="" dxfId="1400">
      <formula>10</formula>
    </cfRule>
  </conditionalFormatting>
  <conditionalFormatting sqref="S334">
    <cfRule type="cellIs" priority="1403" operator="equal" aboveAverage="0" equalAverage="0" bottom="0" percent="0" rank="0" text="" dxfId="1401">
      <formula>15</formula>
    </cfRule>
    <cfRule type="cellIs" priority="1404" operator="equal" aboveAverage="0" equalAverage="0" bottom="0" percent="0" rank="0" text="" dxfId="1402">
      <formula>0</formula>
    </cfRule>
  </conditionalFormatting>
  <conditionalFormatting sqref="T334">
    <cfRule type="cellIs" priority="1405" operator="equal" aboveAverage="0" equalAverage="0" bottom="0" percent="0" rank="0" text="" dxfId="1403">
      <formula>0</formula>
    </cfRule>
    <cfRule type="cellIs" priority="1406" operator="equal" aboveAverage="0" equalAverage="0" bottom="0" percent="0" rank="0" text="" dxfId="1404">
      <formula>5</formula>
    </cfRule>
  </conditionalFormatting>
  <conditionalFormatting sqref="U334">
    <cfRule type="cellIs" priority="1407" operator="equal" aboveAverage="0" equalAverage="0" bottom="0" percent="0" rank="0" text="" dxfId="1405">
      <formula>15</formula>
    </cfRule>
    <cfRule type="cellIs" priority="1408" operator="equal" aboveAverage="0" equalAverage="0" bottom="0" percent="0" rank="0" text="" dxfId="1406">
      <formula>0</formula>
    </cfRule>
  </conditionalFormatting>
  <conditionalFormatting sqref="W13:W17">
    <cfRule type="cellIs" priority="1409" operator="equal" aboveAverage="0" equalAverage="0" bottom="0" percent="0" rank="0" text="" dxfId="1407">
      <formula>15</formula>
    </cfRule>
    <cfRule type="cellIs" priority="1410" operator="equal" aboveAverage="0" equalAverage="0" bottom="0" percent="0" rank="0" text="" dxfId="1408">
      <formula>0</formula>
    </cfRule>
  </conditionalFormatting>
  <conditionalFormatting sqref="S13">
    <cfRule type="cellIs" priority="1411" operator="equal" aboveAverage="0" equalAverage="0" bottom="0" percent="0" rank="0" text="" dxfId="1409">
      <formula>15</formula>
    </cfRule>
    <cfRule type="cellIs" priority="1412" operator="equal" aboveAverage="0" equalAverage="0" bottom="0" percent="0" rank="0" text="" dxfId="1410">
      <formula>0</formula>
    </cfRule>
  </conditionalFormatting>
  <conditionalFormatting sqref="S14:S17">
    <cfRule type="cellIs" priority="1413" operator="equal" aboveAverage="0" equalAverage="0" bottom="0" percent="0" rank="0" text="" dxfId="1411">
      <formula>15</formula>
    </cfRule>
    <cfRule type="cellIs" priority="1414" operator="equal" aboveAverage="0" equalAverage="0" bottom="0" percent="0" rank="0" text="" dxfId="1412">
      <formula>0</formula>
    </cfRule>
  </conditionalFormatting>
  <conditionalFormatting sqref="T13">
    <cfRule type="cellIs" priority="1415" operator="equal" aboveAverage="0" equalAverage="0" bottom="0" percent="0" rank="0" text="" dxfId="1413">
      <formula>0</formula>
    </cfRule>
    <cfRule type="cellIs" priority="1416" operator="equal" aboveAverage="0" equalAverage="0" bottom="0" percent="0" rank="0" text="" dxfId="1414">
      <formula>5</formula>
    </cfRule>
  </conditionalFormatting>
  <conditionalFormatting sqref="T14:T17">
    <cfRule type="cellIs" priority="1417" operator="equal" aboveAverage="0" equalAverage="0" bottom="0" percent="0" rank="0" text="" dxfId="1415">
      <formula>0</formula>
    </cfRule>
    <cfRule type="cellIs" priority="1418" operator="equal" aboveAverage="0" equalAverage="0" bottom="0" percent="0" rank="0" text="" dxfId="1416">
      <formula>5</formula>
    </cfRule>
  </conditionalFormatting>
  <conditionalFormatting sqref="U13">
    <cfRule type="cellIs" priority="1419" operator="equal" aboveAverage="0" equalAverage="0" bottom="0" percent="0" rank="0" text="" dxfId="1417">
      <formula>15</formula>
    </cfRule>
    <cfRule type="cellIs" priority="1420" operator="equal" aboveAverage="0" equalAverage="0" bottom="0" percent="0" rank="0" text="" dxfId="1418">
      <formula>0</formula>
    </cfRule>
  </conditionalFormatting>
  <conditionalFormatting sqref="U14:U17">
    <cfRule type="cellIs" priority="1421" operator="equal" aboveAverage="0" equalAverage="0" bottom="0" percent="0" rank="0" text="" dxfId="1419">
      <formula>15</formula>
    </cfRule>
    <cfRule type="cellIs" priority="1422" operator="equal" aboveAverage="0" equalAverage="0" bottom="0" percent="0" rank="0" text="" dxfId="1420">
      <formula>0</formula>
    </cfRule>
  </conditionalFormatting>
  <conditionalFormatting sqref="V13">
    <cfRule type="cellIs" priority="1423" operator="equal" aboveAverage="0" equalAverage="0" bottom="0" percent="0" rank="0" text="" dxfId="1421">
      <formula>0</formula>
    </cfRule>
    <cfRule type="cellIs" priority="1424" operator="equal" aboveAverage="0" equalAverage="0" bottom="0" percent="0" rank="0" text="" dxfId="1422">
      <formula>10</formula>
    </cfRule>
  </conditionalFormatting>
  <conditionalFormatting sqref="V14:V17">
    <cfRule type="cellIs" priority="1425" operator="equal" aboveAverage="0" equalAverage="0" bottom="0" percent="0" rank="0" text="" dxfId="1423">
      <formula>0</formula>
    </cfRule>
    <cfRule type="cellIs" priority="1426" operator="equal" aboveAverage="0" equalAverage="0" bottom="0" percent="0" rank="0" text="" dxfId="1424">
      <formula>10</formula>
    </cfRule>
  </conditionalFormatting>
  <conditionalFormatting sqref="X13:X17">
    <cfRule type="cellIs" priority="1427" operator="equal" aboveAverage="0" equalAverage="0" bottom="0" percent="0" rank="0" text="" dxfId="1425">
      <formula>0</formula>
    </cfRule>
    <cfRule type="cellIs" priority="1428" operator="equal" aboveAverage="0" equalAverage="0" bottom="0" percent="0" rank="0" text="" dxfId="1426">
      <formula>10</formula>
    </cfRule>
  </conditionalFormatting>
  <conditionalFormatting sqref="Y13:Y17">
    <cfRule type="cellIs" priority="1429" operator="equal" aboveAverage="0" equalAverage="0" bottom="0" percent="0" rank="0" text="" dxfId="1427">
      <formula>0</formula>
    </cfRule>
    <cfRule type="cellIs" priority="1430" operator="equal" aboveAverage="0" equalAverage="0" bottom="0" percent="0" rank="0" text="" dxfId="1428">
      <formula>30</formula>
    </cfRule>
  </conditionalFormatting>
  <conditionalFormatting sqref="AN17:AO17">
    <cfRule type="containsText" priority="1431" operator="containsText" aboveAverage="0" equalAverage="0" bottom="0" percent="0" rank="0" text="123" dxfId="1429"/>
  </conditionalFormatting>
  <conditionalFormatting sqref="W20">
    <cfRule type="cellIs" priority="1432" operator="equal" aboveAverage="0" equalAverage="0" bottom="0" percent="0" rank="0" text="" dxfId="1430">
      <formula>15</formula>
    </cfRule>
    <cfRule type="cellIs" priority="1433" operator="equal" aboveAverage="0" equalAverage="0" bottom="0" percent="0" rank="0" text="" dxfId="1431">
      <formula>0</formula>
    </cfRule>
  </conditionalFormatting>
  <conditionalFormatting sqref="S20">
    <cfRule type="cellIs" priority="1434" operator="equal" aboveAverage="0" equalAverage="0" bottom="0" percent="0" rank="0" text="" dxfId="1432">
      <formula>15</formula>
    </cfRule>
    <cfRule type="cellIs" priority="1435" operator="equal" aboveAverage="0" equalAverage="0" bottom="0" percent="0" rank="0" text="" dxfId="1433">
      <formula>0</formula>
    </cfRule>
  </conditionalFormatting>
  <conditionalFormatting sqref="T20">
    <cfRule type="cellIs" priority="1436" operator="equal" aboveAverage="0" equalAverage="0" bottom="0" percent="0" rank="0" text="" dxfId="1434">
      <formula>0</formula>
    </cfRule>
    <cfRule type="cellIs" priority="1437" operator="equal" aboveAverage="0" equalAverage="0" bottom="0" percent="0" rank="0" text="" dxfId="1435">
      <formula>5</formula>
    </cfRule>
  </conditionalFormatting>
  <conditionalFormatting sqref="U20">
    <cfRule type="cellIs" priority="1438" operator="equal" aboveAverage="0" equalAverage="0" bottom="0" percent="0" rank="0" text="" dxfId="1436">
      <formula>15</formula>
    </cfRule>
    <cfRule type="cellIs" priority="1439" operator="equal" aboveAverage="0" equalAverage="0" bottom="0" percent="0" rank="0" text="" dxfId="1437">
      <formula>0</formula>
    </cfRule>
  </conditionalFormatting>
  <conditionalFormatting sqref="V20">
    <cfRule type="cellIs" priority="1440" operator="equal" aboveAverage="0" equalAverage="0" bottom="0" percent="0" rank="0" text="" dxfId="1438">
      <formula>0</formula>
    </cfRule>
    <cfRule type="cellIs" priority="1441" operator="equal" aboveAverage="0" equalAverage="0" bottom="0" percent="0" rank="0" text="" dxfId="1439">
      <formula>10</formula>
    </cfRule>
  </conditionalFormatting>
  <conditionalFormatting sqref="X20">
    <cfRule type="cellIs" priority="1442" operator="equal" aboveAverage="0" equalAverage="0" bottom="0" percent="0" rank="0" text="" dxfId="1440">
      <formula>0</formula>
    </cfRule>
    <cfRule type="cellIs" priority="1443" operator="equal" aboveAverage="0" equalAverage="0" bottom="0" percent="0" rank="0" text="" dxfId="1441">
      <formula>10</formula>
    </cfRule>
  </conditionalFormatting>
  <conditionalFormatting sqref="Y20">
    <cfRule type="cellIs" priority="1444" operator="equal" aboveAverage="0" equalAverage="0" bottom="0" percent="0" rank="0" text="" dxfId="1442">
      <formula>0</formula>
    </cfRule>
    <cfRule type="cellIs" priority="1445" operator="equal" aboveAverage="0" equalAverage="0" bottom="0" percent="0" rank="0" text="" dxfId="1443">
      <formula>30</formula>
    </cfRule>
  </conditionalFormatting>
  <conditionalFormatting sqref="W21">
    <cfRule type="cellIs" priority="1446" operator="equal" aboveAverage="0" equalAverage="0" bottom="0" percent="0" rank="0" text="" dxfId="1444">
      <formula>15</formula>
    </cfRule>
    <cfRule type="cellIs" priority="1447" operator="equal" aboveAverage="0" equalAverage="0" bottom="0" percent="0" rank="0" text="" dxfId="1445">
      <formula>0</formula>
    </cfRule>
  </conditionalFormatting>
  <conditionalFormatting sqref="S21">
    <cfRule type="cellIs" priority="1448" operator="equal" aboveAverage="0" equalAverage="0" bottom="0" percent="0" rank="0" text="" dxfId="1446">
      <formula>15</formula>
    </cfRule>
    <cfRule type="cellIs" priority="1449" operator="equal" aboveAverage="0" equalAverage="0" bottom="0" percent="0" rank="0" text="" dxfId="1447">
      <formula>0</formula>
    </cfRule>
  </conditionalFormatting>
  <conditionalFormatting sqref="T21">
    <cfRule type="cellIs" priority="1450" operator="equal" aboveAverage="0" equalAverage="0" bottom="0" percent="0" rank="0" text="" dxfId="1448">
      <formula>0</formula>
    </cfRule>
    <cfRule type="cellIs" priority="1451" operator="equal" aboveAverage="0" equalAverage="0" bottom="0" percent="0" rank="0" text="" dxfId="1449">
      <formula>5</formula>
    </cfRule>
  </conditionalFormatting>
  <conditionalFormatting sqref="U21">
    <cfRule type="cellIs" priority="1452" operator="equal" aboveAverage="0" equalAverage="0" bottom="0" percent="0" rank="0" text="" dxfId="1450">
      <formula>15</formula>
    </cfRule>
    <cfRule type="cellIs" priority="1453" operator="equal" aboveAverage="0" equalAverage="0" bottom="0" percent="0" rank="0" text="" dxfId="1451">
      <formula>0</formula>
    </cfRule>
  </conditionalFormatting>
  <conditionalFormatting sqref="V21">
    <cfRule type="cellIs" priority="1454" operator="equal" aboveAverage="0" equalAverage="0" bottom="0" percent="0" rank="0" text="" dxfId="1452">
      <formula>0</formula>
    </cfRule>
    <cfRule type="cellIs" priority="1455" operator="equal" aboveAverage="0" equalAverage="0" bottom="0" percent="0" rank="0" text="" dxfId="1453">
      <formula>10</formula>
    </cfRule>
  </conditionalFormatting>
  <conditionalFormatting sqref="X21">
    <cfRule type="cellIs" priority="1456" operator="equal" aboveAverage="0" equalAverage="0" bottom="0" percent="0" rank="0" text="" dxfId="1454">
      <formula>0</formula>
    </cfRule>
    <cfRule type="cellIs" priority="1457" operator="equal" aboveAverage="0" equalAverage="0" bottom="0" percent="0" rank="0" text="" dxfId="1455">
      <formula>10</formula>
    </cfRule>
  </conditionalFormatting>
  <conditionalFormatting sqref="Y21">
    <cfRule type="cellIs" priority="1458" operator="equal" aboveAverage="0" equalAverage="0" bottom="0" percent="0" rank="0" text="" dxfId="1456">
      <formula>0</formula>
    </cfRule>
    <cfRule type="cellIs" priority="1459" operator="equal" aboveAverage="0" equalAverage="0" bottom="0" percent="0" rank="0" text="" dxfId="1457">
      <formula>30</formula>
    </cfRule>
  </conditionalFormatting>
  <conditionalFormatting sqref="W22">
    <cfRule type="cellIs" priority="1460" operator="equal" aboveAverage="0" equalAverage="0" bottom="0" percent="0" rank="0" text="" dxfId="1458">
      <formula>15</formula>
    </cfRule>
    <cfRule type="cellIs" priority="1461" operator="equal" aboveAverage="0" equalAverage="0" bottom="0" percent="0" rank="0" text="" dxfId="1459">
      <formula>0</formula>
    </cfRule>
  </conditionalFormatting>
  <conditionalFormatting sqref="S22">
    <cfRule type="cellIs" priority="1462" operator="equal" aboveAverage="0" equalAverage="0" bottom="0" percent="0" rank="0" text="" dxfId="1460">
      <formula>15</formula>
    </cfRule>
    <cfRule type="cellIs" priority="1463" operator="equal" aboveAverage="0" equalAverage="0" bottom="0" percent="0" rank="0" text="" dxfId="1461">
      <formula>0</formula>
    </cfRule>
  </conditionalFormatting>
  <conditionalFormatting sqref="T22">
    <cfRule type="cellIs" priority="1464" operator="equal" aboveAverage="0" equalAverage="0" bottom="0" percent="0" rank="0" text="" dxfId="1462">
      <formula>0</formula>
    </cfRule>
    <cfRule type="cellIs" priority="1465" operator="equal" aboveAverage="0" equalAverage="0" bottom="0" percent="0" rank="0" text="" dxfId="1463">
      <formula>5</formula>
    </cfRule>
  </conditionalFormatting>
  <conditionalFormatting sqref="U22">
    <cfRule type="cellIs" priority="1466" operator="equal" aboveAverage="0" equalAverage="0" bottom="0" percent="0" rank="0" text="" dxfId="1464">
      <formula>15</formula>
    </cfRule>
    <cfRule type="cellIs" priority="1467" operator="equal" aboveAverage="0" equalAverage="0" bottom="0" percent="0" rank="0" text="" dxfId="1465">
      <formula>0</formula>
    </cfRule>
  </conditionalFormatting>
  <conditionalFormatting sqref="V22">
    <cfRule type="cellIs" priority="1468" operator="equal" aboveAverage="0" equalAverage="0" bottom="0" percent="0" rank="0" text="" dxfId="1466">
      <formula>0</formula>
    </cfRule>
    <cfRule type="cellIs" priority="1469" operator="equal" aboveAverage="0" equalAverage="0" bottom="0" percent="0" rank="0" text="" dxfId="1467">
      <formula>10</formula>
    </cfRule>
  </conditionalFormatting>
  <conditionalFormatting sqref="X22">
    <cfRule type="cellIs" priority="1470" operator="equal" aboveAverage="0" equalAverage="0" bottom="0" percent="0" rank="0" text="" dxfId="1468">
      <formula>0</formula>
    </cfRule>
    <cfRule type="cellIs" priority="1471" operator="equal" aboveAverage="0" equalAverage="0" bottom="0" percent="0" rank="0" text="" dxfId="1469">
      <formula>10</formula>
    </cfRule>
  </conditionalFormatting>
  <conditionalFormatting sqref="Y22">
    <cfRule type="cellIs" priority="1472" operator="equal" aboveAverage="0" equalAverage="0" bottom="0" percent="0" rank="0" text="" dxfId="1470">
      <formula>0</formula>
    </cfRule>
    <cfRule type="cellIs" priority="1473" operator="equal" aboveAverage="0" equalAverage="0" bottom="0" percent="0" rank="0" text="" dxfId="1471">
      <formula>30</formula>
    </cfRule>
  </conditionalFormatting>
  <conditionalFormatting sqref="W23">
    <cfRule type="cellIs" priority="1474" operator="equal" aboveAverage="0" equalAverage="0" bottom="0" percent="0" rank="0" text="" dxfId="1472">
      <formula>15</formula>
    </cfRule>
    <cfRule type="cellIs" priority="1475" operator="equal" aboveAverage="0" equalAverage="0" bottom="0" percent="0" rank="0" text="" dxfId="1473">
      <formula>0</formula>
    </cfRule>
  </conditionalFormatting>
  <conditionalFormatting sqref="S23">
    <cfRule type="cellIs" priority="1476" operator="equal" aboveAverage="0" equalAverage="0" bottom="0" percent="0" rank="0" text="" dxfId="1474">
      <formula>15</formula>
    </cfRule>
    <cfRule type="cellIs" priority="1477" operator="equal" aboveAverage="0" equalAverage="0" bottom="0" percent="0" rank="0" text="" dxfId="1475">
      <formula>0</formula>
    </cfRule>
  </conditionalFormatting>
  <conditionalFormatting sqref="T23">
    <cfRule type="cellIs" priority="1478" operator="equal" aboveAverage="0" equalAverage="0" bottom="0" percent="0" rank="0" text="" dxfId="1476">
      <formula>0</formula>
    </cfRule>
    <cfRule type="cellIs" priority="1479" operator="equal" aboveAverage="0" equalAverage="0" bottom="0" percent="0" rank="0" text="" dxfId="1477">
      <formula>5</formula>
    </cfRule>
  </conditionalFormatting>
  <conditionalFormatting sqref="U23">
    <cfRule type="cellIs" priority="1480" operator="equal" aboveAverage="0" equalAverage="0" bottom="0" percent="0" rank="0" text="" dxfId="1478">
      <formula>15</formula>
    </cfRule>
    <cfRule type="cellIs" priority="1481" operator="equal" aboveAverage="0" equalAverage="0" bottom="0" percent="0" rank="0" text="" dxfId="1479">
      <formula>0</formula>
    </cfRule>
  </conditionalFormatting>
  <conditionalFormatting sqref="V23">
    <cfRule type="cellIs" priority="1482" operator="equal" aboveAverage="0" equalAverage="0" bottom="0" percent="0" rank="0" text="" dxfId="1480">
      <formula>0</formula>
    </cfRule>
    <cfRule type="cellIs" priority="1483" operator="equal" aboveAverage="0" equalAverage="0" bottom="0" percent="0" rank="0" text="" dxfId="1481">
      <formula>10</formula>
    </cfRule>
  </conditionalFormatting>
  <conditionalFormatting sqref="X23">
    <cfRule type="cellIs" priority="1484" operator="equal" aboveAverage="0" equalAverage="0" bottom="0" percent="0" rank="0" text="" dxfId="1482">
      <formula>0</formula>
    </cfRule>
    <cfRule type="cellIs" priority="1485" operator="equal" aboveAverage="0" equalAverage="0" bottom="0" percent="0" rank="0" text="" dxfId="1483">
      <formula>10</formula>
    </cfRule>
  </conditionalFormatting>
  <conditionalFormatting sqref="Y23">
    <cfRule type="cellIs" priority="1486" operator="equal" aboveAverage="0" equalAverage="0" bottom="0" percent="0" rank="0" text="" dxfId="1484">
      <formula>0</formula>
    </cfRule>
    <cfRule type="cellIs" priority="1487" operator="equal" aboveAverage="0" equalAverage="0" bottom="0" percent="0" rank="0" text="" dxfId="1485">
      <formula>30</formula>
    </cfRule>
  </conditionalFormatting>
  <conditionalFormatting sqref="W27">
    <cfRule type="cellIs" priority="1488" operator="equal" aboveAverage="0" equalAverage="0" bottom="0" percent="0" rank="0" text="" dxfId="1486">
      <formula>15</formula>
    </cfRule>
    <cfRule type="cellIs" priority="1489" operator="equal" aboveAverage="0" equalAverage="0" bottom="0" percent="0" rank="0" text="" dxfId="1487">
      <formula>0</formula>
    </cfRule>
  </conditionalFormatting>
  <conditionalFormatting sqref="S27">
    <cfRule type="cellIs" priority="1490" operator="equal" aboveAverage="0" equalAverage="0" bottom="0" percent="0" rank="0" text="" dxfId="1488">
      <formula>15</formula>
    </cfRule>
    <cfRule type="cellIs" priority="1491" operator="equal" aboveAverage="0" equalAverage="0" bottom="0" percent="0" rank="0" text="" dxfId="1489">
      <formula>0</formula>
    </cfRule>
  </conditionalFormatting>
  <conditionalFormatting sqref="T27">
    <cfRule type="cellIs" priority="1492" operator="equal" aboveAverage="0" equalAverage="0" bottom="0" percent="0" rank="0" text="" dxfId="1490">
      <formula>0</formula>
    </cfRule>
    <cfRule type="cellIs" priority="1493" operator="equal" aboveAverage="0" equalAverage="0" bottom="0" percent="0" rank="0" text="" dxfId="1491">
      <formula>5</formula>
    </cfRule>
  </conditionalFormatting>
  <conditionalFormatting sqref="U27">
    <cfRule type="cellIs" priority="1494" operator="equal" aboveAverage="0" equalAverage="0" bottom="0" percent="0" rank="0" text="" dxfId="1492">
      <formula>15</formula>
    </cfRule>
    <cfRule type="cellIs" priority="1495" operator="equal" aboveAverage="0" equalAverage="0" bottom="0" percent="0" rank="0" text="" dxfId="1493">
      <formula>0</formula>
    </cfRule>
  </conditionalFormatting>
  <conditionalFormatting sqref="V27">
    <cfRule type="cellIs" priority="1496" operator="equal" aboveAverage="0" equalAverage="0" bottom="0" percent="0" rank="0" text="" dxfId="1494">
      <formula>0</formula>
    </cfRule>
    <cfRule type="cellIs" priority="1497" operator="equal" aboveAverage="0" equalAverage="0" bottom="0" percent="0" rank="0" text="" dxfId="1495">
      <formula>10</formula>
    </cfRule>
  </conditionalFormatting>
  <conditionalFormatting sqref="X27">
    <cfRule type="cellIs" priority="1498" operator="equal" aboveAverage="0" equalAverage="0" bottom="0" percent="0" rank="0" text="" dxfId="1496">
      <formula>0</formula>
    </cfRule>
    <cfRule type="cellIs" priority="1499" operator="equal" aboveAverage="0" equalAverage="0" bottom="0" percent="0" rank="0" text="" dxfId="1497">
      <formula>10</formula>
    </cfRule>
  </conditionalFormatting>
  <conditionalFormatting sqref="Y27">
    <cfRule type="cellIs" priority="1500" operator="equal" aboveAverage="0" equalAverage="0" bottom="0" percent="0" rank="0" text="" dxfId="1498">
      <formula>0</formula>
    </cfRule>
    <cfRule type="cellIs" priority="1501" operator="equal" aboveAverage="0" equalAverage="0" bottom="0" percent="0" rank="0" text="" dxfId="1499">
      <formula>30</formula>
    </cfRule>
  </conditionalFormatting>
  <conditionalFormatting sqref="W28">
    <cfRule type="cellIs" priority="1502" operator="equal" aboveAverage="0" equalAverage="0" bottom="0" percent="0" rank="0" text="" dxfId="1500">
      <formula>15</formula>
    </cfRule>
    <cfRule type="cellIs" priority="1503" operator="equal" aboveAverage="0" equalAverage="0" bottom="0" percent="0" rank="0" text="" dxfId="1501">
      <formula>0</formula>
    </cfRule>
  </conditionalFormatting>
  <conditionalFormatting sqref="S28">
    <cfRule type="cellIs" priority="1504" operator="equal" aboveAverage="0" equalAverage="0" bottom="0" percent="0" rank="0" text="" dxfId="1502">
      <formula>15</formula>
    </cfRule>
    <cfRule type="cellIs" priority="1505" operator="equal" aboveAverage="0" equalAverage="0" bottom="0" percent="0" rank="0" text="" dxfId="1503">
      <formula>0</formula>
    </cfRule>
  </conditionalFormatting>
  <conditionalFormatting sqref="T28">
    <cfRule type="cellIs" priority="1506" operator="equal" aboveAverage="0" equalAverage="0" bottom="0" percent="0" rank="0" text="" dxfId="1504">
      <formula>0</formula>
    </cfRule>
    <cfRule type="cellIs" priority="1507" operator="equal" aboveAverage="0" equalAverage="0" bottom="0" percent="0" rank="0" text="" dxfId="1505">
      <formula>5</formula>
    </cfRule>
  </conditionalFormatting>
  <conditionalFormatting sqref="U28">
    <cfRule type="cellIs" priority="1508" operator="equal" aboveAverage="0" equalAverage="0" bottom="0" percent="0" rank="0" text="" dxfId="1506">
      <formula>15</formula>
    </cfRule>
    <cfRule type="cellIs" priority="1509" operator="equal" aboveAverage="0" equalAverage="0" bottom="0" percent="0" rank="0" text="" dxfId="1507">
      <formula>0</formula>
    </cfRule>
  </conditionalFormatting>
  <conditionalFormatting sqref="V28">
    <cfRule type="cellIs" priority="1510" operator="equal" aboveAverage="0" equalAverage="0" bottom="0" percent="0" rank="0" text="" dxfId="1508">
      <formula>0</formula>
    </cfRule>
    <cfRule type="cellIs" priority="1511" operator="equal" aboveAverage="0" equalAverage="0" bottom="0" percent="0" rank="0" text="" dxfId="1509">
      <formula>10</formula>
    </cfRule>
  </conditionalFormatting>
  <conditionalFormatting sqref="X28">
    <cfRule type="cellIs" priority="1512" operator="equal" aboveAverage="0" equalAverage="0" bottom="0" percent="0" rank="0" text="" dxfId="1510">
      <formula>0</formula>
    </cfRule>
    <cfRule type="cellIs" priority="1513" operator="equal" aboveAverage="0" equalAverage="0" bottom="0" percent="0" rank="0" text="" dxfId="1511">
      <formula>10</formula>
    </cfRule>
  </conditionalFormatting>
  <conditionalFormatting sqref="Y28">
    <cfRule type="cellIs" priority="1514" operator="equal" aboveAverage="0" equalAverage="0" bottom="0" percent="0" rank="0" text="" dxfId="1512">
      <formula>0</formula>
    </cfRule>
    <cfRule type="cellIs" priority="1515" operator="equal" aboveAverage="0" equalAverage="0" bottom="0" percent="0" rank="0" text="" dxfId="1513">
      <formula>30</formula>
    </cfRule>
  </conditionalFormatting>
  <conditionalFormatting sqref="W29">
    <cfRule type="cellIs" priority="1516" operator="equal" aboveAverage="0" equalAverage="0" bottom="0" percent="0" rank="0" text="" dxfId="1514">
      <formula>15</formula>
    </cfRule>
    <cfRule type="cellIs" priority="1517" operator="equal" aboveAverage="0" equalAverage="0" bottom="0" percent="0" rank="0" text="" dxfId="1515">
      <formula>0</formula>
    </cfRule>
  </conditionalFormatting>
  <conditionalFormatting sqref="S29">
    <cfRule type="cellIs" priority="1518" operator="equal" aboveAverage="0" equalAverage="0" bottom="0" percent="0" rank="0" text="" dxfId="1516">
      <formula>15</formula>
    </cfRule>
    <cfRule type="cellIs" priority="1519" operator="equal" aboveAverage="0" equalAverage="0" bottom="0" percent="0" rank="0" text="" dxfId="1517">
      <formula>0</formula>
    </cfRule>
  </conditionalFormatting>
  <conditionalFormatting sqref="T29">
    <cfRule type="cellIs" priority="1520" operator="equal" aboveAverage="0" equalAverage="0" bottom="0" percent="0" rank="0" text="" dxfId="1518">
      <formula>0</formula>
    </cfRule>
    <cfRule type="cellIs" priority="1521" operator="equal" aboveAverage="0" equalAverage="0" bottom="0" percent="0" rank="0" text="" dxfId="1519">
      <formula>5</formula>
    </cfRule>
  </conditionalFormatting>
  <conditionalFormatting sqref="U29">
    <cfRule type="cellIs" priority="1522" operator="equal" aboveAverage="0" equalAverage="0" bottom="0" percent="0" rank="0" text="" dxfId="1520">
      <formula>15</formula>
    </cfRule>
    <cfRule type="cellIs" priority="1523" operator="equal" aboveAverage="0" equalAverage="0" bottom="0" percent="0" rank="0" text="" dxfId="1521">
      <formula>0</formula>
    </cfRule>
  </conditionalFormatting>
  <conditionalFormatting sqref="V29">
    <cfRule type="cellIs" priority="1524" operator="equal" aboveAverage="0" equalAverage="0" bottom="0" percent="0" rank="0" text="" dxfId="1522">
      <formula>0</formula>
    </cfRule>
    <cfRule type="cellIs" priority="1525" operator="equal" aboveAverage="0" equalAverage="0" bottom="0" percent="0" rank="0" text="" dxfId="1523">
      <formula>10</formula>
    </cfRule>
  </conditionalFormatting>
  <conditionalFormatting sqref="X29">
    <cfRule type="cellIs" priority="1526" operator="equal" aboveAverage="0" equalAverage="0" bottom="0" percent="0" rank="0" text="" dxfId="1524">
      <formula>0</formula>
    </cfRule>
    <cfRule type="cellIs" priority="1527" operator="equal" aboveAverage="0" equalAverage="0" bottom="0" percent="0" rank="0" text="" dxfId="1525">
      <formula>10</formula>
    </cfRule>
  </conditionalFormatting>
  <conditionalFormatting sqref="Y29">
    <cfRule type="cellIs" priority="1528" operator="equal" aboveAverage="0" equalAverage="0" bottom="0" percent="0" rank="0" text="" dxfId="1526">
      <formula>0</formula>
    </cfRule>
    <cfRule type="cellIs" priority="1529" operator="equal" aboveAverage="0" equalAverage="0" bottom="0" percent="0" rank="0" text="" dxfId="1527">
      <formula>30</formula>
    </cfRule>
  </conditionalFormatting>
  <conditionalFormatting sqref="W30">
    <cfRule type="cellIs" priority="1530" operator="equal" aboveAverage="0" equalAverage="0" bottom="0" percent="0" rank="0" text="" dxfId="1528">
      <formula>15</formula>
    </cfRule>
    <cfRule type="cellIs" priority="1531" operator="equal" aboveAverage="0" equalAverage="0" bottom="0" percent="0" rank="0" text="" dxfId="1529">
      <formula>0</formula>
    </cfRule>
  </conditionalFormatting>
  <conditionalFormatting sqref="S30">
    <cfRule type="cellIs" priority="1532" operator="equal" aboveAverage="0" equalAverage="0" bottom="0" percent="0" rank="0" text="" dxfId="1530">
      <formula>15</formula>
    </cfRule>
    <cfRule type="cellIs" priority="1533" operator="equal" aboveAverage="0" equalAverage="0" bottom="0" percent="0" rank="0" text="" dxfId="1531">
      <formula>0</formula>
    </cfRule>
  </conditionalFormatting>
  <conditionalFormatting sqref="T30">
    <cfRule type="cellIs" priority="1534" operator="equal" aboveAverage="0" equalAverage="0" bottom="0" percent="0" rank="0" text="" dxfId="1532">
      <formula>0</formula>
    </cfRule>
    <cfRule type="cellIs" priority="1535" operator="equal" aboveAverage="0" equalAverage="0" bottom="0" percent="0" rank="0" text="" dxfId="1533">
      <formula>5</formula>
    </cfRule>
  </conditionalFormatting>
  <conditionalFormatting sqref="U30">
    <cfRule type="cellIs" priority="1536" operator="equal" aboveAverage="0" equalAverage="0" bottom="0" percent="0" rank="0" text="" dxfId="1534">
      <formula>15</formula>
    </cfRule>
    <cfRule type="cellIs" priority="1537" operator="equal" aboveAverage="0" equalAverage="0" bottom="0" percent="0" rank="0" text="" dxfId="1535">
      <formula>0</formula>
    </cfRule>
  </conditionalFormatting>
  <conditionalFormatting sqref="V30">
    <cfRule type="cellIs" priority="1538" operator="equal" aboveAverage="0" equalAverage="0" bottom="0" percent="0" rank="0" text="" dxfId="1536">
      <formula>0</formula>
    </cfRule>
    <cfRule type="cellIs" priority="1539" operator="equal" aboveAverage="0" equalAverage="0" bottom="0" percent="0" rank="0" text="" dxfId="1537">
      <formula>10</formula>
    </cfRule>
  </conditionalFormatting>
  <conditionalFormatting sqref="X30">
    <cfRule type="cellIs" priority="1540" operator="equal" aboveAverage="0" equalAverage="0" bottom="0" percent="0" rank="0" text="" dxfId="1538">
      <formula>0</formula>
    </cfRule>
    <cfRule type="cellIs" priority="1541" operator="equal" aboveAverage="0" equalAverage="0" bottom="0" percent="0" rank="0" text="" dxfId="1539">
      <formula>10</formula>
    </cfRule>
  </conditionalFormatting>
  <conditionalFormatting sqref="Y30">
    <cfRule type="cellIs" priority="1542" operator="equal" aboveAverage="0" equalAverage="0" bottom="0" percent="0" rank="0" text="" dxfId="1540">
      <formula>0</formula>
    </cfRule>
    <cfRule type="cellIs" priority="1543" operator="equal" aboveAverage="0" equalAverage="0" bottom="0" percent="0" rank="0" text="" dxfId="1541">
      <formula>30</formula>
    </cfRule>
  </conditionalFormatting>
  <conditionalFormatting sqref="W31">
    <cfRule type="cellIs" priority="1544" operator="equal" aboveAverage="0" equalAverage="0" bottom="0" percent="0" rank="0" text="" dxfId="1542">
      <formula>15</formula>
    </cfRule>
    <cfRule type="cellIs" priority="1545" operator="equal" aboveAverage="0" equalAverage="0" bottom="0" percent="0" rank="0" text="" dxfId="1543">
      <formula>0</formula>
    </cfRule>
  </conditionalFormatting>
  <conditionalFormatting sqref="S31">
    <cfRule type="cellIs" priority="1546" operator="equal" aboveAverage="0" equalAverage="0" bottom="0" percent="0" rank="0" text="" dxfId="1544">
      <formula>15</formula>
    </cfRule>
    <cfRule type="cellIs" priority="1547" operator="equal" aboveAverage="0" equalAverage="0" bottom="0" percent="0" rank="0" text="" dxfId="1545">
      <formula>0</formula>
    </cfRule>
  </conditionalFormatting>
  <conditionalFormatting sqref="T31">
    <cfRule type="cellIs" priority="1548" operator="equal" aboveAverage="0" equalAverage="0" bottom="0" percent="0" rank="0" text="" dxfId="1546">
      <formula>0</formula>
    </cfRule>
    <cfRule type="cellIs" priority="1549" operator="equal" aboveAverage="0" equalAverage="0" bottom="0" percent="0" rank="0" text="" dxfId="1547">
      <formula>5</formula>
    </cfRule>
  </conditionalFormatting>
  <conditionalFormatting sqref="U31">
    <cfRule type="cellIs" priority="1550" operator="equal" aboveAverage="0" equalAverage="0" bottom="0" percent="0" rank="0" text="" dxfId="1548">
      <formula>15</formula>
    </cfRule>
    <cfRule type="cellIs" priority="1551" operator="equal" aboveAverage="0" equalAverage="0" bottom="0" percent="0" rank="0" text="" dxfId="1549">
      <formula>0</formula>
    </cfRule>
  </conditionalFormatting>
  <conditionalFormatting sqref="V31">
    <cfRule type="cellIs" priority="1552" operator="equal" aboveAverage="0" equalAverage="0" bottom="0" percent="0" rank="0" text="" dxfId="1550">
      <formula>0</formula>
    </cfRule>
    <cfRule type="cellIs" priority="1553" operator="equal" aboveAverage="0" equalAverage="0" bottom="0" percent="0" rank="0" text="" dxfId="1551">
      <formula>10</formula>
    </cfRule>
  </conditionalFormatting>
  <conditionalFormatting sqref="X31">
    <cfRule type="cellIs" priority="1554" operator="equal" aboveAverage="0" equalAverage="0" bottom="0" percent="0" rank="0" text="" dxfId="1552">
      <formula>0</formula>
    </cfRule>
    <cfRule type="cellIs" priority="1555" operator="equal" aboveAverage="0" equalAverage="0" bottom="0" percent="0" rank="0" text="" dxfId="1553">
      <formula>10</formula>
    </cfRule>
  </conditionalFormatting>
  <conditionalFormatting sqref="Y31">
    <cfRule type="cellIs" priority="1556" operator="equal" aboveAverage="0" equalAverage="0" bottom="0" percent="0" rank="0" text="" dxfId="1554">
      <formula>0</formula>
    </cfRule>
    <cfRule type="cellIs" priority="1557" operator="equal" aboveAverage="0" equalAverage="0" bottom="0" percent="0" rank="0" text="" dxfId="1555">
      <formula>30</formula>
    </cfRule>
  </conditionalFormatting>
  <conditionalFormatting sqref="W32">
    <cfRule type="cellIs" priority="1558" operator="equal" aboveAverage="0" equalAverage="0" bottom="0" percent="0" rank="0" text="" dxfId="1556">
      <formula>15</formula>
    </cfRule>
    <cfRule type="cellIs" priority="1559" operator="equal" aboveAverage="0" equalAverage="0" bottom="0" percent="0" rank="0" text="" dxfId="1557">
      <formula>0</formula>
    </cfRule>
  </conditionalFormatting>
  <conditionalFormatting sqref="S32">
    <cfRule type="cellIs" priority="1560" operator="equal" aboveAverage="0" equalAverage="0" bottom="0" percent="0" rank="0" text="" dxfId="1558">
      <formula>15</formula>
    </cfRule>
    <cfRule type="cellIs" priority="1561" operator="equal" aboveAverage="0" equalAverage="0" bottom="0" percent="0" rank="0" text="" dxfId="1559">
      <formula>0</formula>
    </cfRule>
  </conditionalFormatting>
  <conditionalFormatting sqref="T32">
    <cfRule type="cellIs" priority="1562" operator="equal" aboveAverage="0" equalAverage="0" bottom="0" percent="0" rank="0" text="" dxfId="1560">
      <formula>0</formula>
    </cfRule>
    <cfRule type="cellIs" priority="1563" operator="equal" aboveAverage="0" equalAverage="0" bottom="0" percent="0" rank="0" text="" dxfId="1561">
      <formula>5</formula>
    </cfRule>
  </conditionalFormatting>
  <conditionalFormatting sqref="U32">
    <cfRule type="cellIs" priority="1564" operator="equal" aboveAverage="0" equalAverage="0" bottom="0" percent="0" rank="0" text="" dxfId="1562">
      <formula>15</formula>
    </cfRule>
    <cfRule type="cellIs" priority="1565" operator="equal" aboveAverage="0" equalAverage="0" bottom="0" percent="0" rank="0" text="" dxfId="1563">
      <formula>0</formula>
    </cfRule>
  </conditionalFormatting>
  <conditionalFormatting sqref="V32">
    <cfRule type="cellIs" priority="1566" operator="equal" aboveAverage="0" equalAverage="0" bottom="0" percent="0" rank="0" text="" dxfId="1564">
      <formula>0</formula>
    </cfRule>
    <cfRule type="cellIs" priority="1567" operator="equal" aboveAverage="0" equalAverage="0" bottom="0" percent="0" rank="0" text="" dxfId="1565">
      <formula>10</formula>
    </cfRule>
  </conditionalFormatting>
  <conditionalFormatting sqref="X32">
    <cfRule type="cellIs" priority="1568" operator="equal" aboveAverage="0" equalAverage="0" bottom="0" percent="0" rank="0" text="" dxfId="1566">
      <formula>0</formula>
    </cfRule>
    <cfRule type="cellIs" priority="1569" operator="equal" aboveAverage="0" equalAverage="0" bottom="0" percent="0" rank="0" text="" dxfId="1567">
      <formula>10</formula>
    </cfRule>
  </conditionalFormatting>
  <conditionalFormatting sqref="Y32">
    <cfRule type="cellIs" priority="1570" operator="equal" aboveAverage="0" equalAverage="0" bottom="0" percent="0" rank="0" text="" dxfId="1568">
      <formula>0</formula>
    </cfRule>
    <cfRule type="cellIs" priority="1571" operator="equal" aboveAverage="0" equalAverage="0" bottom="0" percent="0" rank="0" text="" dxfId="1569">
      <formula>30</formula>
    </cfRule>
  </conditionalFormatting>
  <conditionalFormatting sqref="W33:W34">
    <cfRule type="cellIs" priority="1572" operator="equal" aboveAverage="0" equalAverage="0" bottom="0" percent="0" rank="0" text="" dxfId="1570">
      <formula>15</formula>
    </cfRule>
    <cfRule type="cellIs" priority="1573" operator="equal" aboveAverage="0" equalAverage="0" bottom="0" percent="0" rank="0" text="" dxfId="1571">
      <formula>0</formula>
    </cfRule>
  </conditionalFormatting>
  <conditionalFormatting sqref="S33:S34">
    <cfRule type="cellIs" priority="1574" operator="equal" aboveAverage="0" equalAverage="0" bottom="0" percent="0" rank="0" text="" dxfId="1572">
      <formula>15</formula>
    </cfRule>
    <cfRule type="cellIs" priority="1575" operator="equal" aboveAverage="0" equalAverage="0" bottom="0" percent="0" rank="0" text="" dxfId="1573">
      <formula>0</formula>
    </cfRule>
  </conditionalFormatting>
  <conditionalFormatting sqref="T33:T34">
    <cfRule type="cellIs" priority="1576" operator="equal" aboveAverage="0" equalAverage="0" bottom="0" percent="0" rank="0" text="" dxfId="1574">
      <formula>0</formula>
    </cfRule>
    <cfRule type="cellIs" priority="1577" operator="equal" aboveAverage="0" equalAverage="0" bottom="0" percent="0" rank="0" text="" dxfId="1575">
      <formula>5</formula>
    </cfRule>
  </conditionalFormatting>
  <conditionalFormatting sqref="U33:U34">
    <cfRule type="cellIs" priority="1578" operator="equal" aboveAverage="0" equalAverage="0" bottom="0" percent="0" rank="0" text="" dxfId="1576">
      <formula>15</formula>
    </cfRule>
    <cfRule type="cellIs" priority="1579" operator="equal" aboveAverage="0" equalAverage="0" bottom="0" percent="0" rank="0" text="" dxfId="1577">
      <formula>0</formula>
    </cfRule>
  </conditionalFormatting>
  <conditionalFormatting sqref="V33:V34">
    <cfRule type="cellIs" priority="1580" operator="equal" aboveAverage="0" equalAverage="0" bottom="0" percent="0" rank="0" text="" dxfId="1578">
      <formula>0</formula>
    </cfRule>
    <cfRule type="cellIs" priority="1581" operator="equal" aboveAverage="0" equalAverage="0" bottom="0" percent="0" rank="0" text="" dxfId="1579">
      <formula>10</formula>
    </cfRule>
  </conditionalFormatting>
  <conditionalFormatting sqref="X33:X34">
    <cfRule type="cellIs" priority="1582" operator="equal" aboveAverage="0" equalAverage="0" bottom="0" percent="0" rank="0" text="" dxfId="1580">
      <formula>0</formula>
    </cfRule>
    <cfRule type="cellIs" priority="1583" operator="equal" aboveAverage="0" equalAverage="0" bottom="0" percent="0" rank="0" text="" dxfId="1581">
      <formula>10</formula>
    </cfRule>
  </conditionalFormatting>
  <conditionalFormatting sqref="Y33:Y34">
    <cfRule type="cellIs" priority="1584" operator="equal" aboveAverage="0" equalAverage="0" bottom="0" percent="0" rank="0" text="" dxfId="1582">
      <formula>0</formula>
    </cfRule>
    <cfRule type="cellIs" priority="1585" operator="equal" aboveAverage="0" equalAverage="0" bottom="0" percent="0" rank="0" text="" dxfId="1583">
      <formula>30</formula>
    </cfRule>
  </conditionalFormatting>
  <conditionalFormatting sqref="W168 W170:W173">
    <cfRule type="cellIs" priority="1586" operator="equal" aboveAverage="0" equalAverage="0" bottom="0" percent="0" rank="0" text="" dxfId="1584">
      <formula>15</formula>
    </cfRule>
    <cfRule type="cellIs" priority="1587" operator="equal" aboveAverage="0" equalAverage="0" bottom="0" percent="0" rank="0" text="" dxfId="1585">
      <formula>0</formula>
    </cfRule>
  </conditionalFormatting>
  <conditionalFormatting sqref="AL171:AP171">
    <cfRule type="containsText" priority="1588" operator="containsText" aboveAverage="0" equalAverage="0" bottom="0" percent="0" rank="0" text="123" dxfId="1586"/>
  </conditionalFormatting>
  <conditionalFormatting sqref="S168">
    <cfRule type="cellIs" priority="1589" operator="equal" aboveAverage="0" equalAverage="0" bottom="0" percent="0" rank="0" text="" dxfId="1587">
      <formula>15</formula>
    </cfRule>
    <cfRule type="cellIs" priority="1590" operator="equal" aboveAverage="0" equalAverage="0" bottom="0" percent="0" rank="0" text="" dxfId="1588">
      <formula>0</formula>
    </cfRule>
  </conditionalFormatting>
  <conditionalFormatting sqref="S170:S173">
    <cfRule type="cellIs" priority="1591" operator="equal" aboveAverage="0" equalAverage="0" bottom="0" percent="0" rank="0" text="" dxfId="1589">
      <formula>15</formula>
    </cfRule>
    <cfRule type="cellIs" priority="1592" operator="equal" aboveAverage="0" equalAverage="0" bottom="0" percent="0" rank="0" text="" dxfId="1590">
      <formula>0</formula>
    </cfRule>
  </conditionalFormatting>
  <conditionalFormatting sqref="T168">
    <cfRule type="cellIs" priority="1593" operator="equal" aboveAverage="0" equalAverage="0" bottom="0" percent="0" rank="0" text="" dxfId="1591">
      <formula>0</formula>
    </cfRule>
    <cfRule type="cellIs" priority="1594" operator="equal" aboveAverage="0" equalAverage="0" bottom="0" percent="0" rank="0" text="" dxfId="1592">
      <formula>5</formula>
    </cfRule>
  </conditionalFormatting>
  <conditionalFormatting sqref="T170:T173">
    <cfRule type="cellIs" priority="1595" operator="equal" aboveAverage="0" equalAverage="0" bottom="0" percent="0" rank="0" text="" dxfId="1593">
      <formula>0</formula>
    </cfRule>
    <cfRule type="cellIs" priority="1596" operator="equal" aboveAverage="0" equalAverage="0" bottom="0" percent="0" rank="0" text="" dxfId="1594">
      <formula>5</formula>
    </cfRule>
  </conditionalFormatting>
  <conditionalFormatting sqref="U168">
    <cfRule type="cellIs" priority="1597" operator="equal" aboveAverage="0" equalAverage="0" bottom="0" percent="0" rank="0" text="" dxfId="1595">
      <formula>15</formula>
    </cfRule>
    <cfRule type="cellIs" priority="1598" operator="equal" aboveAverage="0" equalAverage="0" bottom="0" percent="0" rank="0" text="" dxfId="1596">
      <formula>0</formula>
    </cfRule>
  </conditionalFormatting>
  <conditionalFormatting sqref="U170:U173">
    <cfRule type="cellIs" priority="1599" operator="equal" aboveAverage="0" equalAverage="0" bottom="0" percent="0" rank="0" text="" dxfId="1597">
      <formula>15</formula>
    </cfRule>
    <cfRule type="cellIs" priority="1600" operator="equal" aboveAverage="0" equalAverage="0" bottom="0" percent="0" rank="0" text="" dxfId="1598">
      <formula>0</formula>
    </cfRule>
  </conditionalFormatting>
  <conditionalFormatting sqref="V168">
    <cfRule type="cellIs" priority="1601" operator="equal" aboveAverage="0" equalAverage="0" bottom="0" percent="0" rank="0" text="" dxfId="1599">
      <formula>0</formula>
    </cfRule>
    <cfRule type="cellIs" priority="1602" operator="equal" aboveAverage="0" equalAverage="0" bottom="0" percent="0" rank="0" text="" dxfId="1600">
      <formula>10</formula>
    </cfRule>
  </conditionalFormatting>
  <conditionalFormatting sqref="V170:V173">
    <cfRule type="cellIs" priority="1603" operator="equal" aboveAverage="0" equalAverage="0" bottom="0" percent="0" rank="0" text="" dxfId="1601">
      <formula>0</formula>
    </cfRule>
    <cfRule type="cellIs" priority="1604" operator="equal" aboveAverage="0" equalAverage="0" bottom="0" percent="0" rank="0" text="" dxfId="1602">
      <formula>10</formula>
    </cfRule>
  </conditionalFormatting>
  <conditionalFormatting sqref="X168 X170:X173">
    <cfRule type="cellIs" priority="1605" operator="equal" aboveAverage="0" equalAverage="0" bottom="0" percent="0" rank="0" text="" dxfId="1603">
      <formula>0</formula>
    </cfRule>
    <cfRule type="cellIs" priority="1606" operator="equal" aboveAverage="0" equalAverage="0" bottom="0" percent="0" rank="0" text="" dxfId="1604">
      <formula>10</formula>
    </cfRule>
  </conditionalFormatting>
  <conditionalFormatting sqref="Y168 Y170:Y173">
    <cfRule type="cellIs" priority="1607" operator="equal" aboveAverage="0" equalAverage="0" bottom="0" percent="0" rank="0" text="" dxfId="1605">
      <formula>0</formula>
    </cfRule>
    <cfRule type="cellIs" priority="1608" operator="equal" aboveAverage="0" equalAverage="0" bottom="0" percent="0" rank="0" text="" dxfId="1606">
      <formula>30</formula>
    </cfRule>
  </conditionalFormatting>
  <conditionalFormatting sqref="W169">
    <cfRule type="cellIs" priority="1609" operator="equal" aboveAverage="0" equalAverage="0" bottom="0" percent="0" rank="0" text="" dxfId="1607">
      <formula>15</formula>
    </cfRule>
    <cfRule type="cellIs" priority="1610" operator="equal" aboveAverage="0" equalAverage="0" bottom="0" percent="0" rank="0" text="" dxfId="1608">
      <formula>0</formula>
    </cfRule>
  </conditionalFormatting>
  <conditionalFormatting sqref="S169">
    <cfRule type="cellIs" priority="1611" operator="equal" aboveAverage="0" equalAverage="0" bottom="0" percent="0" rank="0" text="" dxfId="1609">
      <formula>15</formula>
    </cfRule>
    <cfRule type="cellIs" priority="1612" operator="equal" aboveAverage="0" equalAverage="0" bottom="0" percent="0" rank="0" text="" dxfId="1610">
      <formula>0</formula>
    </cfRule>
  </conditionalFormatting>
  <conditionalFormatting sqref="T169">
    <cfRule type="cellIs" priority="1613" operator="equal" aboveAverage="0" equalAverage="0" bottom="0" percent="0" rank="0" text="" dxfId="1611">
      <formula>0</formula>
    </cfRule>
    <cfRule type="cellIs" priority="1614" operator="equal" aboveAverage="0" equalAverage="0" bottom="0" percent="0" rank="0" text="" dxfId="1612">
      <formula>5</formula>
    </cfRule>
  </conditionalFormatting>
  <conditionalFormatting sqref="U169">
    <cfRule type="cellIs" priority="1615" operator="equal" aboveAverage="0" equalAverage="0" bottom="0" percent="0" rank="0" text="" dxfId="1613">
      <formula>15</formula>
    </cfRule>
    <cfRule type="cellIs" priority="1616" operator="equal" aboveAverage="0" equalAverage="0" bottom="0" percent="0" rank="0" text="" dxfId="1614">
      <formula>0</formula>
    </cfRule>
  </conditionalFormatting>
  <conditionalFormatting sqref="V169">
    <cfRule type="cellIs" priority="1617" operator="equal" aboveAverage="0" equalAverage="0" bottom="0" percent="0" rank="0" text="" dxfId="1615">
      <formula>0</formula>
    </cfRule>
    <cfRule type="cellIs" priority="1618" operator="equal" aboveAverage="0" equalAverage="0" bottom="0" percent="0" rank="0" text="" dxfId="1616">
      <formula>10</formula>
    </cfRule>
  </conditionalFormatting>
  <conditionalFormatting sqref="X169">
    <cfRule type="cellIs" priority="1619" operator="equal" aboveAverage="0" equalAverage="0" bottom="0" percent="0" rank="0" text="" dxfId="1617">
      <formula>0</formula>
    </cfRule>
    <cfRule type="cellIs" priority="1620" operator="equal" aboveAverage="0" equalAverage="0" bottom="0" percent="0" rank="0" text="" dxfId="1618">
      <formula>10</formula>
    </cfRule>
  </conditionalFormatting>
  <conditionalFormatting sqref="Y169">
    <cfRule type="cellIs" priority="1621" operator="equal" aboveAverage="0" equalAverage="0" bottom="0" percent="0" rank="0" text="" dxfId="1619">
      <formula>0</formula>
    </cfRule>
    <cfRule type="cellIs" priority="1622" operator="equal" aboveAverage="0" equalAverage="0" bottom="0" percent="0" rank="0" text="" dxfId="1620">
      <formula>30</formula>
    </cfRule>
  </conditionalFormatting>
  <conditionalFormatting sqref="W160:W164">
    <cfRule type="cellIs" priority="1623" operator="equal" aboveAverage="0" equalAverage="0" bottom="0" percent="0" rank="0" text="" dxfId="1621">
      <formula>15</formula>
    </cfRule>
    <cfRule type="cellIs" priority="1624" operator="equal" aboveAverage="0" equalAverage="0" bottom="0" percent="0" rank="0" text="" dxfId="1622">
      <formula>0</formula>
    </cfRule>
  </conditionalFormatting>
  <conditionalFormatting sqref="S160">
    <cfRule type="cellIs" priority="1625" operator="equal" aboveAverage="0" equalAverage="0" bottom="0" percent="0" rank="0" text="" dxfId="1623">
      <formula>15</formula>
    </cfRule>
    <cfRule type="cellIs" priority="1626" operator="equal" aboveAverage="0" equalAverage="0" bottom="0" percent="0" rank="0" text="" dxfId="1624">
      <formula>0</formula>
    </cfRule>
  </conditionalFormatting>
  <conditionalFormatting sqref="S161:S164">
    <cfRule type="cellIs" priority="1627" operator="equal" aboveAverage="0" equalAverage="0" bottom="0" percent="0" rank="0" text="" dxfId="1625">
      <formula>15</formula>
    </cfRule>
    <cfRule type="cellIs" priority="1628" operator="equal" aboveAverage="0" equalAverage="0" bottom="0" percent="0" rank="0" text="" dxfId="1626">
      <formula>0</formula>
    </cfRule>
  </conditionalFormatting>
  <conditionalFormatting sqref="T160">
    <cfRule type="cellIs" priority="1629" operator="equal" aboveAverage="0" equalAverage="0" bottom="0" percent="0" rank="0" text="" dxfId="1627">
      <formula>0</formula>
    </cfRule>
    <cfRule type="cellIs" priority="1630" operator="equal" aboveAverage="0" equalAverage="0" bottom="0" percent="0" rank="0" text="" dxfId="1628">
      <formula>5</formula>
    </cfRule>
  </conditionalFormatting>
  <conditionalFormatting sqref="T161:T164">
    <cfRule type="cellIs" priority="1631" operator="equal" aboveAverage="0" equalAverage="0" bottom="0" percent="0" rank="0" text="" dxfId="1629">
      <formula>0</formula>
    </cfRule>
    <cfRule type="cellIs" priority="1632" operator="equal" aboveAverage="0" equalAverage="0" bottom="0" percent="0" rank="0" text="" dxfId="1630">
      <formula>5</formula>
    </cfRule>
  </conditionalFormatting>
  <conditionalFormatting sqref="U160">
    <cfRule type="cellIs" priority="1633" operator="equal" aboveAverage="0" equalAverage="0" bottom="0" percent="0" rank="0" text="" dxfId="1631">
      <formula>15</formula>
    </cfRule>
    <cfRule type="cellIs" priority="1634" operator="equal" aboveAverage="0" equalAverage="0" bottom="0" percent="0" rank="0" text="" dxfId="1632">
      <formula>0</formula>
    </cfRule>
  </conditionalFormatting>
  <conditionalFormatting sqref="U161:U164">
    <cfRule type="cellIs" priority="1635" operator="equal" aboveAverage="0" equalAverage="0" bottom="0" percent="0" rank="0" text="" dxfId="1633">
      <formula>15</formula>
    </cfRule>
    <cfRule type="cellIs" priority="1636" operator="equal" aboveAverage="0" equalAverage="0" bottom="0" percent="0" rank="0" text="" dxfId="1634">
      <formula>0</formula>
    </cfRule>
  </conditionalFormatting>
  <conditionalFormatting sqref="V160">
    <cfRule type="cellIs" priority="1637" operator="equal" aboveAverage="0" equalAverage="0" bottom="0" percent="0" rank="0" text="" dxfId="1635">
      <formula>0</formula>
    </cfRule>
    <cfRule type="cellIs" priority="1638" operator="equal" aboveAverage="0" equalAverage="0" bottom="0" percent="0" rank="0" text="" dxfId="1636">
      <formula>10</formula>
    </cfRule>
  </conditionalFormatting>
  <conditionalFormatting sqref="V161:V164">
    <cfRule type="cellIs" priority="1639" operator="equal" aboveAverage="0" equalAverage="0" bottom="0" percent="0" rank="0" text="" dxfId="1637">
      <formula>0</formula>
    </cfRule>
    <cfRule type="cellIs" priority="1640" operator="equal" aboveAverage="0" equalAverage="0" bottom="0" percent="0" rank="0" text="" dxfId="1638">
      <formula>10</formula>
    </cfRule>
  </conditionalFormatting>
  <conditionalFormatting sqref="X160:X164">
    <cfRule type="cellIs" priority="1641" operator="equal" aboveAverage="0" equalAverage="0" bottom="0" percent="0" rank="0" text="" dxfId="1639">
      <formula>0</formula>
    </cfRule>
    <cfRule type="cellIs" priority="1642" operator="equal" aboveAverage="0" equalAverage="0" bottom="0" percent="0" rank="0" text="" dxfId="1640">
      <formula>10</formula>
    </cfRule>
  </conditionalFormatting>
  <conditionalFormatting sqref="Y160:Y164">
    <cfRule type="cellIs" priority="1643" operator="equal" aboveAverage="0" equalAverage="0" bottom="0" percent="0" rank="0" text="" dxfId="1641">
      <formula>0</formula>
    </cfRule>
    <cfRule type="cellIs" priority="1644" operator="equal" aboveAverage="0" equalAverage="0" bottom="0" percent="0" rank="0" text="" dxfId="1642">
      <formula>30</formula>
    </cfRule>
  </conditionalFormatting>
  <conditionalFormatting sqref="W106:W110 W117:W120">
    <cfRule type="cellIs" priority="1645" operator="equal" aboveAverage="0" equalAverage="0" bottom="0" percent="0" rank="0" text="" dxfId="1643">
      <formula>15</formula>
    </cfRule>
    <cfRule type="cellIs" priority="1646" operator="equal" aboveAverage="0" equalAverage="0" bottom="0" percent="0" rank="0" text="" dxfId="1644">
      <formula>0</formula>
    </cfRule>
  </conditionalFormatting>
  <conditionalFormatting sqref="S106">
    <cfRule type="cellIs" priority="1647" operator="equal" aboveAverage="0" equalAverage="0" bottom="0" percent="0" rank="0" text="" dxfId="1645">
      <formula>15</formula>
    </cfRule>
    <cfRule type="cellIs" priority="1648" operator="equal" aboveAverage="0" equalAverage="0" bottom="0" percent="0" rank="0" text="" dxfId="1646">
      <formula>0</formula>
    </cfRule>
  </conditionalFormatting>
  <conditionalFormatting sqref="S107:S110">
    <cfRule type="cellIs" priority="1649" operator="equal" aboveAverage="0" equalAverage="0" bottom="0" percent="0" rank="0" text="" dxfId="1647">
      <formula>15</formula>
    </cfRule>
    <cfRule type="cellIs" priority="1650" operator="equal" aboveAverage="0" equalAverage="0" bottom="0" percent="0" rank="0" text="" dxfId="1648">
      <formula>0</formula>
    </cfRule>
  </conditionalFormatting>
  <conditionalFormatting sqref="T106">
    <cfRule type="cellIs" priority="1651" operator="equal" aboveAverage="0" equalAverage="0" bottom="0" percent="0" rank="0" text="" dxfId="1649">
      <formula>0</formula>
    </cfRule>
    <cfRule type="cellIs" priority="1652" operator="equal" aboveAverage="0" equalAverage="0" bottom="0" percent="0" rank="0" text="" dxfId="1650">
      <formula>5</formula>
    </cfRule>
  </conditionalFormatting>
  <conditionalFormatting sqref="T107:T110">
    <cfRule type="cellIs" priority="1653" operator="equal" aboveAverage="0" equalAverage="0" bottom="0" percent="0" rank="0" text="" dxfId="1651">
      <formula>0</formula>
    </cfRule>
    <cfRule type="cellIs" priority="1654" operator="equal" aboveAverage="0" equalAverage="0" bottom="0" percent="0" rank="0" text="" dxfId="1652">
      <formula>5</formula>
    </cfRule>
  </conditionalFormatting>
  <conditionalFormatting sqref="U106">
    <cfRule type="cellIs" priority="1655" operator="equal" aboveAverage="0" equalAverage="0" bottom="0" percent="0" rank="0" text="" dxfId="1653">
      <formula>15</formula>
    </cfRule>
    <cfRule type="cellIs" priority="1656" operator="equal" aboveAverage="0" equalAverage="0" bottom="0" percent="0" rank="0" text="" dxfId="1654">
      <formula>0</formula>
    </cfRule>
  </conditionalFormatting>
  <conditionalFormatting sqref="U107:U110">
    <cfRule type="cellIs" priority="1657" operator="equal" aboveAverage="0" equalAverage="0" bottom="0" percent="0" rank="0" text="" dxfId="1655">
      <formula>15</formula>
    </cfRule>
    <cfRule type="cellIs" priority="1658" operator="equal" aboveAverage="0" equalAverage="0" bottom="0" percent="0" rank="0" text="" dxfId="1656">
      <formula>0</formula>
    </cfRule>
  </conditionalFormatting>
  <conditionalFormatting sqref="V106 X117:X120">
    <cfRule type="cellIs" priority="1659" operator="equal" aboveAverage="0" equalAverage="0" bottom="0" percent="0" rank="0" text="" dxfId="1657">
      <formula>0</formula>
    </cfRule>
    <cfRule type="cellIs" priority="1660" operator="equal" aboveAverage="0" equalAverage="0" bottom="0" percent="0" rank="0" text="" dxfId="1658">
      <formula>10</formula>
    </cfRule>
  </conditionalFormatting>
  <conditionalFormatting sqref="V107:V110">
    <cfRule type="cellIs" priority="1661" operator="equal" aboveAverage="0" equalAverage="0" bottom="0" percent="0" rank="0" text="" dxfId="1659">
      <formula>0</formula>
    </cfRule>
    <cfRule type="cellIs" priority="1662" operator="equal" aboveAverage="0" equalAverage="0" bottom="0" percent="0" rank="0" text="" dxfId="1660">
      <formula>10</formula>
    </cfRule>
  </conditionalFormatting>
  <conditionalFormatting sqref="X106:X110">
    <cfRule type="cellIs" priority="1663" operator="equal" aboveAverage="0" equalAverage="0" bottom="0" percent="0" rank="0" text="" dxfId="1661">
      <formula>0</formula>
    </cfRule>
    <cfRule type="cellIs" priority="1664" operator="equal" aboveAverage="0" equalAverage="0" bottom="0" percent="0" rank="0" text="" dxfId="1662">
      <formula>10</formula>
    </cfRule>
  </conditionalFormatting>
  <conditionalFormatting sqref="Y106:Y110 Y117:Y120">
    <cfRule type="cellIs" priority="1665" operator="equal" aboveAverage="0" equalAverage="0" bottom="0" percent="0" rank="0" text="" dxfId="1663">
      <formula>0</formula>
    </cfRule>
    <cfRule type="cellIs" priority="1666" operator="equal" aboveAverage="0" equalAverage="0" bottom="0" percent="0" rank="0" text="" dxfId="1664">
      <formula>30</formula>
    </cfRule>
  </conditionalFormatting>
  <conditionalFormatting sqref="AP120">
    <cfRule type="containsText" priority="1667" operator="containsText" aboveAverage="0" equalAverage="0" bottom="0" percent="0" rank="0" text="123" dxfId="1665"/>
  </conditionalFormatting>
  <conditionalFormatting sqref="S117:S120">
    <cfRule type="cellIs" priority="1668" operator="equal" aboveAverage="0" equalAverage="0" bottom="0" percent="0" rank="0" text="" dxfId="1666">
      <formula>15</formula>
    </cfRule>
    <cfRule type="cellIs" priority="1669" operator="equal" aboveAverage="0" equalAverage="0" bottom="0" percent="0" rank="0" text="" dxfId="1667">
      <formula>0</formula>
    </cfRule>
  </conditionalFormatting>
  <conditionalFormatting sqref="T117:T120">
    <cfRule type="cellIs" priority="1670" operator="equal" aboveAverage="0" equalAverage="0" bottom="0" percent="0" rank="0" text="" dxfId="1668">
      <formula>0</formula>
    </cfRule>
    <cfRule type="cellIs" priority="1671" operator="equal" aboveAverage="0" equalAverage="0" bottom="0" percent="0" rank="0" text="" dxfId="1669">
      <formula>5</formula>
    </cfRule>
  </conditionalFormatting>
  <conditionalFormatting sqref="U117:U120">
    <cfRule type="cellIs" priority="1672" operator="equal" aboveAverage="0" equalAverage="0" bottom="0" percent="0" rank="0" text="" dxfId="1670">
      <formula>15</formula>
    </cfRule>
    <cfRule type="cellIs" priority="1673" operator="equal" aboveAverage="0" equalAverage="0" bottom="0" percent="0" rank="0" text="" dxfId="1671">
      <formula>0</formula>
    </cfRule>
  </conditionalFormatting>
  <conditionalFormatting sqref="V117:V120">
    <cfRule type="cellIs" priority="1674" operator="equal" aboveAverage="0" equalAverage="0" bottom="0" percent="0" rank="0" text="" dxfId="1672">
      <formula>0</formula>
    </cfRule>
    <cfRule type="cellIs" priority="1675" operator="equal" aboveAverage="0" equalAverage="0" bottom="0" percent="0" rank="0" text="" dxfId="1673">
      <formula>10</formula>
    </cfRule>
  </conditionalFormatting>
  <conditionalFormatting sqref="W123:W128">
    <cfRule type="cellIs" priority="1676" operator="equal" aboveAverage="0" equalAverage="0" bottom="0" percent="0" rank="0" text="" dxfId="1674">
      <formula>15</formula>
    </cfRule>
    <cfRule type="cellIs" priority="1677" operator="equal" aboveAverage="0" equalAverage="0" bottom="0" percent="0" rank="0" text="" dxfId="1675">
      <formula>0</formula>
    </cfRule>
  </conditionalFormatting>
  <conditionalFormatting sqref="AP126">
    <cfRule type="containsText" priority="1678" operator="containsText" aboveAverage="0" equalAverage="0" bottom="0" percent="0" rank="0" text="123" dxfId="1676"/>
  </conditionalFormatting>
  <conditionalFormatting sqref="S123">
    <cfRule type="cellIs" priority="1679" operator="equal" aboveAverage="0" equalAverage="0" bottom="0" percent="0" rank="0" text="" dxfId="1677">
      <formula>15</formula>
    </cfRule>
    <cfRule type="cellIs" priority="1680" operator="equal" aboveAverage="0" equalAverage="0" bottom="0" percent="0" rank="0" text="" dxfId="1678">
      <formula>0</formula>
    </cfRule>
  </conditionalFormatting>
  <conditionalFormatting sqref="S124:S128">
    <cfRule type="cellIs" priority="1681" operator="equal" aboveAverage="0" equalAverage="0" bottom="0" percent="0" rank="0" text="" dxfId="1679">
      <formula>15</formula>
    </cfRule>
    <cfRule type="cellIs" priority="1682" operator="equal" aboveAverage="0" equalAverage="0" bottom="0" percent="0" rank="0" text="" dxfId="1680">
      <formula>0</formula>
    </cfRule>
  </conditionalFormatting>
  <conditionalFormatting sqref="T123">
    <cfRule type="cellIs" priority="1683" operator="equal" aboveAverage="0" equalAverage="0" bottom="0" percent="0" rank="0" text="" dxfId="1681">
      <formula>0</formula>
    </cfRule>
    <cfRule type="cellIs" priority="1684" operator="equal" aboveAverage="0" equalAverage="0" bottom="0" percent="0" rank="0" text="" dxfId="1682">
      <formula>5</formula>
    </cfRule>
  </conditionalFormatting>
  <conditionalFormatting sqref="T124:T128">
    <cfRule type="cellIs" priority="1685" operator="equal" aboveAverage="0" equalAverage="0" bottom="0" percent="0" rank="0" text="" dxfId="1683">
      <formula>0</formula>
    </cfRule>
    <cfRule type="cellIs" priority="1686" operator="equal" aboveAverage="0" equalAverage="0" bottom="0" percent="0" rank="0" text="" dxfId="1684">
      <formula>5</formula>
    </cfRule>
  </conditionalFormatting>
  <conditionalFormatting sqref="U123">
    <cfRule type="cellIs" priority="1687" operator="equal" aboveAverage="0" equalAverage="0" bottom="0" percent="0" rank="0" text="" dxfId="1685">
      <formula>15</formula>
    </cfRule>
    <cfRule type="cellIs" priority="1688" operator="equal" aboveAverage="0" equalAverage="0" bottom="0" percent="0" rank="0" text="" dxfId="1686">
      <formula>0</formula>
    </cfRule>
  </conditionalFormatting>
  <conditionalFormatting sqref="U124:U128">
    <cfRule type="cellIs" priority="1689" operator="equal" aboveAverage="0" equalAverage="0" bottom="0" percent="0" rank="0" text="" dxfId="1687">
      <formula>15</formula>
    </cfRule>
    <cfRule type="cellIs" priority="1690" operator="equal" aboveAverage="0" equalAverage="0" bottom="0" percent="0" rank="0" text="" dxfId="1688">
      <formula>0</formula>
    </cfRule>
  </conditionalFormatting>
  <conditionalFormatting sqref="V123">
    <cfRule type="cellIs" priority="1691" operator="equal" aboveAverage="0" equalAverage="0" bottom="0" percent="0" rank="0" text="" dxfId="1689">
      <formula>0</formula>
    </cfRule>
    <cfRule type="cellIs" priority="1692" operator="equal" aboveAverage="0" equalAverage="0" bottom="0" percent="0" rank="0" text="" dxfId="1690">
      <formula>10</formula>
    </cfRule>
  </conditionalFormatting>
  <conditionalFormatting sqref="V124:V128">
    <cfRule type="cellIs" priority="1693" operator="equal" aboveAverage="0" equalAverage="0" bottom="0" percent="0" rank="0" text="" dxfId="1691">
      <formula>0</formula>
    </cfRule>
    <cfRule type="cellIs" priority="1694" operator="equal" aboveAverage="0" equalAverage="0" bottom="0" percent="0" rank="0" text="" dxfId="1692">
      <formula>10</formula>
    </cfRule>
  </conditionalFormatting>
  <conditionalFormatting sqref="X123:X128">
    <cfRule type="cellIs" priority="1695" operator="equal" aboveAverage="0" equalAverage="0" bottom="0" percent="0" rank="0" text="" dxfId="1693">
      <formula>0</formula>
    </cfRule>
    <cfRule type="cellIs" priority="1696" operator="equal" aboveAverage="0" equalAverage="0" bottom="0" percent="0" rank="0" text="" dxfId="1694">
      <formula>10</formula>
    </cfRule>
  </conditionalFormatting>
  <conditionalFormatting sqref="Y123:Y128">
    <cfRule type="cellIs" priority="1697" operator="equal" aboveAverage="0" equalAverage="0" bottom="0" percent="0" rank="0" text="" dxfId="1695">
      <formula>0</formula>
    </cfRule>
    <cfRule type="cellIs" priority="1698" operator="equal" aboveAverage="0" equalAverage="0" bottom="0" percent="0" rank="0" text="" dxfId="1696">
      <formula>30</formula>
    </cfRule>
  </conditionalFormatting>
  <conditionalFormatting sqref="AN109:AO109">
    <cfRule type="containsText" priority="1699" operator="containsText" aboveAverage="0" equalAverage="0" bottom="0" percent="0" rank="0" text="123" dxfId="1697"/>
  </conditionalFormatting>
  <conditionalFormatting sqref="AN120:AO120">
    <cfRule type="containsText" priority="1700" operator="containsText" aboveAverage="0" equalAverage="0" bottom="0" percent="0" rank="0" text="123" dxfId="1698"/>
  </conditionalFormatting>
  <conditionalFormatting sqref="AN127:AO128">
    <cfRule type="containsText" priority="1701" operator="containsText" aboveAverage="0" equalAverage="0" bottom="0" percent="0" rank="0" text="123" dxfId="1699"/>
  </conditionalFormatting>
  <conditionalFormatting sqref="AQ109:AR109">
    <cfRule type="containsText" priority="1702" operator="containsText" aboveAverage="0" equalAverage="0" bottom="0" percent="0" rank="0" text="123" dxfId="1700"/>
  </conditionalFormatting>
  <conditionalFormatting sqref="AN126:AO126">
    <cfRule type="containsText" priority="1703" operator="containsText" aboveAverage="0" equalAverage="0" bottom="0" percent="0" rank="0" text="123" dxfId="1701"/>
  </conditionalFormatting>
  <conditionalFormatting sqref="W135:W139 U136:U139 S136:S139">
    <cfRule type="cellIs" priority="1704" operator="equal" aboveAverage="0" equalAverage="0" bottom="0" percent="0" rank="0" text="" dxfId="1702">
      <formula>15</formula>
    </cfRule>
    <cfRule type="cellIs" priority="1705" operator="equal" aboveAverage="0" equalAverage="0" bottom="0" percent="0" rank="0" text="" dxfId="1703">
      <formula>0</formula>
    </cfRule>
  </conditionalFormatting>
  <conditionalFormatting sqref="S135">
    <cfRule type="cellIs" priority="1706" operator="equal" aboveAverage="0" equalAverage="0" bottom="0" percent="0" rank="0" text="" dxfId="1704">
      <formula>15</formula>
    </cfRule>
    <cfRule type="cellIs" priority="1707" operator="equal" aboveAverage="0" equalAverage="0" bottom="0" percent="0" rank="0" text="" dxfId="1705">
      <formula>0</formula>
    </cfRule>
  </conditionalFormatting>
  <conditionalFormatting sqref="T135:T139">
    <cfRule type="cellIs" priority="1708" operator="equal" aboveAverage="0" equalAverage="0" bottom="0" percent="0" rank="0" text="" dxfId="1706">
      <formula>0</formula>
    </cfRule>
    <cfRule type="cellIs" priority="1709" operator="equal" aboveAverage="0" equalAverage="0" bottom="0" percent="0" rank="0" text="" dxfId="1707">
      <formula>5</formula>
    </cfRule>
  </conditionalFormatting>
  <conditionalFormatting sqref="U135">
    <cfRule type="cellIs" priority="1710" operator="equal" aboveAverage="0" equalAverage="0" bottom="0" percent="0" rank="0" text="" dxfId="1708">
      <formula>15</formula>
    </cfRule>
    <cfRule type="cellIs" priority="1711" operator="equal" aboveAverage="0" equalAverage="0" bottom="0" percent="0" rank="0" text="" dxfId="1709">
      <formula>0</formula>
    </cfRule>
  </conditionalFormatting>
  <conditionalFormatting sqref="V135:V139 X135:X139">
    <cfRule type="cellIs" priority="1712" operator="equal" aboveAverage="0" equalAverage="0" bottom="0" percent="0" rank="0" text="" dxfId="1710">
      <formula>0</formula>
    </cfRule>
    <cfRule type="cellIs" priority="1713" operator="equal" aboveAverage="0" equalAverage="0" bottom="0" percent="0" rank="0" text="" dxfId="1711">
      <formula>10</formula>
    </cfRule>
  </conditionalFormatting>
  <conditionalFormatting sqref="Y135:Y139">
    <cfRule type="cellIs" priority="1714" operator="equal" aboveAverage="0" equalAverage="0" bottom="0" percent="0" rank="0" text="" dxfId="1712">
      <formula>0</formula>
    </cfRule>
    <cfRule type="cellIs" priority="1715" operator="equal" aboveAverage="0" equalAverage="0" bottom="0" percent="0" rank="0" text="" dxfId="1713">
      <formula>30</formula>
    </cfRule>
  </conditionalFormatting>
  <conditionalFormatting sqref="W141 W143:W145">
    <cfRule type="cellIs" priority="1716" operator="equal" aboveAverage="0" equalAverage="0" bottom="0" percent="0" rank="0" text="" dxfId="1714">
      <formula>15</formula>
    </cfRule>
    <cfRule type="cellIs" priority="1717" operator="equal" aboveAverage="0" equalAverage="0" bottom="0" percent="0" rank="0" text="" dxfId="1715">
      <formula>0</formula>
    </cfRule>
  </conditionalFormatting>
  <conditionalFormatting sqref="S141 S143:S145">
    <cfRule type="cellIs" priority="1718" operator="equal" aboveAverage="0" equalAverage="0" bottom="0" percent="0" rank="0" text="" dxfId="1716">
      <formula>15</formula>
    </cfRule>
    <cfRule type="cellIs" priority="1719" operator="equal" aboveAverage="0" equalAverage="0" bottom="0" percent="0" rank="0" text="" dxfId="1717">
      <formula>0</formula>
    </cfRule>
  </conditionalFormatting>
  <conditionalFormatting sqref="T141 T143:T145">
    <cfRule type="cellIs" priority="1720" operator="equal" aboveAverage="0" equalAverage="0" bottom="0" percent="0" rank="0" text="" dxfId="1718">
      <formula>0</formula>
    </cfRule>
    <cfRule type="cellIs" priority="1721" operator="equal" aboveAverage="0" equalAverage="0" bottom="0" percent="0" rank="0" text="" dxfId="1719">
      <formula>5</formula>
    </cfRule>
  </conditionalFormatting>
  <conditionalFormatting sqref="U141 U143:U145">
    <cfRule type="cellIs" priority="1722" operator="equal" aboveAverage="0" equalAverage="0" bottom="0" percent="0" rank="0" text="" dxfId="1720">
      <formula>15</formula>
    </cfRule>
    <cfRule type="cellIs" priority="1723" operator="equal" aboveAverage="0" equalAverage="0" bottom="0" percent="0" rank="0" text="" dxfId="1721">
      <formula>0</formula>
    </cfRule>
  </conditionalFormatting>
  <conditionalFormatting sqref="V141 V143:V145">
    <cfRule type="cellIs" priority="1724" operator="equal" aboveAverage="0" equalAverage="0" bottom="0" percent="0" rank="0" text="" dxfId="1722">
      <formula>0</formula>
    </cfRule>
    <cfRule type="cellIs" priority="1725" operator="equal" aboveAverage="0" equalAverage="0" bottom="0" percent="0" rank="0" text="" dxfId="1723">
      <formula>10</formula>
    </cfRule>
  </conditionalFormatting>
  <conditionalFormatting sqref="X141 X143:X145">
    <cfRule type="cellIs" priority="1726" operator="equal" aboveAverage="0" equalAverage="0" bottom="0" percent="0" rank="0" text="" dxfId="1724">
      <formula>0</formula>
    </cfRule>
    <cfRule type="cellIs" priority="1727" operator="equal" aboveAverage="0" equalAverage="0" bottom="0" percent="0" rank="0" text="" dxfId="1725">
      <formula>10</formula>
    </cfRule>
  </conditionalFormatting>
  <conditionalFormatting sqref="Y143:Y145">
    <cfRule type="cellIs" priority="1728" operator="equal" aboveAverage="0" equalAverage="0" bottom="0" percent="0" rank="0" text="" dxfId="1726">
      <formula>0</formula>
    </cfRule>
    <cfRule type="cellIs" priority="1729" operator="equal" aboveAverage="0" equalAverage="0" bottom="0" percent="0" rank="0" text="" dxfId="1727">
      <formula>30</formula>
    </cfRule>
  </conditionalFormatting>
  <conditionalFormatting sqref="W142">
    <cfRule type="cellIs" priority="1730" operator="equal" aboveAverage="0" equalAverage="0" bottom="0" percent="0" rank="0" text="" dxfId="1728">
      <formula>15</formula>
    </cfRule>
    <cfRule type="cellIs" priority="1731" operator="equal" aboveAverage="0" equalAverage="0" bottom="0" percent="0" rank="0" text="" dxfId="1729">
      <formula>0</formula>
    </cfRule>
  </conditionalFormatting>
  <conditionalFormatting sqref="S142">
    <cfRule type="cellIs" priority="1732" operator="equal" aboveAverage="0" equalAverage="0" bottom="0" percent="0" rank="0" text="" dxfId="1730">
      <formula>15</formula>
    </cfRule>
    <cfRule type="cellIs" priority="1733" operator="equal" aboveAverage="0" equalAverage="0" bottom="0" percent="0" rank="0" text="" dxfId="1731">
      <formula>0</formula>
    </cfRule>
  </conditionalFormatting>
  <conditionalFormatting sqref="T142">
    <cfRule type="cellIs" priority="1734" operator="equal" aboveAverage="0" equalAverage="0" bottom="0" percent="0" rank="0" text="" dxfId="1732">
      <formula>0</formula>
    </cfRule>
    <cfRule type="cellIs" priority="1735" operator="equal" aboveAverage="0" equalAverage="0" bottom="0" percent="0" rank="0" text="" dxfId="1733">
      <formula>5</formula>
    </cfRule>
  </conditionalFormatting>
  <conditionalFormatting sqref="U142">
    <cfRule type="cellIs" priority="1736" operator="equal" aboveAverage="0" equalAverage="0" bottom="0" percent="0" rank="0" text="" dxfId="1734">
      <formula>15</formula>
    </cfRule>
    <cfRule type="cellIs" priority="1737" operator="equal" aboveAverage="0" equalAverage="0" bottom="0" percent="0" rank="0" text="" dxfId="1735">
      <formula>0</formula>
    </cfRule>
  </conditionalFormatting>
  <conditionalFormatting sqref="V142 X142">
    <cfRule type="cellIs" priority="1738" operator="equal" aboveAverage="0" equalAverage="0" bottom="0" percent="0" rank="0" text="" dxfId="1736">
      <formula>0</formula>
    </cfRule>
    <cfRule type="cellIs" priority="1739" operator="equal" aboveAverage="0" equalAverage="0" bottom="0" percent="0" rank="0" text="" dxfId="1737">
      <formula>10</formula>
    </cfRule>
  </conditionalFormatting>
  <conditionalFormatting sqref="Y141">
    <cfRule type="cellIs" priority="1740" operator="equal" aboveAverage="0" equalAverage="0" bottom="0" percent="0" rank="0" text="" dxfId="1738">
      <formula>0</formula>
    </cfRule>
    <cfRule type="cellIs" priority="1741" operator="equal" aboveAverage="0" equalAverage="0" bottom="0" percent="0" rank="0" text="" dxfId="1739">
      <formula>30</formula>
    </cfRule>
  </conditionalFormatting>
  <conditionalFormatting sqref="Y142">
    <cfRule type="cellIs" priority="1742" operator="equal" aboveAverage="0" equalAverage="0" bottom="0" percent="0" rank="0" text="" dxfId="1740">
      <formula>0</formula>
    </cfRule>
    <cfRule type="cellIs" priority="1743" operator="equal" aboveAverage="0" equalAverage="0" bottom="0" percent="0" rank="0" text="" dxfId="1741">
      <formula>30</formula>
    </cfRule>
  </conditionalFormatting>
  <conditionalFormatting sqref="W129:W131">
    <cfRule type="cellIs" priority="1744" operator="equal" aboveAverage="0" equalAverage="0" bottom="0" percent="0" rank="0" text="" dxfId="1742">
      <formula>15</formula>
    </cfRule>
    <cfRule type="cellIs" priority="1745" operator="equal" aboveAverage="0" equalAverage="0" bottom="0" percent="0" rank="0" text="" dxfId="1743">
      <formula>0</formula>
    </cfRule>
  </conditionalFormatting>
  <conditionalFormatting sqref="S129">
    <cfRule type="cellIs" priority="1746" operator="equal" aboveAverage="0" equalAverage="0" bottom="0" percent="0" rank="0" text="" dxfId="1744">
      <formula>15</formula>
    </cfRule>
    <cfRule type="cellIs" priority="1747" operator="equal" aboveAverage="0" equalAverage="0" bottom="0" percent="0" rank="0" text="" dxfId="1745">
      <formula>0</formula>
    </cfRule>
  </conditionalFormatting>
  <conditionalFormatting sqref="S130:S131">
    <cfRule type="cellIs" priority="1748" operator="equal" aboveAverage="0" equalAverage="0" bottom="0" percent="0" rank="0" text="" dxfId="1746">
      <formula>15</formula>
    </cfRule>
    <cfRule type="cellIs" priority="1749" operator="equal" aboveAverage="0" equalAverage="0" bottom="0" percent="0" rank="0" text="" dxfId="1747">
      <formula>0</formula>
    </cfRule>
  </conditionalFormatting>
  <conditionalFormatting sqref="T129">
    <cfRule type="cellIs" priority="1750" operator="equal" aboveAverage="0" equalAverage="0" bottom="0" percent="0" rank="0" text="" dxfId="1748">
      <formula>0</formula>
    </cfRule>
    <cfRule type="cellIs" priority="1751" operator="equal" aboveAverage="0" equalAverage="0" bottom="0" percent="0" rank="0" text="" dxfId="1749">
      <formula>5</formula>
    </cfRule>
  </conditionalFormatting>
  <conditionalFormatting sqref="T130:T131">
    <cfRule type="cellIs" priority="1752" operator="equal" aboveAverage="0" equalAverage="0" bottom="0" percent="0" rank="0" text="" dxfId="1750">
      <formula>0</formula>
    </cfRule>
    <cfRule type="cellIs" priority="1753" operator="equal" aboveAverage="0" equalAverage="0" bottom="0" percent="0" rank="0" text="" dxfId="1751">
      <formula>5</formula>
    </cfRule>
  </conditionalFormatting>
  <conditionalFormatting sqref="U129">
    <cfRule type="cellIs" priority="1754" operator="equal" aboveAverage="0" equalAverage="0" bottom="0" percent="0" rank="0" text="" dxfId="1752">
      <formula>15</formula>
    </cfRule>
    <cfRule type="cellIs" priority="1755" operator="equal" aboveAverage="0" equalAverage="0" bottom="0" percent="0" rank="0" text="" dxfId="1753">
      <formula>0</formula>
    </cfRule>
  </conditionalFormatting>
  <conditionalFormatting sqref="U130:U131">
    <cfRule type="cellIs" priority="1756" operator="equal" aboveAverage="0" equalAverage="0" bottom="0" percent="0" rank="0" text="" dxfId="1754">
      <formula>15</formula>
    </cfRule>
    <cfRule type="cellIs" priority="1757" operator="equal" aboveAverage="0" equalAverage="0" bottom="0" percent="0" rank="0" text="" dxfId="1755">
      <formula>0</formula>
    </cfRule>
  </conditionalFormatting>
  <conditionalFormatting sqref="V129">
    <cfRule type="cellIs" priority="1758" operator="equal" aboveAverage="0" equalAverage="0" bottom="0" percent="0" rank="0" text="" dxfId="1756">
      <formula>0</formula>
    </cfRule>
    <cfRule type="cellIs" priority="1759" operator="equal" aboveAverage="0" equalAverage="0" bottom="0" percent="0" rank="0" text="" dxfId="1757">
      <formula>10</formula>
    </cfRule>
  </conditionalFormatting>
  <conditionalFormatting sqref="V130:V131">
    <cfRule type="cellIs" priority="1760" operator="equal" aboveAverage="0" equalAverage="0" bottom="0" percent="0" rank="0" text="" dxfId="1758">
      <formula>0</formula>
    </cfRule>
    <cfRule type="cellIs" priority="1761" operator="equal" aboveAverage="0" equalAverage="0" bottom="0" percent="0" rank="0" text="" dxfId="1759">
      <formula>10</formula>
    </cfRule>
  </conditionalFormatting>
  <conditionalFormatting sqref="X129:X131">
    <cfRule type="cellIs" priority="1762" operator="equal" aboveAverage="0" equalAverage="0" bottom="0" percent="0" rank="0" text="" dxfId="1760">
      <formula>0</formula>
    </cfRule>
    <cfRule type="cellIs" priority="1763" operator="equal" aboveAverage="0" equalAverage="0" bottom="0" percent="0" rank="0" text="" dxfId="1761">
      <formula>10</formula>
    </cfRule>
  </conditionalFormatting>
  <conditionalFormatting sqref="Y129:Y131">
    <cfRule type="cellIs" priority="1764" operator="equal" aboveAverage="0" equalAverage="0" bottom="0" percent="0" rank="0" text="" dxfId="1762">
      <formula>0</formula>
    </cfRule>
    <cfRule type="cellIs" priority="1765" operator="equal" aboveAverage="0" equalAverage="0" bottom="0" percent="0" rank="0" text="" dxfId="1763">
      <formula>30</formula>
    </cfRule>
  </conditionalFormatting>
  <conditionalFormatting sqref="W133">
    <cfRule type="cellIs" priority="1766" operator="equal" aboveAverage="0" equalAverage="0" bottom="0" percent="0" rank="0" text="" dxfId="1764">
      <formula>15</formula>
    </cfRule>
    <cfRule type="cellIs" priority="1767" operator="equal" aboveAverage="0" equalAverage="0" bottom="0" percent="0" rank="0" text="" dxfId="1765">
      <formula>0</formula>
    </cfRule>
  </conditionalFormatting>
  <conditionalFormatting sqref="S133">
    <cfRule type="cellIs" priority="1768" operator="equal" aboveAverage="0" equalAverage="0" bottom="0" percent="0" rank="0" text="" dxfId="1766">
      <formula>15</formula>
    </cfRule>
    <cfRule type="cellIs" priority="1769" operator="equal" aboveAverage="0" equalAverage="0" bottom="0" percent="0" rank="0" text="" dxfId="1767">
      <formula>0</formula>
    </cfRule>
  </conditionalFormatting>
  <conditionalFormatting sqref="T133">
    <cfRule type="cellIs" priority="1770" operator="equal" aboveAverage="0" equalAverage="0" bottom="0" percent="0" rank="0" text="" dxfId="1768">
      <formula>0</formula>
    </cfRule>
    <cfRule type="cellIs" priority="1771" operator="equal" aboveAverage="0" equalAverage="0" bottom="0" percent="0" rank="0" text="" dxfId="1769">
      <formula>5</formula>
    </cfRule>
  </conditionalFormatting>
  <conditionalFormatting sqref="U133">
    <cfRule type="cellIs" priority="1772" operator="equal" aboveAverage="0" equalAverage="0" bottom="0" percent="0" rank="0" text="" dxfId="1770">
      <formula>15</formula>
    </cfRule>
    <cfRule type="cellIs" priority="1773" operator="equal" aboveAverage="0" equalAverage="0" bottom="0" percent="0" rank="0" text="" dxfId="1771">
      <formula>0</formula>
    </cfRule>
  </conditionalFormatting>
  <conditionalFormatting sqref="V133">
    <cfRule type="cellIs" priority="1774" operator="equal" aboveAverage="0" equalAverage="0" bottom="0" percent="0" rank="0" text="" dxfId="1772">
      <formula>0</formula>
    </cfRule>
    <cfRule type="cellIs" priority="1775" operator="equal" aboveAverage="0" equalAverage="0" bottom="0" percent="0" rank="0" text="" dxfId="1773">
      <formula>10</formula>
    </cfRule>
  </conditionalFormatting>
  <conditionalFormatting sqref="X133">
    <cfRule type="cellIs" priority="1776" operator="equal" aboveAverage="0" equalAverage="0" bottom="0" percent="0" rank="0" text="" dxfId="1774">
      <formula>0</formula>
    </cfRule>
    <cfRule type="cellIs" priority="1777" operator="equal" aboveAverage="0" equalAverage="0" bottom="0" percent="0" rank="0" text="" dxfId="1775">
      <formula>10</formula>
    </cfRule>
  </conditionalFormatting>
  <conditionalFormatting sqref="Y133">
    <cfRule type="cellIs" priority="1778" operator="equal" aboveAverage="0" equalAverage="0" bottom="0" percent="0" rank="0" text="" dxfId="1776">
      <formula>0</formula>
    </cfRule>
    <cfRule type="cellIs" priority="1779" operator="equal" aboveAverage="0" equalAverage="0" bottom="0" percent="0" rank="0" text="" dxfId="1777">
      <formula>30</formula>
    </cfRule>
  </conditionalFormatting>
  <conditionalFormatting sqref="W132">
    <cfRule type="cellIs" priority="1780" operator="equal" aboveAverage="0" equalAverage="0" bottom="0" percent="0" rank="0" text="" dxfId="1778">
      <formula>15</formula>
    </cfRule>
    <cfRule type="cellIs" priority="1781" operator="equal" aboveAverage="0" equalAverage="0" bottom="0" percent="0" rank="0" text="" dxfId="1779">
      <formula>0</formula>
    </cfRule>
  </conditionalFormatting>
  <conditionalFormatting sqref="S132">
    <cfRule type="cellIs" priority="1782" operator="equal" aboveAverage="0" equalAverage="0" bottom="0" percent="0" rank="0" text="" dxfId="1780">
      <formula>15</formula>
    </cfRule>
    <cfRule type="cellIs" priority="1783" operator="equal" aboveAverage="0" equalAverage="0" bottom="0" percent="0" rank="0" text="" dxfId="1781">
      <formula>0</formula>
    </cfRule>
  </conditionalFormatting>
  <conditionalFormatting sqref="T132">
    <cfRule type="cellIs" priority="1784" operator="equal" aboveAverage="0" equalAverage="0" bottom="0" percent="0" rank="0" text="" dxfId="1782">
      <formula>0</formula>
    </cfRule>
    <cfRule type="cellIs" priority="1785" operator="equal" aboveAverage="0" equalAverage="0" bottom="0" percent="0" rank="0" text="" dxfId="1783">
      <formula>5</formula>
    </cfRule>
  </conditionalFormatting>
  <conditionalFormatting sqref="U132">
    <cfRule type="cellIs" priority="1786" operator="equal" aboveAverage="0" equalAverage="0" bottom="0" percent="0" rank="0" text="" dxfId="1784">
      <formula>15</formula>
    </cfRule>
    <cfRule type="cellIs" priority="1787" operator="equal" aboveAverage="0" equalAverage="0" bottom="0" percent="0" rank="0" text="" dxfId="1785">
      <formula>0</formula>
    </cfRule>
  </conditionalFormatting>
  <conditionalFormatting sqref="V132">
    <cfRule type="cellIs" priority="1788" operator="equal" aboveAverage="0" equalAverage="0" bottom="0" percent="0" rank="0" text="" dxfId="1786">
      <formula>0</formula>
    </cfRule>
    <cfRule type="cellIs" priority="1789" operator="equal" aboveAverage="0" equalAverage="0" bottom="0" percent="0" rank="0" text="" dxfId="1787">
      <formula>10</formula>
    </cfRule>
  </conditionalFormatting>
  <conditionalFormatting sqref="X132">
    <cfRule type="cellIs" priority="1790" operator="equal" aboveAverage="0" equalAverage="0" bottom="0" percent="0" rank="0" text="" dxfId="1788">
      <formula>0</formula>
    </cfRule>
    <cfRule type="cellIs" priority="1791" operator="equal" aboveAverage="0" equalAverage="0" bottom="0" percent="0" rank="0" text="" dxfId="1789">
      <formula>10</formula>
    </cfRule>
  </conditionalFormatting>
  <conditionalFormatting sqref="Y132">
    <cfRule type="cellIs" priority="1792" operator="equal" aboveAverage="0" equalAverage="0" bottom="0" percent="0" rank="0" text="" dxfId="1790">
      <formula>0</formula>
    </cfRule>
    <cfRule type="cellIs" priority="1793" operator="equal" aboveAverage="0" equalAverage="0" bottom="0" percent="0" rank="0" text="" dxfId="1791">
      <formula>30</formula>
    </cfRule>
  </conditionalFormatting>
  <conditionalFormatting sqref="W147:W153 S148:S153 U148:U153 U157:U159 S157:S159 W157:W159 U155 S155 W155">
    <cfRule type="cellIs" priority="1794" operator="equal" aboveAverage="0" equalAverage="0" bottom="0" percent="0" rank="0" text="" dxfId="1792">
      <formula>15</formula>
    </cfRule>
    <cfRule type="cellIs" priority="1795" operator="equal" aboveAverage="0" equalAverage="0" bottom="0" percent="0" rank="0" text="" dxfId="1793">
      <formula>0</formula>
    </cfRule>
  </conditionalFormatting>
  <conditionalFormatting sqref="S147">
    <cfRule type="cellIs" priority="1796" operator="equal" aboveAverage="0" equalAverage="0" bottom="0" percent="0" rank="0" text="" dxfId="1794">
      <formula>15</formula>
    </cfRule>
    <cfRule type="cellIs" priority="1797" operator="equal" aboveAverage="0" equalAverage="0" bottom="0" percent="0" rank="0" text="" dxfId="1795">
      <formula>0</formula>
    </cfRule>
  </conditionalFormatting>
  <conditionalFormatting sqref="T147:T153 T157:T159 T155">
    <cfRule type="cellIs" priority="1798" operator="equal" aboveAverage="0" equalAverage="0" bottom="0" percent="0" rank="0" text="" dxfId="1796">
      <formula>0</formula>
    </cfRule>
    <cfRule type="cellIs" priority="1799" operator="equal" aboveAverage="0" equalAverage="0" bottom="0" percent="0" rank="0" text="" dxfId="1797">
      <formula>5</formula>
    </cfRule>
  </conditionalFormatting>
  <conditionalFormatting sqref="U147">
    <cfRule type="cellIs" priority="1800" operator="equal" aboveAverage="0" equalAverage="0" bottom="0" percent="0" rank="0" text="" dxfId="1798">
      <formula>15</formula>
    </cfRule>
    <cfRule type="cellIs" priority="1801" operator="equal" aboveAverage="0" equalAverage="0" bottom="0" percent="0" rank="0" text="" dxfId="1799">
      <formula>0</formula>
    </cfRule>
  </conditionalFormatting>
  <conditionalFormatting sqref="V147:V153 X147:X153 X157:X159 V157:V159 X155 V155">
    <cfRule type="cellIs" priority="1802" operator="equal" aboveAverage="0" equalAverage="0" bottom="0" percent="0" rank="0" text="" dxfId="1800">
      <formula>0</formula>
    </cfRule>
    <cfRule type="cellIs" priority="1803" operator="equal" aboveAverage="0" equalAverage="0" bottom="0" percent="0" rank="0" text="" dxfId="1801">
      <formula>10</formula>
    </cfRule>
  </conditionalFormatting>
  <conditionalFormatting sqref="Y147:Y153 Y157:Y159 Y155">
    <cfRule type="cellIs" priority="1804" operator="equal" aboveAverage="0" equalAverage="0" bottom="0" percent="0" rank="0" text="" dxfId="1802">
      <formula>0</formula>
    </cfRule>
    <cfRule type="cellIs" priority="1805" operator="equal" aboveAverage="0" equalAverage="0" bottom="0" percent="0" rank="0" text="" dxfId="1803">
      <formula>30</formula>
    </cfRule>
  </conditionalFormatting>
  <conditionalFormatting sqref="U156 S156 W156">
    <cfRule type="cellIs" priority="1806" operator="equal" aboveAverage="0" equalAverage="0" bottom="0" percent="0" rank="0" text="" dxfId="1804">
      <formula>15</formula>
    </cfRule>
    <cfRule type="cellIs" priority="1807" operator="equal" aboveAverage="0" equalAverage="0" bottom="0" percent="0" rank="0" text="" dxfId="1805">
      <formula>0</formula>
    </cfRule>
  </conditionalFormatting>
  <conditionalFormatting sqref="T156">
    <cfRule type="cellIs" priority="1808" operator="equal" aboveAverage="0" equalAverage="0" bottom="0" percent="0" rank="0" text="" dxfId="1806">
      <formula>0</formula>
    </cfRule>
    <cfRule type="cellIs" priority="1809" operator="equal" aboveAverage="0" equalAverage="0" bottom="0" percent="0" rank="0" text="" dxfId="1807">
      <formula>5</formula>
    </cfRule>
  </conditionalFormatting>
  <conditionalFormatting sqref="X156 V156">
    <cfRule type="cellIs" priority="1810" operator="equal" aboveAverage="0" equalAverage="0" bottom="0" percent="0" rank="0" text="" dxfId="1808">
      <formula>0</formula>
    </cfRule>
    <cfRule type="cellIs" priority="1811" operator="equal" aboveAverage="0" equalAverage="0" bottom="0" percent="0" rank="0" text="" dxfId="1809">
      <formula>10</formula>
    </cfRule>
  </conditionalFormatting>
  <conditionalFormatting sqref="Y156">
    <cfRule type="cellIs" priority="1812" operator="equal" aboveAverage="0" equalAverage="0" bottom="0" percent="0" rank="0" text="" dxfId="1810">
      <formula>0</formula>
    </cfRule>
    <cfRule type="cellIs" priority="1813" operator="equal" aboveAverage="0" equalAverage="0" bottom="0" percent="0" rank="0" text="" dxfId="1811">
      <formula>30</formula>
    </cfRule>
  </conditionalFormatting>
  <conditionalFormatting sqref="S323">
    <cfRule type="cellIs" priority="1814" operator="equal" aboveAverage="0" equalAverage="0" bottom="0" percent="0" rank="0" text="" dxfId="1812">
      <formula>15</formula>
    </cfRule>
    <cfRule type="cellIs" priority="1815" operator="equal" aboveAverage="0" equalAverage="0" bottom="0" percent="0" rank="0" text="" dxfId="1813">
      <formula>0</formula>
    </cfRule>
  </conditionalFormatting>
  <conditionalFormatting sqref="T323">
    <cfRule type="cellIs" priority="1816" operator="equal" aboveAverage="0" equalAverage="0" bottom="0" percent="0" rank="0" text="" dxfId="1814">
      <formula>0</formula>
    </cfRule>
    <cfRule type="cellIs" priority="1817" operator="equal" aboveAverage="0" equalAverage="0" bottom="0" percent="0" rank="0" text="" dxfId="1815">
      <formula>5</formula>
    </cfRule>
  </conditionalFormatting>
  <conditionalFormatting sqref="U323">
    <cfRule type="cellIs" priority="1818" operator="equal" aboveAverage="0" equalAverage="0" bottom="0" percent="0" rank="0" text="" dxfId="1816">
      <formula>15</formula>
    </cfRule>
    <cfRule type="cellIs" priority="1819" operator="equal" aboveAverage="0" equalAverage="0" bottom="0" percent="0" rank="0" text="" dxfId="1817">
      <formula>0</formula>
    </cfRule>
  </conditionalFormatting>
  <conditionalFormatting sqref="V323">
    <cfRule type="cellIs" priority="1820" operator="equal" aboveAverage="0" equalAverage="0" bottom="0" percent="0" rank="0" text="" dxfId="1818">
      <formula>0</formula>
    </cfRule>
    <cfRule type="cellIs" priority="1821" operator="equal" aboveAverage="0" equalAverage="0" bottom="0" percent="0" rank="0" text="" dxfId="1819">
      <formula>10</formula>
    </cfRule>
  </conditionalFormatting>
  <conditionalFormatting sqref="W112:W114 S113:S114 U113:U114">
    <cfRule type="cellIs" priority="1822" operator="equal" aboveAverage="0" equalAverage="0" bottom="0" percent="0" rank="0" text="" dxfId="1820">
      <formula>15</formula>
    </cfRule>
    <cfRule type="cellIs" priority="1823" operator="equal" aboveAverage="0" equalAverage="0" bottom="0" percent="0" rank="0" text="" dxfId="1821">
      <formula>0</formula>
    </cfRule>
  </conditionalFormatting>
  <conditionalFormatting sqref="S112">
    <cfRule type="cellIs" priority="1824" operator="equal" aboveAverage="0" equalAverage="0" bottom="0" percent="0" rank="0" text="" dxfId="1822">
      <formula>15</formula>
    </cfRule>
    <cfRule type="cellIs" priority="1825" operator="equal" aboveAverage="0" equalAverage="0" bottom="0" percent="0" rank="0" text="" dxfId="1823">
      <formula>0</formula>
    </cfRule>
  </conditionalFormatting>
  <conditionalFormatting sqref="T112:T114">
    <cfRule type="cellIs" priority="1826" operator="equal" aboveAverage="0" equalAverage="0" bottom="0" percent="0" rank="0" text="" dxfId="1824">
      <formula>0</formula>
    </cfRule>
    <cfRule type="cellIs" priority="1827" operator="equal" aboveAverage="0" equalAverage="0" bottom="0" percent="0" rank="0" text="" dxfId="1825">
      <formula>5</formula>
    </cfRule>
  </conditionalFormatting>
  <conditionalFormatting sqref="U112">
    <cfRule type="cellIs" priority="1828" operator="equal" aboveAverage="0" equalAverage="0" bottom="0" percent="0" rank="0" text="" dxfId="1826">
      <formula>15</formula>
    </cfRule>
    <cfRule type="cellIs" priority="1829" operator="equal" aboveAverage="0" equalAverage="0" bottom="0" percent="0" rank="0" text="" dxfId="1827">
      <formula>0</formula>
    </cfRule>
  </conditionalFormatting>
  <conditionalFormatting sqref="V112:V114 X112:X114">
    <cfRule type="cellIs" priority="1830" operator="equal" aboveAverage="0" equalAverage="0" bottom="0" percent="0" rank="0" text="" dxfId="1828">
      <formula>0</formula>
    </cfRule>
    <cfRule type="cellIs" priority="1831" operator="equal" aboveAverage="0" equalAverage="0" bottom="0" percent="0" rank="0" text="" dxfId="1829">
      <formula>10</formula>
    </cfRule>
  </conditionalFormatting>
  <conditionalFormatting sqref="Y112:Y114">
    <cfRule type="cellIs" priority="1832" operator="equal" aboveAverage="0" equalAverage="0" bottom="0" percent="0" rank="0" text="" dxfId="1830">
      <formula>0</formula>
    </cfRule>
    <cfRule type="cellIs" priority="1833" operator="equal" aboveAverage="0" equalAverage="0" bottom="0" percent="0" rank="0" text="" dxfId="1831">
      <formula>30</formula>
    </cfRule>
  </conditionalFormatting>
  <conditionalFormatting sqref="AL113">
    <cfRule type="containsText" priority="1834" operator="containsText" aboveAverage="0" equalAverage="0" bottom="0" percent="0" rank="0" text="123" dxfId="1832"/>
  </conditionalFormatting>
  <conditionalFormatting sqref="AP113">
    <cfRule type="containsText" priority="1835" operator="containsText" aboveAverage="0" equalAverage="0" bottom="0" percent="0" rank="0" text="123" dxfId="1833"/>
  </conditionalFormatting>
  <conditionalFormatting sqref="W115:W116 S116 U116">
    <cfRule type="cellIs" priority="1836" operator="equal" aboveAverage="0" equalAverage="0" bottom="0" percent="0" rank="0" text="" dxfId="1834">
      <formula>15</formula>
    </cfRule>
    <cfRule type="cellIs" priority="1837" operator="equal" aboveAverage="0" equalAverage="0" bottom="0" percent="0" rank="0" text="" dxfId="1835">
      <formula>0</formula>
    </cfRule>
  </conditionalFormatting>
  <conditionalFormatting sqref="S115">
    <cfRule type="cellIs" priority="1838" operator="equal" aboveAverage="0" equalAverage="0" bottom="0" percent="0" rank="0" text="" dxfId="1836">
      <formula>15</formula>
    </cfRule>
    <cfRule type="cellIs" priority="1839" operator="equal" aboveAverage="0" equalAverage="0" bottom="0" percent="0" rank="0" text="" dxfId="1837">
      <formula>0</formula>
    </cfRule>
  </conditionalFormatting>
  <conditionalFormatting sqref="T115:T116">
    <cfRule type="cellIs" priority="1840" operator="equal" aboveAverage="0" equalAverage="0" bottom="0" percent="0" rank="0" text="" dxfId="1838">
      <formula>0</formula>
    </cfRule>
    <cfRule type="cellIs" priority="1841" operator="equal" aboveAverage="0" equalAverage="0" bottom="0" percent="0" rank="0" text="" dxfId="1839">
      <formula>5</formula>
    </cfRule>
  </conditionalFormatting>
  <conditionalFormatting sqref="U115">
    <cfRule type="cellIs" priority="1842" operator="equal" aboveAverage="0" equalAverage="0" bottom="0" percent="0" rank="0" text="" dxfId="1840">
      <formula>15</formula>
    </cfRule>
    <cfRule type="cellIs" priority="1843" operator="equal" aboveAverage="0" equalAverage="0" bottom="0" percent="0" rank="0" text="" dxfId="1841">
      <formula>0</formula>
    </cfRule>
  </conditionalFormatting>
  <conditionalFormatting sqref="V115:V116 X115:X116">
    <cfRule type="cellIs" priority="1844" operator="equal" aboveAverage="0" equalAverage="0" bottom="0" percent="0" rank="0" text="" dxfId="1842">
      <formula>0</formula>
    </cfRule>
    <cfRule type="cellIs" priority="1845" operator="equal" aboveAverage="0" equalAverage="0" bottom="0" percent="0" rank="0" text="" dxfId="1843">
      <formula>10</formula>
    </cfRule>
  </conditionalFormatting>
  <conditionalFormatting sqref="Y115:Y116">
    <cfRule type="cellIs" priority="1846" operator="equal" aboveAverage="0" equalAverage="0" bottom="0" percent="0" rank="0" text="" dxfId="1844">
      <formula>0</formula>
    </cfRule>
    <cfRule type="cellIs" priority="1847" operator="equal" aboveAverage="0" equalAverage="0" bottom="0" percent="0" rank="0" text="" dxfId="1845">
      <formula>30</formula>
    </cfRule>
  </conditionalFormatting>
  <dataValidations count="89">
    <dataValidation allowBlank="true" operator="between" showDropDown="false" showErrorMessage="true" showInputMessage="true" sqref="E259:E261 T259:T261 Y259:Y261 Z260:Z261 E263:E264 T264:T265 Y264:Z265 E267:E269 T267:T268 Y267:Y268 Z268 E270 T270:T271 Y270:Z270 Y271 E273:E276 T273:T277 Y273:Y277 Z274:Z277 U277 E279:E281 T279:T280 Y279:Y280 Z280 E282 T282 Y282:Z282 E284:E286 T284 Y284:Y285 Z285 E287 E289:E291 T289:T292 Y289:Y291 Z290:Z292 E294:E295 T294 Y294" type="list">
      <formula1>#ref!</formula1>
      <formula2>0</formula2>
    </dataValidation>
    <dataValidation allowBlank="true" error="Escriba un texto  Maximo 500 Caracteres" errorTitle="Entrada no válida" operator="between" promptTitle="Cualquier contenido Maximo 500 Caracteres" showDropDown="false" showErrorMessage="true" showInputMessage="true" sqref="AL16 F22:F23 AL22:AL23 F25:F26 AL27" type="textLength">
      <formula1>0</formula1>
      <formula2>500</formula2>
    </dataValidation>
    <dataValidation allowBlank="true" error="Escriba un texto  Maximo 200 Caracteres" errorTitle="Entrada no válida" operator="between" promptTitle="Cualquier contenido Maximo 200 Caracteres" showDropDown="false" showErrorMessage="true" showInputMessage="true" sqref="AP23" type="textLength">
      <formula1>0</formula1>
      <formula2>200</formula2>
    </dataValidation>
    <dataValidation allowBlank="true" operator="between" showDropDown="false" showErrorMessage="true" showInputMessage="true" sqref="J85:J93 AP92" type="list">
      <formula1>LISTAS!$G$3:$G$7</formula1>
      <formula2>0</formula2>
    </dataValidation>
    <dataValidation allowBlank="true" operator="between" showDropDown="false" showErrorMessage="true" showInputMessage="true" sqref="E85:E86 E88:E89 E91:E93 A189:A203 A205:A210 T217 Y217:Z217 AE217:AE222 AG217:AG222 AJ217:AJ222 T219 Y219:Z219 T221:T222 Y221:Z222" type="list">
      <formula1>'c:\users\acifuentesc\desktop\definitivos con seguimiento\[pg03-fo401 mapa riesgos serv ciud v2 - seg.xlsx]listas'!#ref!</formula1>
      <formula2>0</formula2>
    </dataValidation>
    <dataValidation allowBlank="true" operator="between" showDropDown="false" showErrorMessage="true" showInputMessage="true" sqref="E87 E90" type="list">
      <formula1>'a:\mapa interactivo\estrategicos\administracion del sig\riesgos\[pg03-fo401 mapa riesgos admon sig v5.xlsx]listas'!#ref!</formula1>
      <formula2>0</formula2>
    </dataValidation>
    <dataValidation allowBlank="true" operator="between" showDropDown="false" showErrorMessage="true" showInputMessage="true" sqref="Z85:Z93" type="list">
      <formula1>LISTAS!$S$3:$S$5</formula1>
      <formula2>0</formula2>
    </dataValidation>
    <dataValidation allowBlank="true" operator="between" showDropDown="false" showErrorMessage="true" showInputMessage="true" sqref="L85:L93" type="list">
      <formula1>LISTAS!$I$3:$I$7</formula1>
      <formula2>0</formula2>
    </dataValidation>
    <dataValidation allowBlank="true" operator="between" showDropDown="false" showErrorMessage="true" showInputMessage="true" sqref="AE85:AE93" type="list">
      <formula1>LISTAS!$W$3:$W$7</formula1>
      <formula2>0</formula2>
    </dataValidation>
    <dataValidation allowBlank="true" operator="between" showDropDown="false" showErrorMessage="true" showInputMessage="true" sqref="AG85:AG93" type="list">
      <formula1>LISTAS!$Y$3:$Y$7</formula1>
      <formula2>0</formula2>
    </dataValidation>
    <dataValidation allowBlank="true" operator="between" showDropDown="false" showErrorMessage="true" showInputMessage="true" sqref="O85:O93 AJ85:AJ93" type="list">
      <formula1>LISTAS!$Z$3:$Z$6</formula1>
      <formula2>0</formula2>
    </dataValidation>
    <dataValidation allowBlank="true" operator="between" showDropDown="false" showErrorMessage="true" showInputMessage="true" sqref="T85:T93" type="list">
      <formula1>LISTAS!$M$3:$M$4</formula1>
      <formula2>0</formula2>
    </dataValidation>
    <dataValidation allowBlank="true" operator="between" showDropDown="false" showErrorMessage="true" showInputMessage="false" sqref="S85:S93" type="list">
      <formula1>LISTAS!$L$3:$L$4</formula1>
      <formula2>0</formula2>
    </dataValidation>
    <dataValidation allowBlank="true" operator="between" showDropDown="false" showErrorMessage="true" showInputMessage="false" sqref="U85:U93" type="list">
      <formula1>LISTAS!$N$3:$N$4</formula1>
      <formula2>0</formula2>
    </dataValidation>
    <dataValidation allowBlank="true" operator="between" prompt="&#10;" showDropDown="false" showErrorMessage="true" showInputMessage="true" sqref="V85:V93 X85:X93" type="list">
      <formula1>LISTAS!$O$3:$O$4</formula1>
      <formula2>0</formula2>
    </dataValidation>
    <dataValidation allowBlank="true" operator="between" showDropDown="false" showErrorMessage="true" showInputMessage="false" sqref="W85:W93" type="list">
      <formula1>LISTAS!$P$3:$P$4</formula1>
      <formula2>0</formula2>
    </dataValidation>
    <dataValidation allowBlank="true" operator="between" showDropDown="false" showErrorMessage="true" showInputMessage="true" sqref="Y85:Y93" type="list">
      <formula1>LISTAS!$R$3:$R$4</formula1>
      <formula2>0</formula2>
    </dataValidation>
    <dataValidation allowBlank="true" operator="between" showDropDown="false" showErrorMessage="true" showInputMessage="true" sqref="A85:A93" type="list">
      <formula1>LISTAS!$B$3:$B$21</formula1>
      <formula2>0</formula2>
    </dataValidation>
    <dataValidation allowBlank="true" operator="between" showDropDown="false" showErrorMessage="true" showInputMessage="true" sqref="I85:I93" type="list">
      <formula1>LISTAS!$E$3:$E$13</formula1>
      <formula2>0</formula2>
    </dataValidation>
    <dataValidation allowBlank="true" operator="between" showDropDown="false" showErrorMessage="true" showInputMessage="true" sqref="E95:E97 E101:E102 E104:E105" type="list">
      <formula1>'d:\emendozaa-spp\actualización sig 2018\[copia de mapa riesgos prod info sec v11.xlsx]listas'!#ref!</formula1>
      <formula2>0</formula2>
    </dataValidation>
    <dataValidation allowBlank="true" operator="between" showDropDown="false" showErrorMessage="true" showInputMessage="true" sqref="A95:A99 I95:J99 L95:L99 O95:O99 T95:T99 Y95:Z99 AE95:AE99 AG95:AG99 AJ95:AJ99 E98:E99 A101:A105 I101:J105 L101:L105 O101:O105 T101:T102 Y101:Z102 AE101:AE105 AG101:AG105 AJ101:AJ105 T104:T105 Y104:Z105" type="list">
      <formula1>'c:\users\acifuentesc\desktop\riegos octubre 2018\para publicar en mi\[mapa riesgos prod info sec v13.xlsx]listas'!#ref!</formula1>
      <formula2>0</formula2>
    </dataValidation>
    <dataValidation allowBlank="true" operator="between" showDropDown="false" showErrorMessage="true" showInputMessage="false" sqref="S95:S99 U95:U99 W95:W99 S101:S102 U101:U102 W101:W102 S104:S105 U104:U105 W104:W105" type="list">
      <formula1>'c:\users\acifuentesc\desktop\riegos octubre 2018\para publicar en mi\[mapa riesgos prod info sec v13.xlsx]listas'!#ref!</formula1>
      <formula2>0</formula2>
    </dataValidation>
    <dataValidation allowBlank="true" operator="between" prompt="&#10;" showDropDown="false" showErrorMessage="true" showInputMessage="true" sqref="V95:V99 X95:X99 V101:V102 X101:X102 V104:V105 X104:X105" type="list">
      <formula1>'c:\users\acifuentesc\desktop\riegos octubre 2018\para publicar en mi\[mapa riesgos prod info sec v13.xlsx]listas'!#ref!</formula1>
      <formula2>0</formula2>
    </dataValidation>
    <dataValidation allowBlank="true" operator="between" showDropDown="false" showErrorMessage="true" showInputMessage="true" sqref="E189:E203 I189:J203 L189:L203 O189:O203 T189:T203 Y189:Z203 AE189:AE192 AG189:AG203 AJ189:AJ203 AE198:AE203 E205:E210 I205:J205 L205:L210 O205:O210 T205:T210 Y205:Z210 AE205:AE210 AG205:AG210 AJ205:AJ210 I206:I210 AP208:AP209" type="list">
      <formula1>'c:\users\acifuentesc\desktop\riegos octubre 2018\para publicar en mi\[pg03-fo401 mapa riesgos gest thumano v13.xlsx]listas'!#ref!</formula1>
      <formula2>0</formula2>
    </dataValidation>
    <dataValidation allowBlank="true" operator="between" showDropDown="false" showErrorMessage="true" showInputMessage="false" sqref="S189:S203 U189:U203 W189:W203 S205:S210 U205:U210 W205:W210" type="list">
      <formula1>'c:\users\acifuentesc\desktop\riegos octubre 2018\para publicar en mi\[pg03-fo401 mapa riesgos gest thumano v13.xlsx]listas'!#ref!</formula1>
      <formula2>0</formula2>
    </dataValidation>
    <dataValidation allowBlank="true" operator="between" prompt="&#10;" showDropDown="false" showErrorMessage="true" showInputMessage="true" sqref="V189:V203 X189:X203 V205:V210 X205:X210" type="list">
      <formula1>'c:\users\acifuentesc\desktop\riegos octubre 2018\para publicar en mi\[pg03-fo401 mapa riesgos gest thumano v13.xlsx]listas'!#ref!</formula1>
      <formula2>0</formula2>
    </dataValidation>
    <dataValidation allowBlank="true" operator="between" showDropDown="false" showErrorMessage="true" showInputMessage="true" sqref="A212:A217 I212:J216 L212:L216 O212:O216 T212:T216 Y212:Z212 AE212:AE216 AG212 AJ212:AJ216 Y214:Z216 AG216 A218:A222" type="list">
      <formula1>'c:\users\acifuentesc\desktop\riegos octubre 2018\para publicar en mi\[pg03-fo401 mapa riesgos gestión bienes - v13.xlsx]listas'!#ref!</formula1>
      <formula2>0</formula2>
    </dataValidation>
    <dataValidation allowBlank="true" operator="between" showDropDown="false" showErrorMessage="true" showInputMessage="false" sqref="S212 U212 W212 S214:S217 U214:U216 W214:W216 S219 S221:S222" type="list">
      <formula1>'c:\users\acifuentesc\desktop\riegos octubre 2018\para publicar en mi\[pg03-fo401 mapa riesgos gestión bienes - v13.xlsx]listas'!#ref!</formula1>
      <formula2>0</formula2>
    </dataValidation>
    <dataValidation allowBlank="true" operator="between" prompt="&#10;" showDropDown="false" showErrorMessage="true" showInputMessage="true" sqref="V212 X212 V214:V216 X214:X216" type="list">
      <formula1>'c:\users\acifuentesc\desktop\riegos octubre 2018\para publicar en mi\[pg03-fo401 mapa riesgos gestión bienes - v13.xlsx]listas'!#ref!</formula1>
      <formula2>0</formula2>
    </dataValidation>
    <dataValidation allowBlank="true" operator="between" prompt="&#10;" showDropDown="false" showErrorMessage="true" showInputMessage="true" sqref="V217 X217 V219 X219 V221:V222 X221:X222" type="list">
      <formula1>'c:\users\acifuentesc\desktop\definitivos con seguimiento\[pg03-fo401 mapa riesgos serv ciud v2 - seg.xlsx]listas'!#ref!</formula1>
      <formula2>0</formula2>
    </dataValidation>
    <dataValidation allowBlank="true" operator="between" showDropDown="false" showErrorMessage="true" showInputMessage="false" sqref="U217 W217 U219 W219 U221:U222 W221:W222" type="list">
      <formula1>'c:\users\acifuentesc\desktop\definitivos con seguimiento\[pg03-fo401 mapa riesgos serv ciud v2 - seg.xlsx]listas'!#ref!</formula1>
      <formula2>0</formula2>
    </dataValidation>
    <dataValidation allowBlank="true" operator="between" showDropDown="false" showErrorMessage="true" showInputMessage="true" sqref="A174:A178 E174:E178 I174:J178 L174 O174:O178 T174:T178 Y174:Z178 AE174:AE178 AG174:AG178 AJ174:AJ178 AP177 A180 E180:E185 I180:J180 L180 O180 T180:T188 Y180:Z188 AE180 AG180 AJ180 AP183" type="list">
      <formula1>'c:\users\acifuentesc\desktop\riegos octubre 2018\para publicar en mi\[pg03-fo401 mapa riesgos gest docum v13.xlsx]listas'!#ref!</formula1>
      <formula2>0</formula2>
    </dataValidation>
    <dataValidation allowBlank="true" operator="between" showDropDown="false" showErrorMessage="true" showInputMessage="false" sqref="S174:S178 U174:U178 W174:W178 S180:S188 U180:U188 W180:W188" type="list">
      <formula1>'c:\users\acifuentesc\desktop\riegos octubre 2018\para publicar en mi\[pg03-fo401 mapa riesgos gest docum v13.xlsx]listas'!#ref!</formula1>
      <formula2>0</formula2>
    </dataValidation>
    <dataValidation allowBlank="true" operator="between" prompt="&#10;" showDropDown="false" showErrorMessage="true" showInputMessage="true" sqref="V174:V178 X174:X178 V180:V188 X180:X188" type="list">
      <formula1>'c:\users\acifuentesc\desktop\riegos octubre 2018\para publicar en mi\[pg03-fo401 mapa riesgos gest docum v13.xlsx]listas'!#ref!</formula1>
      <formula2>0</formula2>
    </dataValidation>
    <dataValidation allowBlank="true" operator="between" showDropDown="false" showErrorMessage="true" showInputMessage="true" sqref="A59 E59:E64 I59:J59 L59 O59 T59:T64 Y59:Z64 AE59 AG59 AJ59 A66 E66:E72 I66:J66 L66 O66 T66:T75 Y66:Z71 AE66 AG66 AJ66 Y72:Y75 Z73:Z75 E74:E75 A77 E77:E78 I77:J77 L77 O77 T77:T78 Y77:Z78 AE77 AG77 AJ77 A80:A83 E80:E81 J80:J83 L80:L83 O80:O83 T80 Y80:Z80 AE80:AE83 AG80:AG83 AJ80:AJ83" type="list">
      <formula1>'c:\users\acifuentesc\desktop\riegos octubre 2018\para publicar en mi\[pg03-fo401 mapa riesgos admon sig v5.xlsx]listas'!#ref!</formula1>
      <formula2>0</formula2>
    </dataValidation>
    <dataValidation allowBlank="true" operator="between" showDropDown="false" showErrorMessage="true" showInputMessage="false" sqref="S59:S64 U59:U64 W59:W64 S66:S75 U66:U75 W66:W75 S77:S78 U77:U78 W77:W78 S80 U80 W80" type="list">
      <formula1>'c:\users\acifuentesc\desktop\riegos octubre 2018\para publicar en mi\[pg03-fo401 mapa riesgos admon sig v5.xlsx]listas'!#ref!</formula1>
      <formula2>0</formula2>
    </dataValidation>
    <dataValidation allowBlank="true" operator="between" prompt="&#10;" showDropDown="false" showErrorMessage="true" showInputMessage="true" sqref="V59:V64 X59:X64 V66:V75 X66:X75 V77:V78 X77:X78 V80 X80" type="list">
      <formula1>'c:\users\acifuentesc\desktop\riegos octubre 2018\para publicar en mi\[pg03-fo401 mapa riesgos admon sig v5.xlsx]listas'!#ref!</formula1>
      <formula2>0</formula2>
    </dataValidation>
    <dataValidation allowBlank="true" operator="between" prompt="&#10;" showDropDown="false" showErrorMessage="true" showInputMessage="true" sqref="V259:V261 X259:X261 V264:V265 X264:X265 V267:V268 X267:X268 V270:V271 X270:X271 V273:V277 X273:X277 V279:V280 X279:X280 V282 X282 U284:V284 X284:X285 V285 V289:V292 X289:X292 Y292 V294 X294" type="list">
      <formula1>'c:\users\harvey.gordillo\documents\[copia de pg03-fo401 mapa riesgos gest tecn v9 15052018.xlsx]listas'!#ref!</formula1>
      <formula2>0</formula2>
    </dataValidation>
    <dataValidation allowBlank="true" operator="between" showDropDown="false" showErrorMessage="true" showInputMessage="false" sqref="S259:S261 U259:U261 W259:W261 S264:S265 U264:U265 W264:W265 S267:S268 U267:U268 W267:W268 S270:S271 U270:U271 W270:W271 S273:S277 U273:U276 W273:W277 S279:S280 U279:U280 W279:W280 S282 U282 W282 S284:S285 W284:W285 T285:U285 S289:S292 U289:U292 W289:W292 S294 U294 W294" type="list">
      <formula1>'c:\users\harvey.gordillo\documents\[copia de pg03-fo401 mapa riesgos gest tecn v9 15052018.xlsx]listas'!#ref!</formula1>
      <formula2>0</formula2>
    </dataValidation>
    <dataValidation allowBlank="true" operator="between" showDropDown="false" showErrorMessage="true" showInputMessage="true" sqref="A259:A265 I259:J259 L259 O259 Z259 AE259:AE265 AG259:AG265 AJ259:AJ265 I260:I265 AP262:AP264 A267:A271 I267:J271 L267:L271 O267:O271 Z267 AE267:AE271 AG267:AG271 AJ267:AJ271 AP270:AP271 A273:A274 I273:J273 L273 O273 Z273 AE273 AG273 AJ273 A275:A277 AP277 A279:A280 I279:J279 L279 O279 Z279 AE279 AG279 AJ279 A281:A282 A284:A285 I284:J284 L284 O284 Z284 AE284 AG284 AJ284 A286:A287 A289:A290 I289:J289 L289 O289 Z289 AE289 AG289 AJ289 A291:A292 A294 I294:J294 L294 O294 Z294 AE294 AG294 AJ294" type="list">
      <formula1>'c:\users\acifuentesc\desktop\riegos octubre 2018\para publicar en mi\[pg03-fo401 mapa riesgos gest tecn v12.xlsx]listas'!#ref!</formula1>
      <formula2>0</formula2>
    </dataValidation>
    <dataValidation allowBlank="true" operator="between" showDropDown="false" showErrorMessage="true" showInputMessage="true" sqref="A35:A39 E35:E39 I35:J35 L35:L39 O35:O39 T35:T39 Y35:Z39 AE35:AE39 AG35:AG39 AJ35:AJ39 I36:I39 AP38 A41:A51 E41:E51 I41:J51 L41:L51 O41:O51 T41:T51 Y41:Z51 AE41:AE51 AG41:AG51 AJ41:AJ51 AP44 AP50 A53:A57 E53:E57 I53:J57 L53:L57 O53:O57 T53:T57 Y53:Z57 AE53:AE57 AG53:AG57 AJ53:AJ57 AP56" type="list">
      <formula1>'c:\users\acifuentesc\desktop\riegos octubre 2018\para publicar en mi\[pg03-fo401 mapa riesgos comunic v12.xlsx]listas'!#ref!</formula1>
      <formula2>0</formula2>
    </dataValidation>
    <dataValidation allowBlank="true" operator="between" showDropDown="false" showErrorMessage="true" showInputMessage="false" sqref="S35:S39 U35:U39 W35:W39 S41:S51 U41:U51 W41:W51 S53:S57 U53:U57 W53:W57" type="list">
      <formula1>'c:\users\acifuentesc\desktop\riegos octubre 2018\para publicar en mi\[pg03-fo401 mapa riesgos comunic v12.xlsx]listas'!#ref!</formula1>
      <formula2>0</formula2>
    </dataValidation>
    <dataValidation allowBlank="true" operator="between" prompt="&#10;" showDropDown="false" showErrorMessage="true" showInputMessage="true" sqref="V35:V39 X35:X39 V41:V51 X41:X51 V53:V57 X53:X57" type="list">
      <formula1>'c:\users\acifuentesc\desktop\riegos octubre 2018\para publicar en mi\[pg03-fo401 mapa riesgos comunic v12.xlsx]listas'!#ref!</formula1>
      <formula2>0</formula2>
    </dataValidation>
    <dataValidation allowBlank="true" operator="between" prompt="&#10;" showDropDown="false" showErrorMessage="true" showInputMessage="true" sqref="V297:V298 X297:X298" type="list">
      <formula1>'c:\users\jcabezas\documents\[copia de mapa riesgos gestión jur v12-1.xlsx]listas'!#ref!</formula1>
      <formula2>0</formula2>
    </dataValidation>
    <dataValidation allowBlank="true" operator="between" showDropDown="false" showErrorMessage="true" showInputMessage="false" sqref="U297:U298 W297:W298" type="list">
      <formula1>'c:\users\jcabezas\documents\[copia de mapa riesgos gestión jur v12-1.xlsx]listas'!#ref!</formula1>
      <formula2>0</formula2>
    </dataValidation>
    <dataValidation allowBlank="true" operator="between" showDropDown="false" showErrorMessage="true" showInputMessage="true" sqref="Y297:Y298" type="list">
      <formula1>'c:\users\jcabezas\documents\[copia de mapa riesgos gestión jur v12-1.xlsx]listas'!#ref!</formula1>
      <formula2>0</formula2>
    </dataValidation>
    <dataValidation allowBlank="true" operator="between" showDropDown="false" showErrorMessage="true" showInputMessage="true" sqref="A297:A300 E297:E300 I297:J300 L297:L300 O297:O300 T297:T300 Z297:Z300 AE297:AE300 AG297:AG300 AJ297:AJ300 Y299:Y300 AP300" type="list">
      <formula1>'c:\users\acifuentesc\desktop\riegos octubre 2018\para publicar en mi\[pg03-fo401 mapa riesgos gestión jur v13_.xlsx]listas'!#ref!</formula1>
      <formula2>0</formula2>
    </dataValidation>
    <dataValidation allowBlank="true" operator="between" showDropDown="false" showErrorMessage="true" showInputMessage="false" sqref="S297:S300 U299:U300 W299:W300" type="list">
      <formula1>'c:\users\acifuentesc\desktop\riegos octubre 2018\para publicar en mi\[pg03-fo401 mapa riesgos gestión jur v13_.xlsx]listas'!#ref!</formula1>
      <formula2>0</formula2>
    </dataValidation>
    <dataValidation allowBlank="true" operator="between" prompt="&#10;" showDropDown="false" showErrorMessage="true" showInputMessage="true" sqref="V299:V300 X299:X300" type="list">
      <formula1>'c:\users\acifuentesc\desktop\riegos octubre 2018\para publicar en mi\[pg03-fo401 mapa riesgos gestión jur v13_.xlsx]listas'!#ref!</formula1>
      <formula2>0</formula2>
    </dataValidation>
    <dataValidation allowBlank="true" operator="between" showDropDown="false" showErrorMessage="true" showInputMessage="true" sqref="A223:A258 E223:E258 I223:J258 L223:L258 O223:O258 T223:T258 Y223:Z258 AE223 AG223 AJ223 AE228:AE258 AG228:AG258 AJ228:AJ258" type="list">
      <formula1>'c:\users\acifuentesc\desktop\riegos octubre 2018\para publicar en mi\[pg03-fo401 mapa de riesgos v4 contratación.xlsx]listas'!#ref!</formula1>
      <formula2>0</formula2>
    </dataValidation>
    <dataValidation allowBlank="true" operator="between" showDropDown="false" showErrorMessage="true" showInputMessage="false" sqref="S223:S258 U223:U258 W223:W258" type="list">
      <formula1>'c:\users\acifuentesc\desktop\riegos octubre 2018\para publicar en mi\[pg03-fo401 mapa de riesgos v4 contratación.xlsx]listas'!#ref!</formula1>
      <formula2>0</formula2>
    </dataValidation>
    <dataValidation allowBlank="true" operator="between" prompt="&#10;" showDropDown="false" showErrorMessage="true" showInputMessage="true" sqref="V223:V258 X223:X258" type="list">
      <formula1>'c:\users\acifuentesc\desktop\riegos octubre 2018\para publicar en mi\[pg03-fo401 mapa de riesgos v4 contratación.xlsx]listas'!#ref!</formula1>
      <formula2>0</formula2>
    </dataValidation>
    <dataValidation allowBlank="true" operator="between" showDropDown="false" showErrorMessage="true" showInputMessage="true" sqref="A302:A321 E302:E321 I302:J321 L302:L321 O302:O321 T302:T321 Y302:Z321 AE302:AE321 AG302:AG321 AJ302:AJ321" type="list">
      <formula1>'c:\users\acifuentesc\desktop\riegos octubre 2018\para publicar en mi\[pg03-fo401 mapa riesgos gest financiera v12.xlsx]listas'!#ref!</formula1>
      <formula2>0</formula2>
    </dataValidation>
    <dataValidation allowBlank="true" operator="between" showDropDown="false" showErrorMessage="true" showInputMessage="false" sqref="S302:S321 U302:U321 W302:W321" type="list">
      <formula1>'c:\users\acifuentesc\desktop\riegos octubre 2018\para publicar en mi\[pg03-fo401 mapa riesgos gest financiera v12.xlsx]listas'!#ref!</formula1>
      <formula2>0</formula2>
    </dataValidation>
    <dataValidation allowBlank="true" operator="between" prompt="&#10;" showDropDown="false" showErrorMessage="true" showInputMessage="true" sqref="V302:V321 X302:X321" type="list">
      <formula1>'c:\users\acifuentesc\desktop\riegos octubre 2018\para publicar en mi\[pg03-fo401 mapa riesgos gest financiera v12.xlsx]listas'!#ref!</formula1>
      <formula2>0</formula2>
    </dataValidation>
    <dataValidation allowBlank="true" operator="between" prompt="&#10;" showDropDown="false" showErrorMessage="true" showInputMessage="true" sqref="V13:V17 X13:X17 V20:V23 X20:X23 V27:V34 X27:X34" type="list">
      <formula1>'\\srv-fileserver\sig\mapa interactivo\estrategicos\direccionamiento estratégico\riesgos\[mapa riesgos dir est v10.xlsx]listas'!#ref!</formula1>
      <formula2>0</formula2>
    </dataValidation>
    <dataValidation allowBlank="true" operator="between" showDropDown="false" showErrorMessage="true" showInputMessage="false" sqref="S13:S17 U13:U17 W13:W17 S20:S23 U20:U23 W20:W23 S27:S34 U27:U34 W27:W34" type="list">
      <formula1>'\\srv-fileserver\sig\mapa interactivo\estrategicos\direccionamiento estratégico\riesgos\[mapa riesgos dir est v10.xlsx]listas'!#ref!</formula1>
      <formula2>0</formula2>
    </dataValidation>
    <dataValidation allowBlank="true" operator="between" showDropDown="false" showErrorMessage="true" showInputMessage="true" sqref="A13 E13:E18 I13:J13 L13 O13 T13:T17 Y13:Z17 AE13 AG13 AJ13 E19 T20:T23 Y20:Y23 T27:T34 Y27:Y34" type="list">
      <formula1>'\\srv-fileserver\sig\mapa interactivo\estrategicos\direccionamiento estratégico\riesgos\[mapa riesgos dir est v10.xlsx]listas'!#ref!</formula1>
      <formula2>0</formula2>
    </dataValidation>
    <dataValidation allowBlank="true" operator="between" showDropDown="false" showErrorMessage="true" showInputMessage="true" sqref="A20 E20:E26 I20:J20 L20 O20 Z20:Z23 AE20 AG20 AJ20 T25:T26 Y25:Z26" type="list">
      <formula1>'c:\users\cpintoc\desktop\febrero\riesgos 2018\[pg03-fo401 mapa riesgos dir est v10.xlsx]listas'!#ref!</formula1>
      <formula2>0</formula2>
    </dataValidation>
    <dataValidation allowBlank="true" operator="between" showDropDown="false" showErrorMessage="true" showInputMessage="false" sqref="S25:S26 U25:U26 W25:W26" type="list">
      <formula1>'c:\users\cpintoc\desktop\febrero\riesgos 2018\[pg03-fo401 mapa riesgos dir est v10.xlsx]listas'!#ref!</formula1>
      <formula2>0</formula2>
    </dataValidation>
    <dataValidation allowBlank="true" operator="between" prompt="&#10;" showDropDown="false" showErrorMessage="true" showInputMessage="true" sqref="V25:V26 X25:X26" type="list">
      <formula1>'c:\users\cpintoc\desktop\febrero\riesgos 2018\[pg03-fo401 mapa riesgos dir est v10.xlsx]listas'!#ref!</formula1>
      <formula2>0</formula2>
    </dataValidation>
    <dataValidation allowBlank="true" operator="between" showDropDown="false" showErrorMessage="true" showInputMessage="true" sqref="A27 E27:E28 I27:J27 L27 O27 Z27:Z34 AE27 AG27 AJ27 E29:E34" type="list">
      <formula1>'c:\users\cpintoc\desktop\febrero\riesgos 2018\[pg03-fo401 mapa riesgos dir est v9.xlsx]listas'!#ref!</formula1>
      <formula2>0</formula2>
    </dataValidation>
    <dataValidation allowBlank="true" operator="between" showDropDown="false" showErrorMessage="true" showInputMessage="true" sqref="A168:A173 E168:E173 I168:J173 L168 O168:O173 T168:T173 Y168:Z173 AE168:AE173 AG168:AG173 AJ168:AJ173 AP171 L173" type="list">
      <formula1>'c:\users\acifuentesc\desktop\riegos octubre 2018\para publicar en mi\[mapa riesgos form lin v6.xlsx]listas'!#ref!</formula1>
      <formula2>0</formula2>
    </dataValidation>
    <dataValidation allowBlank="true" operator="between" showDropDown="false" showErrorMessage="true" showInputMessage="false" sqref="S168:S173 U168:U173 W168:W173" type="list">
      <formula1>'c:\users\acifuentesc\desktop\riegos octubre 2018\para publicar en mi\[mapa riesgos form lin v6.xlsx]listas'!#ref!</formula1>
      <formula2>0</formula2>
    </dataValidation>
    <dataValidation allowBlank="true" operator="between" prompt="&#10;" showDropDown="false" showErrorMessage="true" showInputMessage="true" sqref="V168:V173 X168:X173" type="list">
      <formula1>'c:\users\acifuentesc\desktop\riegos octubre 2018\para publicar en mi\[mapa riesgos form lin v6.xlsx]listas'!#ref!</formula1>
      <formula2>0</formula2>
    </dataValidation>
    <dataValidation allowBlank="true" operator="between" showDropDown="false" showErrorMessage="true" showInputMessage="true" sqref="A160 E160:E164 I160:J160 L160 O160 T160:T164 Y160:Z164 AE160 AG160 AJ160 AP163" type="list">
      <formula1>'c:\users\acifuentesc\desktop\riegos octubre 2018\para publicar en mi\[pg03-fo401 mapa riesgos gest terr v13.xlsx]listas'!#ref!</formula1>
      <formula2>0</formula2>
    </dataValidation>
    <dataValidation allowBlank="true" operator="between" showDropDown="false" showErrorMessage="true" showInputMessage="false" sqref="S160:S164 U160:U164 W160:W164" type="list">
      <formula1>'c:\users\acifuentesc\desktop\riegos octubre 2018\para publicar en mi\[pg03-fo401 mapa riesgos gest terr v13.xlsx]listas'!#ref!</formula1>
      <formula2>0</formula2>
    </dataValidation>
    <dataValidation allowBlank="true" operator="between" prompt="&#10;" showDropDown="false" showErrorMessage="true" showInputMessage="true" sqref="V160:V164 X160:X164" type="list">
      <formula1>'c:\users\acifuentesc\desktop\riegos octubre 2018\para publicar en mi\[pg03-fo401 mapa riesgos gest terr v13.xlsx]listas'!#ref!</formula1>
      <formula2>0</formula2>
    </dataValidation>
    <dataValidation allowBlank="true" operator="between" showDropDown="false" showErrorMessage="true" showInputMessage="true" sqref="A106:A110 E106:E110 I106:J110 L106:L110 O106:O110 T106:T110 Y106:Z110 AE106:AE110 AG106:AG110 AJ106:AJ110 A117:A128 E117:E128 I117:J117 L117:L128 O117:O128 T117:T120 Y117:Z120 AE117:AE128 AG117:AG128 AJ117:AJ128 I118:I128 AP120 J122:J128 T123:T128 Y123:Z128" type="list">
      <formula1>'c:\users\acifuentesc\desktop\riegos octubre 2018\para publicar en mi\[mapa de riesgos control de vivienda v12.xlsx]listas'!#ref!</formula1>
      <formula2>0</formula2>
    </dataValidation>
    <dataValidation allowBlank="true" operator="between" showDropDown="false" showErrorMessage="true" showInputMessage="false" sqref="S106:S110 U106:U110 W106:W110 S117:S120 U117:U120 W117:W120 S123:S128 U123:U128 W123:W128" type="list">
      <formula1>'c:\users\acifuentesc\desktop\riegos octubre 2018\para publicar en mi\[mapa de riesgos control de vivienda v12.xlsx]listas'!#ref!</formula1>
      <formula2>0</formula2>
    </dataValidation>
    <dataValidation allowBlank="true" operator="between" prompt="&#10;" showDropDown="false" showErrorMessage="true" showInputMessage="true" sqref="V106:V110 X106:X110 V117:V120 X117:X120 V123:V128 X123:X128" type="list">
      <formula1>'c:\users\acifuentesc\desktop\riegos octubre 2018\para publicar en mi\[mapa de riesgos control de vivienda v12.xlsx]listas'!#ref!</formula1>
      <formula2>0</formula2>
    </dataValidation>
    <dataValidation allowBlank="true" operator="between" showDropDown="false" showErrorMessage="true" showInputMessage="true" sqref="A147 E147:E156 I147:J147 L147 O147 T147:T159 Y147:Z147 AE147 AG147 AJ147 Y148:Y159 A151:A152 I151:J152 L151:L152 O151:O152 Z151:Z155 AE151:AE152 AG151:AG152 AJ151:AJ152 I153:I155 A154:A155 J154:J155 L154:L155 O154:O155 AE154:AE155 AG154:AG155 AJ154:AJ155 E157:E159" type="list">
      <formula1>'c:\users\bparram.habitatbogota\downloads\[mapa de riesgos octubre 24 de 2018 (1).xlsx]listas'!#ref!</formula1>
      <formula2>0</formula2>
    </dataValidation>
    <dataValidation allowBlank="true" operator="between" showDropDown="false" showErrorMessage="true" showInputMessage="false" sqref="S147:S159 U147:U159 W147:W159" type="list">
      <formula1>'c:\users\bparram.habitatbogota\downloads\[mapa de riesgos octubre 24 de 2018 (1).xlsx]listas'!#ref!</formula1>
      <formula2>0</formula2>
    </dataValidation>
    <dataValidation allowBlank="true" operator="between" prompt="&#10;" showDropDown="false" showErrorMessage="true" showInputMessage="true" sqref="V147:V159 X147:X159" type="list">
      <formula1>'c:\users\bparram.habitatbogota\downloads\[mapa de riesgos octubre 24 de 2018 (1).xlsx]listas'!#ref!</formula1>
      <formula2>0</formula2>
    </dataValidation>
    <dataValidation allowBlank="true" operator="between" showDropDown="false" showErrorMessage="true" showInputMessage="false" sqref="S129:S133 U129:U133 W129:W133" type="list">
      <formula1>'c:\users\bparram.habitatbogota\downloads\[mayo 4 -  pc 2018 sub g suelos (1).xlsx]listas'!#ref!</formula1>
      <formula2>0</formula2>
    </dataValidation>
    <dataValidation allowBlank="true" operator="between" prompt="&#10;" showDropDown="false" showErrorMessage="true" showInputMessage="true" sqref="V129:V133 X129:X133" type="list">
      <formula1>'c:\users\bparram.habitatbogota\downloads\[mayo 4 -  pc 2018 sub g suelos (1).xlsx]listas'!#ref!</formula1>
      <formula2>0</formula2>
    </dataValidation>
    <dataValidation allowBlank="true" operator="between" prompt="&#10;" showDropDown="false" showErrorMessage="true" showInputMessage="true" sqref="V141 X141 V143:V145 X143:X145" type="list">
      <formula1>'c:\users\user.user-pc\downloads\[copia de pg03-fo401 mapa de riesgos v3_jasb.xlsx]listas'!#ref!</formula1>
      <formula2>0</formula2>
    </dataValidation>
    <dataValidation allowBlank="true" operator="between" showDropDown="false" showErrorMessage="true" showInputMessage="false" sqref="S141 U141 W141 S143:S145 U143:U145 W143:W145" type="list">
      <formula1>'c:\users\user.user-pc\downloads\[copia de pg03-fo401 mapa de riesgos v3_jasb.xlsx]listas'!#ref!</formula1>
      <formula2>0</formula2>
    </dataValidation>
    <dataValidation allowBlank="true" operator="between" showDropDown="false" showErrorMessage="true" showInputMessage="true" sqref="E141:E145 T141 Y141 T143:T145 Y143:Y145" type="list">
      <formula1>'c:\users\user.user-pc\downloads\[copia de pg03-fo401 mapa de riesgos v3_jasb.xlsx]listas'!#ref!</formula1>
      <formula2>0</formula2>
    </dataValidation>
    <dataValidation allowBlank="true" operator="between" prompt="&#10;" showDropDown="false" showErrorMessage="true" showInputMessage="true" sqref="V135:V139 X135:X139 V142 X142" type="list">
      <formula1>'c:\users\ggomezd\downloads\[pg03-fo401 mapa de riesgos v3 (2).xlsx]listas'!#ref!</formula1>
      <formula2>0</formula2>
    </dataValidation>
    <dataValidation allowBlank="true" operator="between" showDropDown="false" showErrorMessage="true" showInputMessage="false" sqref="S135:S139 U135:U139 W135:W139 S142 U142 W142" type="list">
      <formula1>'c:\users\ggomezd\downloads\[pg03-fo401 mapa de riesgos v3 (2).xlsx]listas'!#ref!</formula1>
      <formula2>0</formula2>
    </dataValidation>
    <dataValidation allowBlank="true" operator="between" showDropDown="false" showErrorMessage="true" showInputMessage="true" sqref="E132 A135 E135:E139 I135 T135:T139 Y135:Z139 T142" type="list">
      <formula1>'c:\users\ggomezd\downloads\[pg03-fo401 mapa de riesgos v3 (2).xlsx]listas'!#ref!</formula1>
      <formula2>0</formula2>
    </dataValidation>
    <dataValidation allowBlank="true" operator="between" showDropDown="false" showErrorMessage="true" showInputMessage="true" sqref="A129:A133 E129:E131 I129:J129 L129 O129 T129:T133 Y129:Z133 AE129 AG129 AJ129 E133 J135 L135 O135 AE135 AG135 AJ135 A141:A143 I141:J141 L141 O141 Z141:Z145 AE141 AG141 AJ141 I142:I145 Y142 A144:A145" type="list">
      <formula1>'c:\users\bparram.habitatbogota\downloads\[mayo 4 -  pc 2018 sub g suelos (1).xlsx]listas'!#ref!</formula1>
      <formula2>0</formula2>
    </dataValidation>
    <dataValidation allowBlank="true" operator="between" showDropDown="false" showErrorMessage="true" showInputMessage="true" sqref="A323 E323:E326 I323:J323 L323 O323 T323:T326 Y323:Z326 AE323 AG323 AJ323 A326 I326:J326 L326 O326 AE326 AG326 AJ326" type="list">
      <formula1>'\\192.168.6.11\sig\mapa interactivo\eval y seguimiento\evaluación asesor y mejora\riesgos\[mapa de riesgos eam v13.xlsx]listas'!#ref!</formula1>
      <formula2>0</formula2>
    </dataValidation>
    <dataValidation allowBlank="true" operator="between" showDropDown="false" showErrorMessage="true" showInputMessage="false" sqref="S323:S326 U323:U326 W323:W326" type="list">
      <formula1>'\\192.168.6.11\sig\mapa interactivo\eval y seguimiento\evaluación asesor y mejora\riesgos\[mapa de riesgos eam v13.xlsx]listas'!#ref!</formula1>
      <formula2>0</formula2>
    </dataValidation>
    <dataValidation allowBlank="true" operator="between" prompt="&#10;" showDropDown="false" showErrorMessage="true" showInputMessage="true" sqref="V323:V326 X323:X326" type="list">
      <formula1>'\\192.168.6.11\sig\mapa interactivo\eval y seguimiento\evaluación asesor y mejora\riesgos\[mapa de riesgos eam v13.xlsx]listas'!#ref!</formula1>
      <formula2>0</formula2>
    </dataValidation>
    <dataValidation allowBlank="true" operator="between" showDropDown="false" showErrorMessage="true" showInputMessage="true" sqref="A112:A116 E112:E116 I112:J116 L112:L116 O112:O116 T112:T116 Y112:Z116 AE112:AE116 AG112:AG116 AJ112:AJ116" type="list">
      <formula1>'\\192.168.6.11\sig\mapa interactivo\misionales\instrum financiacion\riesgos\[pg03-fo401 mapa riesgos ins fin v7.xlsx]listas'!#ref!</formula1>
      <formula2>0</formula2>
    </dataValidation>
    <dataValidation allowBlank="true" operator="between" showDropDown="false" showErrorMessage="true" showInputMessage="false" sqref="S112:S116 U112:U116 W112:W116" type="list">
      <formula1>'\\192.168.6.11\sig\mapa interactivo\misionales\instrum financiacion\riesgos\[pg03-fo401 mapa riesgos ins fin v7.xlsx]listas'!#ref!</formula1>
      <formula2>0</formula2>
    </dataValidation>
    <dataValidation allowBlank="true" operator="between" prompt="&#10;" showDropDown="false" showErrorMessage="true" showInputMessage="true" sqref="V112:V116 X112:X116" type="list">
      <formula1>'\\192.168.6.11\sig\mapa interactivo\misionales\instrum financiacion\riesgos\[pg03-fo401 mapa riesgos ins fin v7.xlsx]listas'!#ref!</formula1>
      <formula2>0</formula2>
    </dataValidation>
  </dataValidations>
  <printOptions headings="false" gridLines="false" gridLinesSet="true" horizontalCentered="false" verticalCentered="false"/>
  <pageMargins left="0.708333333333333" right="0.708333333333333" top="0.747916666666667" bottom="0.748611111111111" header="0.511805555555555" footer="0.315277777777778"/>
  <pageSetup paperSize="1" scale="15" firstPageNumber="0" fitToWidth="1" fitToHeight="1" pageOrder="downThenOver" orientation="landscape" blackAndWhite="false" draft="false" cellComments="none" useFirstPageNumber="false" horizontalDpi="300" verticalDpi="300" copies="1"/>
  <headerFooter differentFirst="false" differentOddEven="false">
    <oddHeader/>
    <oddFooter>&amp;L&amp;"Times New Roman,Normal"PG03-FO401-V4&amp;R&amp;"Times New Roman,Normal"Sección A, 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L54"/>
  <sheetViews>
    <sheetView showFormulas="false" showGridLines="false" showRowColHeaders="true" showZeros="true" rightToLeft="false" tabSelected="false" showOutlineSymbols="true" defaultGridColor="true" view="normal" topLeftCell="A1" colorId="64" zoomScale="60" zoomScaleNormal="60" zoomScalePageLayoutView="70" workbookViewId="0">
      <selection pane="topLeft" activeCell="D6" activeCellId="0" sqref="D6"/>
    </sheetView>
  </sheetViews>
  <sheetFormatPr defaultRowHeight="13.8" zeroHeight="false" outlineLevelRow="0" outlineLevelCol="0"/>
  <cols>
    <col collapsed="false" customWidth="true" hidden="false" outlineLevel="0" max="1" min="1" style="712" width="4.89"/>
    <col collapsed="false" customWidth="true" hidden="false" outlineLevel="0" max="2" min="2" style="712" width="20.67"/>
    <col collapsed="false" customWidth="true" hidden="false" outlineLevel="0" max="3" min="3" style="712" width="22.67"/>
    <col collapsed="false" customWidth="true" hidden="false" outlineLevel="0" max="4" min="4" style="712" width="30.44"/>
    <col collapsed="false" customWidth="true" hidden="false" outlineLevel="0" max="5" min="5" style="712" width="42"/>
    <col collapsed="false" customWidth="true" hidden="false" outlineLevel="0" max="6" min="6" style="712" width="31.11"/>
    <col collapsed="false" customWidth="true" hidden="false" outlineLevel="0" max="7" min="7" style="712" width="17.89"/>
    <col collapsed="false" customWidth="true" hidden="false" outlineLevel="0" max="8" min="8" style="712" width="19.67"/>
    <col collapsed="false" customWidth="true" hidden="false" outlineLevel="0" max="9" min="9" style="712" width="21.55"/>
    <col collapsed="false" customWidth="true" hidden="false" outlineLevel="0" max="10" min="10" style="712" width="68.11"/>
    <col collapsed="false" customWidth="true" hidden="false" outlineLevel="0" max="11" min="11" style="712" width="14.66"/>
    <col collapsed="false" customWidth="true" hidden="false" outlineLevel="0" max="12" min="12" style="712" width="16"/>
    <col collapsed="false" customWidth="true" hidden="false" outlineLevel="0" max="13" min="13" style="712" width="15.44"/>
    <col collapsed="false" customWidth="true" hidden="false" outlineLevel="0" max="14" min="14" style="712" width="10"/>
    <col collapsed="false" customWidth="false" hidden="false" outlineLevel="0" max="15" min="15" style="712" width="11.44"/>
    <col collapsed="false" customWidth="true" hidden="false" outlineLevel="0" max="16" min="16" style="712" width="7"/>
    <col collapsed="false" customWidth="true" hidden="false" outlineLevel="0" max="17" min="17" style="712" width="4.89"/>
    <col collapsed="false" customWidth="true" hidden="false" outlineLevel="0" max="18" min="18" style="712" width="6.11"/>
    <col collapsed="false" customWidth="true" hidden="false" outlineLevel="0" max="19" min="19" style="712" width="10.66"/>
    <col collapsed="false" customWidth="true" hidden="false" outlineLevel="0" max="20" min="20" style="712" width="5.44"/>
    <col collapsed="false" customWidth="true" hidden="false" outlineLevel="0" max="21" min="21" style="712" width="5.88"/>
    <col collapsed="false" customWidth="true" hidden="false" outlineLevel="0" max="22" min="22" style="712" width="7.88"/>
    <col collapsed="false" customWidth="true" hidden="false" outlineLevel="0" max="23" min="23" style="712" width="18"/>
    <col collapsed="false" customWidth="false" hidden="false" outlineLevel="0" max="24" min="24" style="712" width="11.44"/>
    <col collapsed="false" customWidth="true" hidden="false" outlineLevel="0" max="25" min="25" style="712" width="20.55"/>
    <col collapsed="false" customWidth="true" hidden="false" outlineLevel="0" max="26" min="26" style="712" width="16.44"/>
    <col collapsed="false" customWidth="true" hidden="false" outlineLevel="0" max="27" min="27" style="712" width="35.44"/>
    <col collapsed="false" customWidth="true" hidden="false" outlineLevel="0" max="28" min="28" style="712" width="16.66"/>
    <col collapsed="false" customWidth="true" hidden="false" outlineLevel="0" max="29" min="29" style="712" width="16.55"/>
    <col collapsed="false" customWidth="true" hidden="false" outlineLevel="0" max="30" min="30" style="712" width="27.89"/>
    <col collapsed="false" customWidth="true" hidden="false" outlineLevel="0" max="31" min="31" style="712" width="18"/>
    <col collapsed="false" customWidth="true" hidden="false" outlineLevel="0" max="32" min="32" style="712" width="18.44"/>
    <col collapsed="false" customWidth="true" hidden="false" outlineLevel="0" max="33" min="33" style="712" width="20.89"/>
    <col collapsed="false" customWidth="true" hidden="false" outlineLevel="0" max="34" min="34" style="712" width="19.55"/>
    <col collapsed="false" customWidth="true" hidden="false" outlineLevel="0" max="35" min="35" style="712" width="67.22"/>
    <col collapsed="false" customWidth="true" hidden="false" outlineLevel="0" max="36" min="36" style="712" width="17.44"/>
    <col collapsed="false" customWidth="true" hidden="false" outlineLevel="0" max="37" min="37" style="712" width="21"/>
    <col collapsed="false" customWidth="true" hidden="false" outlineLevel="0" max="38" min="38" style="712" width="41.33"/>
    <col collapsed="false" customWidth="false" hidden="false" outlineLevel="0" max="1025" min="39" style="712" width="11.44"/>
  </cols>
  <sheetData>
    <row r="1" customFormat="false" ht="22.5" hidden="false" customHeight="true" outlineLevel="0" collapsed="false">
      <c r="B1" s="713"/>
      <c r="C1" s="713"/>
      <c r="D1" s="713"/>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5"/>
    </row>
    <row r="2" customFormat="false" ht="32.25" hidden="false" customHeight="true" outlineLevel="0" collapsed="false">
      <c r="B2" s="713"/>
      <c r="C2" s="716" t="s">
        <v>1213</v>
      </c>
      <c r="D2" s="716"/>
      <c r="E2" s="716"/>
      <c r="F2" s="716"/>
      <c r="G2" s="717"/>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c r="AJ2" s="714"/>
      <c r="AK2" s="714"/>
      <c r="AL2" s="715"/>
    </row>
    <row r="3" s="718" customFormat="true" ht="15.6" hidden="false" customHeight="false" outlineLevel="0" collapsed="false">
      <c r="B3" s="719"/>
      <c r="C3" s="719"/>
      <c r="D3" s="720"/>
      <c r="E3" s="720"/>
      <c r="F3" s="720"/>
      <c r="G3" s="721"/>
      <c r="H3" s="722"/>
      <c r="I3" s="722"/>
      <c r="J3" s="723"/>
      <c r="K3" s="723"/>
      <c r="L3" s="723"/>
      <c r="M3" s="723"/>
      <c r="N3" s="723"/>
      <c r="O3" s="723"/>
      <c r="P3" s="723"/>
      <c r="Q3" s="724"/>
      <c r="R3" s="724"/>
      <c r="S3" s="724"/>
      <c r="T3" s="724"/>
      <c r="U3" s="724"/>
      <c r="V3" s="724"/>
      <c r="W3" s="724"/>
      <c r="X3" s="724"/>
      <c r="Y3" s="724"/>
      <c r="Z3" s="724"/>
      <c r="AA3" s="724"/>
      <c r="AB3" s="723"/>
      <c r="AC3" s="723"/>
      <c r="AD3" s="723"/>
      <c r="AE3" s="723"/>
      <c r="AF3" s="723"/>
      <c r="AG3" s="723"/>
      <c r="AH3" s="723"/>
      <c r="AI3" s="723"/>
      <c r="AJ3" s="723"/>
      <c r="AK3" s="723"/>
      <c r="AL3" s="723"/>
      <c r="AM3" s="725"/>
      <c r="AN3" s="725"/>
      <c r="AO3" s="725"/>
      <c r="AP3" s="724"/>
      <c r="AQ3" s="724"/>
      <c r="AR3" s="724"/>
      <c r="AS3" s="724"/>
      <c r="AT3" s="724"/>
      <c r="AU3" s="726"/>
      <c r="AV3" s="726"/>
      <c r="AW3" s="726"/>
      <c r="AX3" s="726"/>
      <c r="AY3" s="726"/>
      <c r="AZ3" s="726"/>
      <c r="BA3" s="726"/>
      <c r="BB3" s="726"/>
      <c r="BC3" s="726"/>
      <c r="BD3" s="726"/>
      <c r="BE3" s="726"/>
      <c r="BF3" s="726"/>
      <c r="BG3" s="726"/>
      <c r="BH3" s="726"/>
      <c r="BI3" s="726"/>
      <c r="BJ3" s="726"/>
      <c r="BK3" s="726"/>
      <c r="BL3" s="726"/>
    </row>
    <row r="4" s="718" customFormat="true" ht="15.6" hidden="false" customHeight="false" outlineLevel="0" collapsed="false">
      <c r="B4" s="719"/>
      <c r="C4" s="719"/>
      <c r="D4" s="727"/>
      <c r="E4" s="727"/>
      <c r="F4" s="727"/>
      <c r="G4" s="721"/>
      <c r="H4" s="722"/>
      <c r="I4" s="722"/>
      <c r="J4" s="723"/>
      <c r="K4" s="723"/>
      <c r="L4" s="723"/>
      <c r="M4" s="723"/>
      <c r="N4" s="723"/>
      <c r="O4" s="723"/>
      <c r="P4" s="724"/>
      <c r="Q4" s="724"/>
      <c r="R4" s="724"/>
      <c r="S4" s="724"/>
      <c r="T4" s="724"/>
      <c r="U4" s="724"/>
      <c r="V4" s="724"/>
      <c r="W4" s="724"/>
      <c r="X4" s="724"/>
      <c r="Y4" s="724"/>
      <c r="Z4" s="724"/>
      <c r="AA4" s="724"/>
      <c r="AB4" s="723"/>
      <c r="AC4" s="723"/>
      <c r="AD4" s="723"/>
      <c r="AE4" s="723"/>
      <c r="AF4" s="723"/>
      <c r="AG4" s="728"/>
      <c r="AH4" s="723"/>
      <c r="AI4" s="723"/>
      <c r="AJ4" s="723"/>
      <c r="AK4" s="723"/>
      <c r="AL4" s="723"/>
      <c r="AM4" s="725"/>
      <c r="AN4" s="729"/>
      <c r="AO4" s="725"/>
      <c r="AP4" s="724"/>
      <c r="AQ4" s="724"/>
      <c r="AR4" s="724"/>
      <c r="AS4" s="724"/>
      <c r="AT4" s="724"/>
      <c r="AU4" s="726"/>
      <c r="AV4" s="726"/>
      <c r="AW4" s="726"/>
      <c r="AX4" s="726"/>
      <c r="AY4" s="726"/>
      <c r="AZ4" s="726"/>
      <c r="BA4" s="726"/>
      <c r="BB4" s="726"/>
      <c r="BC4" s="726"/>
      <c r="BD4" s="726"/>
      <c r="BE4" s="726"/>
      <c r="BF4" s="726"/>
      <c r="BG4" s="726"/>
      <c r="BH4" s="726"/>
      <c r="BI4" s="726"/>
      <c r="BJ4" s="726"/>
      <c r="BK4" s="726"/>
      <c r="BL4" s="726"/>
    </row>
    <row r="5" s="730" customFormat="true" ht="27" hidden="false" customHeight="true" outlineLevel="0" collapsed="false">
      <c r="B5" s="731"/>
      <c r="C5" s="731"/>
      <c r="D5" s="732"/>
      <c r="E5" s="732"/>
      <c r="F5" s="732"/>
      <c r="G5" s="732"/>
      <c r="H5" s="732"/>
      <c r="I5" s="732"/>
      <c r="J5" s="733"/>
      <c r="K5" s="733"/>
      <c r="L5" s="733"/>
      <c r="M5" s="733"/>
      <c r="N5" s="733"/>
      <c r="O5" s="733"/>
      <c r="P5" s="733"/>
      <c r="Q5" s="733"/>
      <c r="R5" s="733"/>
      <c r="S5" s="733"/>
      <c r="T5" s="733"/>
      <c r="U5" s="733"/>
      <c r="V5" s="733"/>
      <c r="W5" s="733"/>
      <c r="X5" s="733"/>
      <c r="Y5" s="733"/>
      <c r="Z5" s="733"/>
      <c r="AA5" s="733"/>
      <c r="AB5" s="733"/>
      <c r="AC5" s="733"/>
      <c r="AD5" s="733"/>
      <c r="AE5" s="733"/>
      <c r="AF5" s="733"/>
      <c r="AG5" s="733"/>
      <c r="AH5" s="733"/>
      <c r="AI5" s="733"/>
      <c r="AJ5" s="733"/>
      <c r="AK5" s="733"/>
      <c r="AL5" s="733"/>
    </row>
    <row r="6" customFormat="false" ht="33.75" hidden="false" customHeight="true" outlineLevel="0" collapsed="false">
      <c r="A6" s="734"/>
      <c r="B6" s="735" t="s">
        <v>13</v>
      </c>
      <c r="C6" s="735" t="s">
        <v>1214</v>
      </c>
      <c r="D6" s="735" t="s">
        <v>1215</v>
      </c>
      <c r="E6" s="735"/>
      <c r="F6" s="735"/>
      <c r="G6" s="736" t="s">
        <v>1216</v>
      </c>
      <c r="H6" s="736"/>
      <c r="I6" s="736"/>
      <c r="J6" s="736"/>
      <c r="K6" s="736"/>
      <c r="L6" s="736"/>
      <c r="M6" s="736"/>
      <c r="N6" s="737" t="s">
        <v>1217</v>
      </c>
      <c r="O6" s="737"/>
      <c r="P6" s="737"/>
      <c r="Q6" s="737"/>
      <c r="R6" s="737"/>
      <c r="S6" s="737"/>
      <c r="T6" s="737"/>
      <c r="U6" s="737"/>
      <c r="V6" s="737"/>
      <c r="W6" s="737"/>
      <c r="X6" s="737"/>
      <c r="Y6" s="737"/>
      <c r="Z6" s="738" t="s">
        <v>1218</v>
      </c>
      <c r="AA6" s="738"/>
      <c r="AB6" s="738"/>
      <c r="AC6" s="738"/>
      <c r="AD6" s="738"/>
      <c r="AE6" s="738"/>
      <c r="AF6" s="738"/>
      <c r="AG6" s="738"/>
      <c r="AH6" s="739" t="s">
        <v>1219</v>
      </c>
      <c r="AI6" s="739"/>
      <c r="AJ6" s="739"/>
      <c r="AK6" s="739"/>
      <c r="AL6" s="739"/>
      <c r="AM6" s="739"/>
    </row>
    <row r="7" customFormat="false" ht="41.25" hidden="false" customHeight="true" outlineLevel="0" collapsed="false">
      <c r="A7" s="734"/>
      <c r="B7" s="735"/>
      <c r="C7" s="735"/>
      <c r="D7" s="740" t="s">
        <v>1220</v>
      </c>
      <c r="E7" s="735" t="s">
        <v>16</v>
      </c>
      <c r="F7" s="741" t="s">
        <v>18</v>
      </c>
      <c r="G7" s="736" t="s">
        <v>1221</v>
      </c>
      <c r="H7" s="736"/>
      <c r="I7" s="736"/>
      <c r="J7" s="736" t="s">
        <v>1222</v>
      </c>
      <c r="K7" s="736" t="s">
        <v>1223</v>
      </c>
      <c r="L7" s="736"/>
      <c r="M7" s="736"/>
      <c r="N7" s="742" t="s">
        <v>1224</v>
      </c>
      <c r="O7" s="743" t="s">
        <v>1225</v>
      </c>
      <c r="P7" s="742" t="s">
        <v>1226</v>
      </c>
      <c r="Q7" s="742" t="s">
        <v>1227</v>
      </c>
      <c r="R7" s="742" t="s">
        <v>1228</v>
      </c>
      <c r="S7" s="742" t="s">
        <v>1229</v>
      </c>
      <c r="T7" s="742" t="s">
        <v>1230</v>
      </c>
      <c r="U7" s="742" t="s">
        <v>1231</v>
      </c>
      <c r="V7" s="742" t="s">
        <v>1232</v>
      </c>
      <c r="W7" s="737" t="s">
        <v>1233</v>
      </c>
      <c r="X7" s="737"/>
      <c r="Y7" s="737"/>
      <c r="Z7" s="744" t="s">
        <v>1234</v>
      </c>
      <c r="AA7" s="738" t="s">
        <v>40</v>
      </c>
      <c r="AB7" s="738" t="s">
        <v>43</v>
      </c>
      <c r="AC7" s="745" t="s">
        <v>42</v>
      </c>
      <c r="AD7" s="745"/>
      <c r="AE7" s="744" t="s">
        <v>1235</v>
      </c>
      <c r="AF7" s="744" t="s">
        <v>1236</v>
      </c>
      <c r="AG7" s="744" t="s">
        <v>1237</v>
      </c>
      <c r="AH7" s="746" t="s">
        <v>1238</v>
      </c>
      <c r="AI7" s="746"/>
      <c r="AJ7" s="747" t="s">
        <v>1239</v>
      </c>
      <c r="AK7" s="747" t="s">
        <v>1240</v>
      </c>
      <c r="AL7" s="747"/>
      <c r="AM7" s="747" t="s">
        <v>1239</v>
      </c>
    </row>
    <row r="8" customFormat="false" ht="57.75" hidden="false" customHeight="true" outlineLevel="0" collapsed="false">
      <c r="A8" s="734"/>
      <c r="B8" s="735"/>
      <c r="C8" s="735"/>
      <c r="D8" s="740"/>
      <c r="E8" s="735"/>
      <c r="F8" s="741"/>
      <c r="G8" s="736" t="s">
        <v>62</v>
      </c>
      <c r="H8" s="736" t="s">
        <v>183</v>
      </c>
      <c r="I8" s="748" t="s">
        <v>1241</v>
      </c>
      <c r="J8" s="736"/>
      <c r="K8" s="749" t="s">
        <v>46</v>
      </c>
      <c r="L8" s="736" t="s">
        <v>1242</v>
      </c>
      <c r="M8" s="749" t="s">
        <v>47</v>
      </c>
      <c r="N8" s="742"/>
      <c r="O8" s="743"/>
      <c r="P8" s="742"/>
      <c r="Q8" s="742"/>
      <c r="R8" s="742"/>
      <c r="S8" s="742"/>
      <c r="T8" s="742"/>
      <c r="U8" s="742"/>
      <c r="V8" s="742"/>
      <c r="W8" s="737" t="s">
        <v>62</v>
      </c>
      <c r="X8" s="750" t="s">
        <v>183</v>
      </c>
      <c r="Y8" s="751" t="s">
        <v>1241</v>
      </c>
      <c r="Z8" s="744"/>
      <c r="AA8" s="738"/>
      <c r="AB8" s="738"/>
      <c r="AC8" s="752" t="s">
        <v>48</v>
      </c>
      <c r="AD8" s="752" t="s">
        <v>49</v>
      </c>
      <c r="AE8" s="744"/>
      <c r="AF8" s="744"/>
      <c r="AG8" s="744"/>
      <c r="AH8" s="747" t="s">
        <v>1243</v>
      </c>
      <c r="AI8" s="747" t="s">
        <v>1244</v>
      </c>
      <c r="AJ8" s="747"/>
      <c r="AK8" s="747" t="s">
        <v>1245</v>
      </c>
      <c r="AL8" s="747" t="s">
        <v>1246</v>
      </c>
      <c r="AM8" s="747"/>
    </row>
    <row r="9" s="762" customFormat="true" ht="170.25" hidden="false" customHeight="true" outlineLevel="0" collapsed="false">
      <c r="A9" s="753"/>
      <c r="B9" s="365" t="s">
        <v>1247</v>
      </c>
      <c r="C9" s="754" t="s">
        <v>1248</v>
      </c>
      <c r="D9" s="755" t="s">
        <v>1249</v>
      </c>
      <c r="E9" s="369" t="s">
        <v>1250</v>
      </c>
      <c r="F9" s="756" t="s">
        <v>1251</v>
      </c>
      <c r="G9" s="757" t="n">
        <v>2</v>
      </c>
      <c r="H9" s="757" t="n">
        <v>10</v>
      </c>
      <c r="I9" s="758" t="s">
        <v>1252</v>
      </c>
      <c r="J9" s="759" t="s">
        <v>1253</v>
      </c>
      <c r="K9" s="760" t="s">
        <v>61</v>
      </c>
      <c r="L9" s="760"/>
      <c r="M9" s="760"/>
      <c r="N9" s="760" t="n">
        <v>15</v>
      </c>
      <c r="O9" s="760" t="n">
        <v>5</v>
      </c>
      <c r="P9" s="760" t="n">
        <v>0</v>
      </c>
      <c r="Q9" s="760" t="n">
        <v>10</v>
      </c>
      <c r="R9" s="760" t="n">
        <v>15</v>
      </c>
      <c r="S9" s="760" t="n">
        <v>10</v>
      </c>
      <c r="T9" s="760" t="n">
        <v>30</v>
      </c>
      <c r="U9" s="760" t="n">
        <f aca="false">SUM(N9:T9)</f>
        <v>85</v>
      </c>
      <c r="V9" s="760" t="n">
        <v>2</v>
      </c>
      <c r="W9" s="760" t="n">
        <v>3</v>
      </c>
      <c r="X9" s="760" t="n">
        <v>10</v>
      </c>
      <c r="Y9" s="758" t="s">
        <v>1254</v>
      </c>
      <c r="Z9" s="759" t="s">
        <v>1255</v>
      </c>
      <c r="AA9" s="759" t="s">
        <v>1256</v>
      </c>
      <c r="AB9" s="365" t="s">
        <v>1257</v>
      </c>
      <c r="AC9" s="365" t="s">
        <v>1258</v>
      </c>
      <c r="AD9" s="365" t="s">
        <v>1259</v>
      </c>
      <c r="AE9" s="370" t="n">
        <v>43160</v>
      </c>
      <c r="AF9" s="370" t="n">
        <v>43465</v>
      </c>
      <c r="AG9" s="369" t="s">
        <v>1260</v>
      </c>
      <c r="AH9" s="761" t="n">
        <v>43398</v>
      </c>
      <c r="AI9" s="759" t="s">
        <v>1261</v>
      </c>
      <c r="AJ9" s="365"/>
      <c r="AK9" s="365"/>
      <c r="AL9" s="365"/>
      <c r="AM9" s="365"/>
    </row>
    <row r="10" s="762" customFormat="true" ht="138.75" hidden="false" customHeight="true" outlineLevel="0" collapsed="false">
      <c r="A10" s="753"/>
      <c r="B10" s="369" t="s">
        <v>1247</v>
      </c>
      <c r="C10" s="754"/>
      <c r="D10" s="755" t="s">
        <v>1262</v>
      </c>
      <c r="E10" s="369" t="s">
        <v>1263</v>
      </c>
      <c r="F10" s="369" t="s">
        <v>1264</v>
      </c>
      <c r="G10" s="757" t="n">
        <v>3</v>
      </c>
      <c r="H10" s="757" t="n">
        <v>20</v>
      </c>
      <c r="I10" s="758" t="s">
        <v>1265</v>
      </c>
      <c r="J10" s="763" t="s">
        <v>1266</v>
      </c>
      <c r="K10" s="760" t="s">
        <v>61</v>
      </c>
      <c r="L10" s="760"/>
      <c r="M10" s="760"/>
      <c r="N10" s="760" t="n">
        <v>15</v>
      </c>
      <c r="O10" s="760" t="n">
        <v>5</v>
      </c>
      <c r="P10" s="760" t="n">
        <v>0</v>
      </c>
      <c r="Q10" s="760" t="n">
        <v>10</v>
      </c>
      <c r="R10" s="760" t="n">
        <v>15</v>
      </c>
      <c r="S10" s="760" t="n">
        <v>10</v>
      </c>
      <c r="T10" s="760" t="n">
        <v>30</v>
      </c>
      <c r="U10" s="760" t="n">
        <f aca="false">SUM(N10:T10)</f>
        <v>85</v>
      </c>
      <c r="V10" s="760" t="n">
        <v>2</v>
      </c>
      <c r="W10" s="760" t="n">
        <v>2</v>
      </c>
      <c r="X10" s="760" t="n">
        <v>10</v>
      </c>
      <c r="Y10" s="758" t="s">
        <v>1252</v>
      </c>
      <c r="Z10" s="369" t="s">
        <v>1255</v>
      </c>
      <c r="AA10" s="369" t="s">
        <v>1267</v>
      </c>
      <c r="AB10" s="369" t="s">
        <v>1268</v>
      </c>
      <c r="AC10" s="369" t="s">
        <v>1269</v>
      </c>
      <c r="AD10" s="369" t="s">
        <v>1270</v>
      </c>
      <c r="AE10" s="370" t="n">
        <v>43160</v>
      </c>
      <c r="AF10" s="370" t="n">
        <v>43465</v>
      </c>
      <c r="AG10" s="369" t="s">
        <v>1260</v>
      </c>
      <c r="AH10" s="764" t="n">
        <v>43398</v>
      </c>
      <c r="AI10" s="369" t="s">
        <v>1271</v>
      </c>
      <c r="AJ10" s="760"/>
      <c r="AK10" s="760"/>
      <c r="AL10" s="760"/>
      <c r="AM10" s="760"/>
    </row>
    <row r="11" s="762" customFormat="true" ht="13.8" hidden="false" customHeight="true" outlineLevel="0" collapsed="false">
      <c r="A11" s="753"/>
      <c r="B11" s="369"/>
      <c r="C11" s="754"/>
      <c r="D11" s="755"/>
      <c r="E11" s="369"/>
      <c r="F11" s="369"/>
      <c r="G11" s="757"/>
      <c r="H11" s="757"/>
      <c r="I11" s="758"/>
      <c r="J11" s="369" t="s">
        <v>1272</v>
      </c>
      <c r="K11" s="765"/>
      <c r="L11" s="760" t="s">
        <v>61</v>
      </c>
      <c r="M11" s="760"/>
      <c r="N11" s="760" t="n">
        <v>15</v>
      </c>
      <c r="O11" s="760" t="n">
        <v>5</v>
      </c>
      <c r="P11" s="760" t="n">
        <v>0</v>
      </c>
      <c r="Q11" s="760" t="n">
        <v>10</v>
      </c>
      <c r="R11" s="760" t="n">
        <v>15</v>
      </c>
      <c r="S11" s="760" t="n">
        <v>10</v>
      </c>
      <c r="T11" s="760" t="n">
        <v>30</v>
      </c>
      <c r="U11" s="760" t="n">
        <f aca="false">SUM(N11:T11)</f>
        <v>85</v>
      </c>
      <c r="V11" s="760" t="n">
        <v>2</v>
      </c>
      <c r="W11" s="760"/>
      <c r="X11" s="760"/>
      <c r="Y11" s="758"/>
      <c r="Z11" s="369"/>
      <c r="AA11" s="369"/>
      <c r="AB11" s="369"/>
      <c r="AC11" s="369"/>
      <c r="AD11" s="369"/>
      <c r="AE11" s="370"/>
      <c r="AF11" s="370"/>
      <c r="AG11" s="369"/>
      <c r="AH11" s="764"/>
      <c r="AI11" s="369"/>
      <c r="AJ11" s="760"/>
      <c r="AK11" s="760"/>
      <c r="AL11" s="760"/>
      <c r="AM11" s="760"/>
    </row>
    <row r="12" s="762" customFormat="true" ht="105.75" hidden="false" customHeight="true" outlineLevel="0" collapsed="false">
      <c r="A12" s="753"/>
      <c r="B12" s="369"/>
      <c r="C12" s="754"/>
      <c r="D12" s="755"/>
      <c r="E12" s="369"/>
      <c r="F12" s="369"/>
      <c r="G12" s="757"/>
      <c r="H12" s="757"/>
      <c r="I12" s="758"/>
      <c r="J12" s="369"/>
      <c r="K12" s="765"/>
      <c r="L12" s="760"/>
      <c r="M12" s="760"/>
      <c r="N12" s="760"/>
      <c r="O12" s="760"/>
      <c r="P12" s="760"/>
      <c r="Q12" s="760"/>
      <c r="R12" s="760"/>
      <c r="S12" s="760"/>
      <c r="T12" s="760"/>
      <c r="U12" s="760"/>
      <c r="V12" s="760"/>
      <c r="W12" s="760"/>
      <c r="X12" s="760"/>
      <c r="Y12" s="758"/>
      <c r="Z12" s="369"/>
      <c r="AA12" s="369"/>
      <c r="AB12" s="369"/>
      <c r="AC12" s="369"/>
      <c r="AD12" s="369"/>
      <c r="AE12" s="370"/>
      <c r="AF12" s="370"/>
      <c r="AG12" s="369"/>
      <c r="AH12" s="764"/>
      <c r="AI12" s="369"/>
      <c r="AJ12" s="760"/>
      <c r="AK12" s="760"/>
      <c r="AL12" s="760"/>
      <c r="AM12" s="760"/>
    </row>
    <row r="13" s="762" customFormat="true" ht="147.6" hidden="false" customHeight="true" outlineLevel="0" collapsed="false">
      <c r="A13" s="753"/>
      <c r="B13" s="759" t="s">
        <v>1273</v>
      </c>
      <c r="C13" s="759" t="s">
        <v>1274</v>
      </c>
      <c r="D13" s="759" t="s">
        <v>1275</v>
      </c>
      <c r="E13" s="365" t="s">
        <v>1276</v>
      </c>
      <c r="F13" s="365" t="s">
        <v>1277</v>
      </c>
      <c r="G13" s="757" t="n">
        <v>1</v>
      </c>
      <c r="H13" s="757" t="n">
        <v>10</v>
      </c>
      <c r="I13" s="758" t="s">
        <v>1278</v>
      </c>
      <c r="J13" s="766" t="s">
        <v>1279</v>
      </c>
      <c r="K13" s="760" t="s">
        <v>61</v>
      </c>
      <c r="L13" s="760"/>
      <c r="M13" s="760"/>
      <c r="N13" s="760" t="n">
        <v>0</v>
      </c>
      <c r="O13" s="760" t="n">
        <v>5</v>
      </c>
      <c r="P13" s="760" t="n">
        <v>0</v>
      </c>
      <c r="Q13" s="760" t="n">
        <v>10</v>
      </c>
      <c r="R13" s="760" t="n">
        <v>15</v>
      </c>
      <c r="S13" s="760" t="n">
        <v>10</v>
      </c>
      <c r="T13" s="767" t="n">
        <v>30</v>
      </c>
      <c r="U13" s="760" t="n">
        <f aca="false">SUM(N13:T13)</f>
        <v>70</v>
      </c>
      <c r="V13" s="760"/>
      <c r="W13" s="760" t="n">
        <v>1</v>
      </c>
      <c r="X13" s="760" t="n">
        <v>10</v>
      </c>
      <c r="Y13" s="758" t="s">
        <v>1278</v>
      </c>
      <c r="Z13" s="369" t="s">
        <v>825</v>
      </c>
      <c r="AA13" s="768" t="s">
        <v>1280</v>
      </c>
      <c r="AB13" s="365" t="s">
        <v>1281</v>
      </c>
      <c r="AC13" s="365" t="s">
        <v>1282</v>
      </c>
      <c r="AD13" s="769" t="s">
        <v>1283</v>
      </c>
      <c r="AE13" s="770" t="n">
        <v>43282</v>
      </c>
      <c r="AF13" s="770" t="n">
        <v>43373</v>
      </c>
      <c r="AG13" s="771" t="s">
        <v>344</v>
      </c>
      <c r="AH13" s="770" t="n">
        <v>43399</v>
      </c>
      <c r="AI13" s="768" t="s">
        <v>1284</v>
      </c>
      <c r="AJ13" s="772" t="n">
        <v>1</v>
      </c>
      <c r="AK13" s="365"/>
      <c r="AL13" s="365"/>
      <c r="AM13" s="365"/>
    </row>
    <row r="14" s="762" customFormat="true" ht="195.75" hidden="false" customHeight="true" outlineLevel="0" collapsed="false">
      <c r="A14" s="753"/>
      <c r="B14" s="759"/>
      <c r="C14" s="759"/>
      <c r="D14" s="759"/>
      <c r="E14" s="365" t="s">
        <v>1285</v>
      </c>
      <c r="F14" s="365" t="s">
        <v>1286</v>
      </c>
      <c r="G14" s="757"/>
      <c r="H14" s="757"/>
      <c r="I14" s="758"/>
      <c r="J14" s="365" t="s">
        <v>1287</v>
      </c>
      <c r="K14" s="760" t="s">
        <v>61</v>
      </c>
      <c r="L14" s="760"/>
      <c r="M14" s="760"/>
      <c r="N14" s="760" t="n">
        <v>15</v>
      </c>
      <c r="O14" s="760" t="n">
        <v>5</v>
      </c>
      <c r="P14" s="760" t="n">
        <v>15</v>
      </c>
      <c r="Q14" s="760" t="n">
        <v>10</v>
      </c>
      <c r="R14" s="760" t="n">
        <v>15</v>
      </c>
      <c r="S14" s="760" t="n">
        <v>10</v>
      </c>
      <c r="T14" s="760" t="n">
        <v>30</v>
      </c>
      <c r="U14" s="760" t="n">
        <f aca="false">SUM(N14:T14)</f>
        <v>100</v>
      </c>
      <c r="V14" s="760"/>
      <c r="W14" s="760"/>
      <c r="X14" s="760"/>
      <c r="Y14" s="758"/>
      <c r="Z14" s="369"/>
      <c r="AA14" s="773" t="s">
        <v>1288</v>
      </c>
      <c r="AB14" s="365" t="s">
        <v>1289</v>
      </c>
      <c r="AC14" s="365" t="s">
        <v>1290</v>
      </c>
      <c r="AD14" s="774" t="s">
        <v>1291</v>
      </c>
      <c r="AE14" s="770" t="n">
        <v>43282</v>
      </c>
      <c r="AF14" s="770" t="n">
        <v>43373</v>
      </c>
      <c r="AG14" s="771" t="s">
        <v>344</v>
      </c>
      <c r="AH14" s="770" t="n">
        <v>43399</v>
      </c>
      <c r="AI14" s="768" t="s">
        <v>1292</v>
      </c>
      <c r="AJ14" s="772" t="n">
        <v>1</v>
      </c>
      <c r="AK14" s="365"/>
      <c r="AL14" s="365"/>
      <c r="AM14" s="365"/>
    </row>
    <row r="15" s="762" customFormat="true" ht="123" hidden="false" customHeight="true" outlineLevel="0" collapsed="false">
      <c r="A15" s="753"/>
      <c r="B15" s="759"/>
      <c r="C15" s="759"/>
      <c r="D15" s="759"/>
      <c r="E15" s="365" t="s">
        <v>1293</v>
      </c>
      <c r="F15" s="365" t="s">
        <v>1294</v>
      </c>
      <c r="G15" s="757"/>
      <c r="H15" s="757"/>
      <c r="I15" s="758"/>
      <c r="J15" s="367" t="s">
        <v>1295</v>
      </c>
      <c r="K15" s="760" t="s">
        <v>61</v>
      </c>
      <c r="L15" s="760"/>
      <c r="M15" s="760"/>
      <c r="N15" s="760" t="n">
        <v>15</v>
      </c>
      <c r="O15" s="760" t="n">
        <v>5</v>
      </c>
      <c r="P15" s="760" t="n">
        <v>15</v>
      </c>
      <c r="Q15" s="760" t="n">
        <v>10</v>
      </c>
      <c r="R15" s="760" t="n">
        <v>15</v>
      </c>
      <c r="S15" s="760" t="n">
        <v>10</v>
      </c>
      <c r="T15" s="760" t="n">
        <v>30</v>
      </c>
      <c r="U15" s="760" t="n">
        <f aca="false">SUM(N15:T15)</f>
        <v>100</v>
      </c>
      <c r="V15" s="760"/>
      <c r="W15" s="760"/>
      <c r="X15" s="760"/>
      <c r="Y15" s="758"/>
      <c r="Z15" s="369"/>
      <c r="AA15" s="773" t="s">
        <v>1296</v>
      </c>
      <c r="AB15" s="365" t="s">
        <v>1297</v>
      </c>
      <c r="AC15" s="365" t="s">
        <v>1298</v>
      </c>
      <c r="AD15" s="775" t="s">
        <v>1299</v>
      </c>
      <c r="AE15" s="770" t="n">
        <v>43115</v>
      </c>
      <c r="AF15" s="770" t="n">
        <v>43462</v>
      </c>
      <c r="AG15" s="771" t="s">
        <v>344</v>
      </c>
      <c r="AH15" s="770" t="n">
        <v>43399</v>
      </c>
      <c r="AI15" s="768" t="s">
        <v>1300</v>
      </c>
      <c r="AJ15" s="776" t="n">
        <v>0.8888</v>
      </c>
      <c r="AK15" s="365"/>
      <c r="AL15" s="365"/>
      <c r="AM15" s="365"/>
    </row>
    <row r="16" s="762" customFormat="true" ht="27.6" hidden="false" customHeight="false" outlineLevel="0" collapsed="false">
      <c r="A16" s="753"/>
      <c r="B16" s="759"/>
      <c r="C16" s="759"/>
      <c r="D16" s="759"/>
      <c r="E16" s="365" t="s">
        <v>1301</v>
      </c>
      <c r="F16" s="365" t="s">
        <v>1302</v>
      </c>
      <c r="G16" s="757"/>
      <c r="H16" s="757"/>
      <c r="I16" s="758"/>
      <c r="J16" s="766" t="s">
        <v>1303</v>
      </c>
      <c r="K16" s="760" t="s">
        <v>61</v>
      </c>
      <c r="L16" s="760"/>
      <c r="M16" s="760"/>
      <c r="N16" s="760" t="n">
        <v>15</v>
      </c>
      <c r="O16" s="760" t="n">
        <v>5</v>
      </c>
      <c r="P16" s="760" t="n">
        <v>15</v>
      </c>
      <c r="Q16" s="760" t="n">
        <v>10</v>
      </c>
      <c r="R16" s="760" t="n">
        <v>15</v>
      </c>
      <c r="S16" s="760" t="n">
        <v>10</v>
      </c>
      <c r="T16" s="760" t="n">
        <v>30</v>
      </c>
      <c r="U16" s="760" t="n">
        <f aca="false">SUM(N16:T16)</f>
        <v>100</v>
      </c>
      <c r="V16" s="760"/>
      <c r="W16" s="760"/>
      <c r="X16" s="760"/>
      <c r="Y16" s="758"/>
      <c r="Z16" s="369"/>
      <c r="AA16" s="365"/>
      <c r="AB16" s="365"/>
      <c r="AC16" s="365"/>
      <c r="AD16" s="365"/>
      <c r="AE16" s="365"/>
      <c r="AF16" s="365"/>
      <c r="AG16" s="365"/>
      <c r="AH16" s="365"/>
      <c r="AI16" s="365"/>
      <c r="AJ16" s="365"/>
      <c r="AK16" s="365"/>
      <c r="AL16" s="365"/>
      <c r="AM16" s="365"/>
    </row>
    <row r="17" s="762" customFormat="true" ht="110.4" hidden="false" customHeight="false" outlineLevel="0" collapsed="false">
      <c r="A17" s="753"/>
      <c r="B17" s="365" t="s">
        <v>1304</v>
      </c>
      <c r="C17" s="365" t="s">
        <v>1305</v>
      </c>
      <c r="D17" s="365" t="s">
        <v>1306</v>
      </c>
      <c r="E17" s="759" t="s">
        <v>1307</v>
      </c>
      <c r="F17" s="369" t="s">
        <v>1308</v>
      </c>
      <c r="G17" s="757" t="n">
        <v>2</v>
      </c>
      <c r="H17" s="757" t="n">
        <v>20</v>
      </c>
      <c r="I17" s="758" t="s">
        <v>1254</v>
      </c>
      <c r="J17" s="763" t="s">
        <v>1309</v>
      </c>
      <c r="K17" s="760" t="s">
        <v>51</v>
      </c>
      <c r="L17" s="760"/>
      <c r="M17" s="760"/>
      <c r="N17" s="760" t="n">
        <v>15</v>
      </c>
      <c r="O17" s="760" t="n">
        <v>5</v>
      </c>
      <c r="P17" s="760"/>
      <c r="Q17" s="760" t="n">
        <v>10</v>
      </c>
      <c r="R17" s="760" t="n">
        <v>15</v>
      </c>
      <c r="S17" s="760" t="n">
        <v>10</v>
      </c>
      <c r="T17" s="760" t="n">
        <v>30</v>
      </c>
      <c r="U17" s="760" t="n">
        <f aca="false">SUM(N17:T17)</f>
        <v>85</v>
      </c>
      <c r="V17" s="760" t="n">
        <v>2</v>
      </c>
      <c r="W17" s="760" t="n">
        <v>1</v>
      </c>
      <c r="X17" s="760" t="n">
        <v>20</v>
      </c>
      <c r="Y17" s="758" t="s">
        <v>1252</v>
      </c>
      <c r="Z17" s="777" t="s">
        <v>1310</v>
      </c>
      <c r="AA17" s="365" t="s">
        <v>1311</v>
      </c>
      <c r="AB17" s="365" t="s">
        <v>1312</v>
      </c>
      <c r="AC17" s="369" t="s">
        <v>1313</v>
      </c>
      <c r="AD17" s="369" t="s">
        <v>1314</v>
      </c>
      <c r="AE17" s="370" t="n">
        <v>43151</v>
      </c>
      <c r="AF17" s="370" t="n">
        <v>43449</v>
      </c>
      <c r="AG17" s="777" t="s">
        <v>1171</v>
      </c>
      <c r="AH17" s="370" t="n">
        <v>43398</v>
      </c>
      <c r="AI17" s="766" t="s">
        <v>1315</v>
      </c>
      <c r="AJ17" s="778" t="n">
        <v>0.3</v>
      </c>
      <c r="AK17" s="779" t="n">
        <v>43115</v>
      </c>
      <c r="AL17" s="780" t="s">
        <v>1316</v>
      </c>
      <c r="AM17" s="365"/>
    </row>
    <row r="18" customFormat="false" ht="147" hidden="false" customHeight="true" outlineLevel="0" collapsed="false">
      <c r="A18" s="781"/>
      <c r="B18" s="365" t="s">
        <v>1317</v>
      </c>
      <c r="C18" s="365" t="s">
        <v>1318</v>
      </c>
      <c r="D18" s="365" t="s">
        <v>1319</v>
      </c>
      <c r="E18" s="782" t="s">
        <v>1320</v>
      </c>
      <c r="F18" s="782" t="s">
        <v>1321</v>
      </c>
      <c r="G18" s="757" t="n">
        <v>1</v>
      </c>
      <c r="H18" s="757" t="n">
        <v>5</v>
      </c>
      <c r="I18" s="758" t="s">
        <v>1278</v>
      </c>
      <c r="J18" s="365" t="s">
        <v>1322</v>
      </c>
      <c r="K18" s="760" t="s">
        <v>61</v>
      </c>
      <c r="L18" s="760"/>
      <c r="M18" s="760"/>
      <c r="N18" s="760" t="n">
        <v>15</v>
      </c>
      <c r="O18" s="760" t="n">
        <v>5</v>
      </c>
      <c r="P18" s="760" t="n">
        <v>0</v>
      </c>
      <c r="Q18" s="760" t="n">
        <v>10</v>
      </c>
      <c r="R18" s="760" t="n">
        <v>15</v>
      </c>
      <c r="S18" s="760" t="n">
        <v>10</v>
      </c>
      <c r="T18" s="760" t="n">
        <v>30</v>
      </c>
      <c r="U18" s="760" t="n">
        <f aca="false">SUM(N18:T18)</f>
        <v>85</v>
      </c>
      <c r="V18" s="760" t="n">
        <v>2</v>
      </c>
      <c r="W18" s="760" t="n">
        <v>1</v>
      </c>
      <c r="X18" s="760" t="n">
        <v>10</v>
      </c>
      <c r="Y18" s="758" t="s">
        <v>1278</v>
      </c>
      <c r="Z18" s="369" t="s">
        <v>1323</v>
      </c>
      <c r="AA18" s="365" t="s">
        <v>1324</v>
      </c>
      <c r="AB18" s="365" t="s">
        <v>1325</v>
      </c>
      <c r="AC18" s="365" t="s">
        <v>1326</v>
      </c>
      <c r="AD18" s="365" t="s">
        <v>1327</v>
      </c>
      <c r="AE18" s="764" t="n">
        <v>43151</v>
      </c>
      <c r="AF18" s="764" t="n">
        <v>43464</v>
      </c>
      <c r="AG18" s="760" t="s">
        <v>1328</v>
      </c>
      <c r="AH18" s="370" t="n">
        <v>43398</v>
      </c>
      <c r="AI18" s="766" t="s">
        <v>1329</v>
      </c>
      <c r="AJ18" s="783" t="n">
        <f aca="false">+(245/310)</f>
        <v>0.790322580645161</v>
      </c>
      <c r="AK18" s="365"/>
      <c r="AL18" s="365"/>
      <c r="AM18" s="365"/>
    </row>
    <row r="19" customFormat="false" ht="66.75" hidden="false" customHeight="true" outlineLevel="0" collapsed="false">
      <c r="A19" s="781"/>
      <c r="B19" s="760" t="s">
        <v>1330</v>
      </c>
      <c r="C19" s="784" t="s">
        <v>1331</v>
      </c>
      <c r="D19" s="369" t="s">
        <v>1332</v>
      </c>
      <c r="E19" s="369" t="s">
        <v>1333</v>
      </c>
      <c r="F19" s="369" t="s">
        <v>1334</v>
      </c>
      <c r="G19" s="785" t="n">
        <v>2</v>
      </c>
      <c r="H19" s="785" t="n">
        <v>10</v>
      </c>
      <c r="I19" s="758" t="s">
        <v>1252</v>
      </c>
      <c r="J19" s="365" t="s">
        <v>1335</v>
      </c>
      <c r="K19" s="760" t="s">
        <v>61</v>
      </c>
      <c r="L19" s="760"/>
      <c r="M19" s="760"/>
      <c r="N19" s="369" t="n">
        <v>15</v>
      </c>
      <c r="O19" s="369" t="n">
        <v>5</v>
      </c>
      <c r="P19" s="369" t="n">
        <v>0</v>
      </c>
      <c r="Q19" s="369" t="n">
        <v>10</v>
      </c>
      <c r="R19" s="369" t="n">
        <v>15</v>
      </c>
      <c r="S19" s="369" t="n">
        <v>10</v>
      </c>
      <c r="T19" s="369" t="n">
        <v>0</v>
      </c>
      <c r="U19" s="760" t="n">
        <f aca="false">SUM(N19:T19)</f>
        <v>55</v>
      </c>
      <c r="V19" s="760"/>
      <c r="W19" s="760" t="n">
        <v>1</v>
      </c>
      <c r="X19" s="760" t="n">
        <v>10</v>
      </c>
      <c r="Y19" s="758" t="s">
        <v>1278</v>
      </c>
      <c r="Z19" s="759" t="s">
        <v>1336</v>
      </c>
      <c r="AA19" s="365" t="s">
        <v>1337</v>
      </c>
      <c r="AB19" s="365" t="s">
        <v>773</v>
      </c>
      <c r="AC19" s="365" t="s">
        <v>1338</v>
      </c>
      <c r="AD19" s="365" t="s">
        <v>1339</v>
      </c>
      <c r="AE19" s="786" t="n">
        <v>43150</v>
      </c>
      <c r="AF19" s="786" t="n">
        <v>43434</v>
      </c>
      <c r="AG19" s="369" t="s">
        <v>748</v>
      </c>
      <c r="AH19" s="786" t="n">
        <v>43398</v>
      </c>
      <c r="AI19" s="756" t="s">
        <v>1340</v>
      </c>
      <c r="AJ19" s="772" t="n">
        <v>0.9</v>
      </c>
      <c r="AK19" s="786"/>
      <c r="AL19" s="369"/>
      <c r="AM19" s="776"/>
    </row>
    <row r="20" customFormat="false" ht="27.6" hidden="false" customHeight="false" outlineLevel="0" collapsed="false">
      <c r="A20" s="781"/>
      <c r="B20" s="760"/>
      <c r="C20" s="784"/>
      <c r="D20" s="369"/>
      <c r="E20" s="369"/>
      <c r="F20" s="369"/>
      <c r="G20" s="785"/>
      <c r="H20" s="785"/>
      <c r="I20" s="758"/>
      <c r="J20" s="365" t="s">
        <v>1341</v>
      </c>
      <c r="K20" s="760" t="s">
        <v>61</v>
      </c>
      <c r="L20" s="760"/>
      <c r="M20" s="760"/>
      <c r="N20" s="369" t="n">
        <v>15</v>
      </c>
      <c r="O20" s="369" t="n">
        <v>5</v>
      </c>
      <c r="P20" s="369" t="n">
        <v>0</v>
      </c>
      <c r="Q20" s="369" t="n">
        <v>10</v>
      </c>
      <c r="R20" s="369" t="n">
        <v>15</v>
      </c>
      <c r="S20" s="369" t="n">
        <v>10</v>
      </c>
      <c r="T20" s="369" t="n">
        <v>0</v>
      </c>
      <c r="U20" s="760" t="n">
        <f aca="false">SUM(N20:T20)</f>
        <v>55</v>
      </c>
      <c r="V20" s="760"/>
      <c r="W20" s="760" t="n">
        <v>1</v>
      </c>
      <c r="X20" s="760" t="n">
        <v>10</v>
      </c>
      <c r="Y20" s="758"/>
      <c r="Z20" s="759" t="s">
        <v>1336</v>
      </c>
      <c r="AA20" s="365" t="s">
        <v>1337</v>
      </c>
      <c r="AB20" s="365" t="s">
        <v>773</v>
      </c>
      <c r="AC20" s="365" t="s">
        <v>1338</v>
      </c>
      <c r="AD20" s="365" t="s">
        <v>1339</v>
      </c>
      <c r="AE20" s="786"/>
      <c r="AF20" s="786"/>
      <c r="AG20" s="369"/>
      <c r="AH20" s="786"/>
      <c r="AI20" s="756"/>
      <c r="AJ20" s="772"/>
      <c r="AK20" s="786"/>
      <c r="AL20" s="369"/>
      <c r="AM20" s="776"/>
    </row>
    <row r="21" customFormat="false" ht="13.8" hidden="false" customHeight="true" outlineLevel="0" collapsed="false">
      <c r="A21" s="781"/>
      <c r="B21" s="365" t="s">
        <v>1342</v>
      </c>
      <c r="C21" s="365" t="s">
        <v>1343</v>
      </c>
      <c r="D21" s="365" t="s">
        <v>1344</v>
      </c>
      <c r="E21" s="759" t="s">
        <v>1345</v>
      </c>
      <c r="F21" s="787"/>
      <c r="G21" s="785" t="n">
        <v>3</v>
      </c>
      <c r="H21" s="785" t="n">
        <v>20</v>
      </c>
      <c r="I21" s="788" t="s">
        <v>1265</v>
      </c>
      <c r="J21" s="365" t="s">
        <v>996</v>
      </c>
      <c r="K21" s="760" t="s">
        <v>61</v>
      </c>
      <c r="L21" s="760"/>
      <c r="M21" s="760"/>
      <c r="N21" s="760" t="n">
        <v>15</v>
      </c>
      <c r="O21" s="760" t="n">
        <v>5</v>
      </c>
      <c r="P21" s="760" t="n">
        <v>0</v>
      </c>
      <c r="Q21" s="760" t="n">
        <v>10</v>
      </c>
      <c r="R21" s="760" t="n">
        <v>15</v>
      </c>
      <c r="S21" s="760" t="n">
        <v>10</v>
      </c>
      <c r="T21" s="760" t="n">
        <v>30</v>
      </c>
      <c r="U21" s="760" t="n">
        <f aca="false">SUM(N21:T21)</f>
        <v>85</v>
      </c>
      <c r="V21" s="760" t="n">
        <v>2</v>
      </c>
      <c r="W21" s="760" t="n">
        <v>2</v>
      </c>
      <c r="X21" s="760" t="n">
        <v>10</v>
      </c>
      <c r="Y21" s="758" t="s">
        <v>1252</v>
      </c>
      <c r="Z21" s="759" t="s">
        <v>1346</v>
      </c>
      <c r="AA21" s="365" t="s">
        <v>1347</v>
      </c>
      <c r="AB21" s="759" t="s">
        <v>1348</v>
      </c>
      <c r="AC21" s="365" t="s">
        <v>1349</v>
      </c>
      <c r="AD21" s="365" t="s">
        <v>1350</v>
      </c>
      <c r="AE21" s="761" t="n">
        <v>43398</v>
      </c>
      <c r="AF21" s="761" t="n">
        <v>43465</v>
      </c>
      <c r="AG21" s="365" t="s">
        <v>1351</v>
      </c>
      <c r="AH21" s="761" t="n">
        <v>43398</v>
      </c>
      <c r="AI21" s="365" t="s">
        <v>1352</v>
      </c>
      <c r="AJ21" s="772" t="n">
        <v>0</v>
      </c>
      <c r="AK21" s="365"/>
      <c r="AL21" s="365"/>
      <c r="AM21" s="365"/>
    </row>
    <row r="22" customFormat="false" ht="28.8" hidden="false" customHeight="false" outlineLevel="0" collapsed="false">
      <c r="A22" s="781"/>
      <c r="B22" s="365"/>
      <c r="C22" s="365"/>
      <c r="D22" s="365"/>
      <c r="E22" s="365"/>
      <c r="F22" s="789" t="s">
        <v>1353</v>
      </c>
      <c r="G22" s="785"/>
      <c r="H22" s="785"/>
      <c r="I22" s="788"/>
      <c r="J22" s="365" t="s">
        <v>1354</v>
      </c>
      <c r="K22" s="760" t="s">
        <v>61</v>
      </c>
      <c r="L22" s="760"/>
      <c r="M22" s="760"/>
      <c r="N22" s="760" t="n">
        <v>15</v>
      </c>
      <c r="O22" s="760" t="n">
        <v>5</v>
      </c>
      <c r="P22" s="760" t="n">
        <v>0</v>
      </c>
      <c r="Q22" s="760" t="n">
        <v>10</v>
      </c>
      <c r="R22" s="760" t="n">
        <v>15</v>
      </c>
      <c r="S22" s="760" t="n">
        <v>10</v>
      </c>
      <c r="T22" s="760" t="n">
        <v>30</v>
      </c>
      <c r="U22" s="760" t="n">
        <f aca="false">SUM(N22:T22)</f>
        <v>85</v>
      </c>
      <c r="V22" s="760" t="n">
        <v>2</v>
      </c>
      <c r="W22" s="760" t="n">
        <v>3</v>
      </c>
      <c r="X22" s="760"/>
      <c r="Y22" s="758"/>
      <c r="Z22" s="759"/>
      <c r="AA22" s="365"/>
      <c r="AB22" s="365"/>
      <c r="AC22" s="365"/>
      <c r="AD22" s="365"/>
      <c r="AE22" s="365"/>
      <c r="AF22" s="365"/>
      <c r="AG22" s="365"/>
      <c r="AH22" s="365"/>
      <c r="AI22" s="365"/>
      <c r="AJ22" s="772"/>
      <c r="AK22" s="365"/>
      <c r="AL22" s="365"/>
      <c r="AM22" s="365"/>
    </row>
    <row r="23" customFormat="false" ht="14.4" hidden="false" customHeight="false" outlineLevel="0" collapsed="false">
      <c r="A23" s="781"/>
      <c r="B23" s="365"/>
      <c r="C23" s="365"/>
      <c r="D23" s="365"/>
      <c r="E23" s="365"/>
      <c r="F23" s="789"/>
      <c r="G23" s="785"/>
      <c r="H23" s="785"/>
      <c r="I23" s="788"/>
      <c r="J23" s="365" t="s">
        <v>983</v>
      </c>
      <c r="K23" s="760"/>
      <c r="L23" s="760" t="s">
        <v>61</v>
      </c>
      <c r="M23" s="760"/>
      <c r="N23" s="760" t="n">
        <v>15</v>
      </c>
      <c r="O23" s="760" t="n">
        <v>5</v>
      </c>
      <c r="P23" s="760" t="n">
        <v>0</v>
      </c>
      <c r="Q23" s="760" t="n">
        <v>10</v>
      </c>
      <c r="R23" s="760" t="n">
        <v>15</v>
      </c>
      <c r="S23" s="760" t="n">
        <v>10</v>
      </c>
      <c r="T23" s="760" t="n">
        <v>30</v>
      </c>
      <c r="U23" s="760" t="n">
        <f aca="false">SUM(N23:T23)</f>
        <v>85</v>
      </c>
      <c r="V23" s="760" t="n">
        <v>2</v>
      </c>
      <c r="W23" s="760" t="n">
        <v>3</v>
      </c>
      <c r="X23" s="760"/>
      <c r="Y23" s="758"/>
      <c r="Z23" s="759"/>
      <c r="AA23" s="365"/>
      <c r="AB23" s="365"/>
      <c r="AC23" s="365"/>
      <c r="AD23" s="365"/>
      <c r="AE23" s="365"/>
      <c r="AF23" s="365"/>
      <c r="AG23" s="365"/>
      <c r="AH23" s="365"/>
      <c r="AI23" s="365"/>
      <c r="AJ23" s="772"/>
      <c r="AK23" s="365"/>
      <c r="AL23" s="365"/>
      <c r="AM23" s="365"/>
    </row>
    <row r="24" customFormat="false" ht="28.8" hidden="false" customHeight="false" outlineLevel="0" collapsed="false">
      <c r="A24" s="781"/>
      <c r="B24" s="365"/>
      <c r="C24" s="365"/>
      <c r="D24" s="365"/>
      <c r="E24" s="365"/>
      <c r="F24" s="789" t="s">
        <v>1355</v>
      </c>
      <c r="G24" s="785"/>
      <c r="H24" s="785"/>
      <c r="I24" s="788"/>
      <c r="J24" s="365" t="s">
        <v>991</v>
      </c>
      <c r="K24" s="760" t="s">
        <v>61</v>
      </c>
      <c r="L24" s="760"/>
      <c r="M24" s="760"/>
      <c r="N24" s="760" t="n">
        <v>15</v>
      </c>
      <c r="O24" s="760" t="n">
        <v>5</v>
      </c>
      <c r="P24" s="760" t="n">
        <v>0</v>
      </c>
      <c r="Q24" s="760" t="n">
        <v>10</v>
      </c>
      <c r="R24" s="760" t="n">
        <v>15</v>
      </c>
      <c r="S24" s="760" t="n">
        <v>10</v>
      </c>
      <c r="T24" s="760" t="n">
        <v>30</v>
      </c>
      <c r="U24" s="760" t="n">
        <f aca="false">SUM(N24:T24)</f>
        <v>85</v>
      </c>
      <c r="V24" s="760" t="n">
        <v>2</v>
      </c>
      <c r="W24" s="760" t="n">
        <v>2</v>
      </c>
      <c r="X24" s="760"/>
      <c r="Y24" s="758"/>
      <c r="Z24" s="759"/>
      <c r="AA24" s="365"/>
      <c r="AB24" s="365"/>
      <c r="AC24" s="365"/>
      <c r="AD24" s="365"/>
      <c r="AE24" s="365"/>
      <c r="AF24" s="365"/>
      <c r="AG24" s="365"/>
      <c r="AH24" s="365"/>
      <c r="AI24" s="365"/>
      <c r="AJ24" s="772"/>
      <c r="AK24" s="365"/>
      <c r="AL24" s="365"/>
      <c r="AM24" s="365"/>
    </row>
    <row r="25" customFormat="false" ht="27.6" hidden="false" customHeight="false" outlineLevel="0" collapsed="false">
      <c r="A25" s="790"/>
      <c r="B25" s="365"/>
      <c r="C25" s="365"/>
      <c r="D25" s="365"/>
      <c r="E25" s="365"/>
      <c r="F25" s="789"/>
      <c r="G25" s="785"/>
      <c r="H25" s="785"/>
      <c r="I25" s="788"/>
      <c r="J25" s="365" t="s">
        <v>1356</v>
      </c>
      <c r="K25" s="760" t="s">
        <v>61</v>
      </c>
      <c r="L25" s="760"/>
      <c r="M25" s="760"/>
      <c r="N25" s="760" t="n">
        <v>15</v>
      </c>
      <c r="O25" s="760" t="n">
        <v>5</v>
      </c>
      <c r="P25" s="760" t="n">
        <v>0</v>
      </c>
      <c r="Q25" s="760" t="n">
        <v>10</v>
      </c>
      <c r="R25" s="760" t="n">
        <v>15</v>
      </c>
      <c r="S25" s="760" t="n">
        <v>10</v>
      </c>
      <c r="T25" s="760" t="n">
        <v>30</v>
      </c>
      <c r="U25" s="760" t="n">
        <f aca="false">SUM(N25:T25)</f>
        <v>85</v>
      </c>
      <c r="V25" s="760" t="n">
        <v>2</v>
      </c>
      <c r="W25" s="760" t="n">
        <v>3</v>
      </c>
      <c r="X25" s="760"/>
      <c r="Y25" s="758"/>
      <c r="Z25" s="759"/>
      <c r="AA25" s="365"/>
      <c r="AB25" s="365"/>
      <c r="AC25" s="365"/>
      <c r="AD25" s="365"/>
      <c r="AE25" s="365"/>
      <c r="AF25" s="365"/>
      <c r="AG25" s="365"/>
      <c r="AH25" s="365"/>
      <c r="AI25" s="365"/>
      <c r="AJ25" s="772"/>
      <c r="AK25" s="365"/>
      <c r="AL25" s="365"/>
      <c r="AM25" s="365"/>
    </row>
    <row r="26" customFormat="false" ht="28.8" hidden="false" customHeight="false" outlineLevel="0" collapsed="false">
      <c r="A26" s="790"/>
      <c r="B26" s="365"/>
      <c r="C26" s="365"/>
      <c r="D26" s="365"/>
      <c r="E26" s="365"/>
      <c r="F26" s="789" t="s">
        <v>714</v>
      </c>
      <c r="G26" s="785"/>
      <c r="H26" s="785"/>
      <c r="I26" s="788"/>
      <c r="J26" s="365" t="s">
        <v>995</v>
      </c>
      <c r="K26" s="760" t="s">
        <v>61</v>
      </c>
      <c r="L26" s="760"/>
      <c r="M26" s="760"/>
      <c r="N26" s="760" t="n">
        <v>15</v>
      </c>
      <c r="O26" s="760" t="n">
        <v>5</v>
      </c>
      <c r="P26" s="760" t="n">
        <v>0</v>
      </c>
      <c r="Q26" s="760" t="n">
        <v>10</v>
      </c>
      <c r="R26" s="760" t="n">
        <v>15</v>
      </c>
      <c r="S26" s="760" t="n">
        <v>10</v>
      </c>
      <c r="T26" s="760" t="n">
        <v>30</v>
      </c>
      <c r="U26" s="760" t="n">
        <f aca="false">SUM(N26:T26)</f>
        <v>85</v>
      </c>
      <c r="V26" s="760" t="n">
        <v>2</v>
      </c>
      <c r="W26" s="760" t="n">
        <v>2</v>
      </c>
      <c r="X26" s="760"/>
      <c r="Y26" s="758"/>
      <c r="Z26" s="759"/>
      <c r="AA26" s="365"/>
      <c r="AB26" s="365"/>
      <c r="AC26" s="365"/>
      <c r="AD26" s="365"/>
      <c r="AE26" s="365"/>
      <c r="AF26" s="365"/>
      <c r="AG26" s="365"/>
      <c r="AH26" s="365"/>
      <c r="AI26" s="365"/>
      <c r="AJ26" s="772"/>
      <c r="AK26" s="365"/>
      <c r="AL26" s="365"/>
      <c r="AM26" s="365"/>
    </row>
    <row r="27" customFormat="false" ht="31.5" hidden="false" customHeight="true" outlineLevel="0" collapsed="false">
      <c r="A27" s="790"/>
      <c r="B27" s="365"/>
      <c r="C27" s="365"/>
      <c r="D27" s="365"/>
      <c r="E27" s="365"/>
      <c r="F27" s="789"/>
      <c r="G27" s="785"/>
      <c r="H27" s="785"/>
      <c r="I27" s="788"/>
      <c r="J27" s="791" t="s">
        <v>995</v>
      </c>
      <c r="K27" s="760" t="s">
        <v>61</v>
      </c>
      <c r="L27" s="760"/>
      <c r="M27" s="760"/>
      <c r="N27" s="760" t="n">
        <v>15</v>
      </c>
      <c r="O27" s="760" t="n">
        <v>5</v>
      </c>
      <c r="P27" s="760" t="n">
        <v>0</v>
      </c>
      <c r="Q27" s="760" t="n">
        <v>10</v>
      </c>
      <c r="R27" s="760" t="n">
        <v>15</v>
      </c>
      <c r="S27" s="760" t="n">
        <v>10</v>
      </c>
      <c r="T27" s="760" t="n">
        <v>30</v>
      </c>
      <c r="U27" s="760" t="n">
        <f aca="false">SUM(N27:T27)</f>
        <v>85</v>
      </c>
      <c r="V27" s="760" t="n">
        <v>2</v>
      </c>
      <c r="W27" s="760" t="n">
        <v>2</v>
      </c>
      <c r="X27" s="760"/>
      <c r="Y27" s="758"/>
      <c r="Z27" s="759"/>
      <c r="AA27" s="365"/>
      <c r="AB27" s="365"/>
      <c r="AC27" s="365"/>
      <c r="AD27" s="365"/>
      <c r="AE27" s="365"/>
      <c r="AF27" s="365"/>
      <c r="AG27" s="365"/>
      <c r="AH27" s="365"/>
      <c r="AI27" s="365"/>
      <c r="AJ27" s="772"/>
      <c r="AK27" s="365"/>
      <c r="AL27" s="365"/>
      <c r="AM27" s="365"/>
    </row>
    <row r="28" customFormat="false" ht="28.8" hidden="false" customHeight="false" outlineLevel="0" collapsed="false">
      <c r="A28" s="790"/>
      <c r="B28" s="365"/>
      <c r="C28" s="365"/>
      <c r="D28" s="365"/>
      <c r="E28" s="365"/>
      <c r="F28" s="792" t="s">
        <v>720</v>
      </c>
      <c r="G28" s="785"/>
      <c r="H28" s="785"/>
      <c r="I28" s="788"/>
      <c r="J28" s="791" t="s">
        <v>1357</v>
      </c>
      <c r="K28" s="760"/>
      <c r="L28" s="760" t="s">
        <v>61</v>
      </c>
      <c r="M28" s="760"/>
      <c r="N28" s="760" t="n">
        <v>15</v>
      </c>
      <c r="O28" s="760" t="n">
        <v>5</v>
      </c>
      <c r="P28" s="760" t="n">
        <v>0</v>
      </c>
      <c r="Q28" s="760" t="n">
        <v>10</v>
      </c>
      <c r="R28" s="760" t="n">
        <v>15</v>
      </c>
      <c r="S28" s="760" t="n">
        <v>10</v>
      </c>
      <c r="T28" s="760" t="n">
        <v>30</v>
      </c>
      <c r="U28" s="760" t="n">
        <f aca="false">SUM(N28:T28)</f>
        <v>85</v>
      </c>
      <c r="V28" s="760" t="n">
        <v>2</v>
      </c>
      <c r="W28" s="760" t="n">
        <v>3</v>
      </c>
      <c r="X28" s="760"/>
      <c r="Y28" s="758"/>
      <c r="Z28" s="759"/>
      <c r="AA28" s="365"/>
      <c r="AB28" s="365"/>
      <c r="AC28" s="365"/>
      <c r="AD28" s="365"/>
      <c r="AE28" s="365"/>
      <c r="AF28" s="365"/>
      <c r="AG28" s="365"/>
      <c r="AH28" s="365"/>
      <c r="AI28" s="365"/>
      <c r="AJ28" s="772"/>
      <c r="AK28" s="365"/>
      <c r="AL28" s="365"/>
      <c r="AM28" s="365"/>
    </row>
    <row r="29" s="762" customFormat="true" ht="110.4" hidden="false" customHeight="false" outlineLevel="0" collapsed="false">
      <c r="A29" s="753"/>
      <c r="B29" s="365" t="s">
        <v>1358</v>
      </c>
      <c r="C29" s="759" t="s">
        <v>1359</v>
      </c>
      <c r="D29" s="365" t="s">
        <v>1360</v>
      </c>
      <c r="E29" s="759" t="s">
        <v>1361</v>
      </c>
      <c r="F29" s="369" t="s">
        <v>1362</v>
      </c>
      <c r="G29" s="757" t="n">
        <v>1</v>
      </c>
      <c r="H29" s="757" t="n">
        <v>20</v>
      </c>
      <c r="I29" s="793" t="s">
        <v>1252</v>
      </c>
      <c r="J29" s="759" t="s">
        <v>1363</v>
      </c>
      <c r="K29" s="760" t="s">
        <v>51</v>
      </c>
      <c r="L29" s="760"/>
      <c r="M29" s="760"/>
      <c r="N29" s="760" t="n">
        <v>15</v>
      </c>
      <c r="O29" s="760" t="n">
        <v>5</v>
      </c>
      <c r="P29" s="760" t="n">
        <v>0</v>
      </c>
      <c r="Q29" s="760" t="n">
        <v>10</v>
      </c>
      <c r="R29" s="760" t="n">
        <v>15</v>
      </c>
      <c r="S29" s="760" t="n">
        <v>10</v>
      </c>
      <c r="T29" s="760" t="n">
        <v>30</v>
      </c>
      <c r="U29" s="760" t="n">
        <f aca="false">SUM(N29:T29)</f>
        <v>85</v>
      </c>
      <c r="V29" s="760"/>
      <c r="W29" s="760" t="n">
        <v>1</v>
      </c>
      <c r="X29" s="760" t="n">
        <v>10</v>
      </c>
      <c r="Y29" s="758" t="s">
        <v>1278</v>
      </c>
      <c r="Z29" s="759" t="s">
        <v>1364</v>
      </c>
      <c r="AA29" s="365" t="s">
        <v>1365</v>
      </c>
      <c r="AB29" s="365" t="s">
        <v>773</v>
      </c>
      <c r="AC29" s="365" t="s">
        <v>1366</v>
      </c>
      <c r="AD29" s="365" t="s">
        <v>1367</v>
      </c>
      <c r="AE29" s="761" t="n">
        <v>43399</v>
      </c>
      <c r="AF29" s="761" t="n">
        <v>43465</v>
      </c>
      <c r="AG29" s="365" t="s">
        <v>1076</v>
      </c>
      <c r="AH29" s="365"/>
      <c r="AI29" s="365"/>
      <c r="AJ29" s="365"/>
      <c r="AK29" s="365"/>
      <c r="AL29" s="365"/>
      <c r="AM29" s="365"/>
    </row>
    <row r="30" s="762" customFormat="true" ht="138" hidden="false" customHeight="false" outlineLevel="0" collapsed="false">
      <c r="A30" s="753"/>
      <c r="B30" s="365" t="s">
        <v>1368</v>
      </c>
      <c r="C30" s="365" t="s">
        <v>1369</v>
      </c>
      <c r="D30" s="365" t="s">
        <v>1370</v>
      </c>
      <c r="E30" s="365" t="s">
        <v>1371</v>
      </c>
      <c r="F30" s="365" t="s">
        <v>1372</v>
      </c>
      <c r="G30" s="757" t="n">
        <v>1</v>
      </c>
      <c r="H30" s="757" t="n">
        <v>20</v>
      </c>
      <c r="I30" s="793" t="s">
        <v>1252</v>
      </c>
      <c r="J30" s="365" t="s">
        <v>1373</v>
      </c>
      <c r="K30" s="760"/>
      <c r="L30" s="760"/>
      <c r="M30" s="760" t="s">
        <v>61</v>
      </c>
      <c r="N30" s="760" t="n">
        <v>15</v>
      </c>
      <c r="O30" s="760" t="n">
        <v>5</v>
      </c>
      <c r="P30" s="760" t="n">
        <v>0</v>
      </c>
      <c r="Q30" s="760" t="n">
        <v>10</v>
      </c>
      <c r="R30" s="760" t="n">
        <v>15</v>
      </c>
      <c r="S30" s="760" t="n">
        <v>10</v>
      </c>
      <c r="T30" s="760" t="n">
        <v>30</v>
      </c>
      <c r="U30" s="760" t="n">
        <f aca="false">SUM(N30:T30)</f>
        <v>85</v>
      </c>
      <c r="V30" s="760" t="n">
        <v>1</v>
      </c>
      <c r="W30" s="760" t="n">
        <v>1</v>
      </c>
      <c r="X30" s="760" t="n">
        <v>10</v>
      </c>
      <c r="Y30" s="758" t="s">
        <v>1278</v>
      </c>
      <c r="Z30" s="759" t="s">
        <v>1374</v>
      </c>
      <c r="AA30" s="341" t="s">
        <v>1375</v>
      </c>
      <c r="AB30" s="759" t="s">
        <v>1376</v>
      </c>
      <c r="AC30" s="365" t="s">
        <v>901</v>
      </c>
      <c r="AD30" s="365" t="s">
        <v>1377</v>
      </c>
      <c r="AE30" s="761" t="n">
        <v>43397</v>
      </c>
      <c r="AF30" s="761" t="n">
        <v>43465</v>
      </c>
      <c r="AG30" s="365" t="s">
        <v>1378</v>
      </c>
      <c r="AH30" s="761" t="n">
        <v>43397</v>
      </c>
      <c r="AI30" s="365" t="s">
        <v>1379</v>
      </c>
      <c r="AJ30" s="794" t="n">
        <v>0</v>
      </c>
      <c r="AK30" s="365"/>
      <c r="AL30" s="365"/>
      <c r="AM30" s="365"/>
    </row>
    <row r="31" s="762" customFormat="true" ht="312.75" hidden="false" customHeight="true" outlineLevel="0" collapsed="false">
      <c r="A31" s="753"/>
      <c r="B31" s="365" t="s">
        <v>1368</v>
      </c>
      <c r="C31" s="365" t="s">
        <v>1369</v>
      </c>
      <c r="D31" s="365" t="s">
        <v>1380</v>
      </c>
      <c r="E31" s="759" t="s">
        <v>1381</v>
      </c>
      <c r="F31" s="759" t="s">
        <v>1382</v>
      </c>
      <c r="G31" s="757" t="n">
        <v>3</v>
      </c>
      <c r="H31" s="757" t="n">
        <v>10</v>
      </c>
      <c r="I31" s="793" t="s">
        <v>1254</v>
      </c>
      <c r="J31" s="759" t="s">
        <v>1383</v>
      </c>
      <c r="K31" s="760" t="s">
        <v>61</v>
      </c>
      <c r="L31" s="760"/>
      <c r="M31" s="760"/>
      <c r="N31" s="760" t="n">
        <v>15</v>
      </c>
      <c r="O31" s="760" t="n">
        <v>5</v>
      </c>
      <c r="P31" s="760" t="n">
        <v>0</v>
      </c>
      <c r="Q31" s="760" t="n">
        <v>10</v>
      </c>
      <c r="R31" s="760" t="n">
        <v>15</v>
      </c>
      <c r="S31" s="760" t="n">
        <v>10</v>
      </c>
      <c r="T31" s="760" t="n">
        <v>30</v>
      </c>
      <c r="U31" s="760" t="n">
        <f aca="false">SUM(N31:T31)</f>
        <v>85</v>
      </c>
      <c r="V31" s="760" t="n">
        <v>1</v>
      </c>
      <c r="W31" s="760" t="n">
        <v>2</v>
      </c>
      <c r="X31" s="760" t="n">
        <v>5</v>
      </c>
      <c r="Y31" s="758" t="s">
        <v>1278</v>
      </c>
      <c r="Z31" s="759" t="s">
        <v>825</v>
      </c>
      <c r="AA31" s="759" t="s">
        <v>1384</v>
      </c>
      <c r="AB31" s="759" t="s">
        <v>1385</v>
      </c>
      <c r="AC31" s="363" t="s">
        <v>1386</v>
      </c>
      <c r="AD31" s="759" t="s">
        <v>1387</v>
      </c>
      <c r="AE31" s="761" t="n">
        <v>43399</v>
      </c>
      <c r="AF31" s="761" t="n">
        <v>43465</v>
      </c>
      <c r="AG31" s="365" t="s">
        <v>1378</v>
      </c>
      <c r="AH31" s="365"/>
      <c r="AI31" s="365"/>
      <c r="AJ31" s="365"/>
      <c r="AK31" s="365"/>
      <c r="AL31" s="365"/>
      <c r="AM31" s="365"/>
    </row>
    <row r="32" s="762" customFormat="true" ht="400.2" hidden="false" customHeight="false" outlineLevel="0" collapsed="false">
      <c r="A32" s="753"/>
      <c r="B32" s="365" t="s">
        <v>1368</v>
      </c>
      <c r="C32" s="365" t="s">
        <v>1369</v>
      </c>
      <c r="D32" s="365" t="s">
        <v>1388</v>
      </c>
      <c r="E32" s="759" t="s">
        <v>1389</v>
      </c>
      <c r="F32" s="759" t="s">
        <v>1390</v>
      </c>
      <c r="G32" s="757" t="n">
        <v>4</v>
      </c>
      <c r="H32" s="757" t="n">
        <v>10</v>
      </c>
      <c r="I32" s="793" t="s">
        <v>1254</v>
      </c>
      <c r="J32" s="759" t="s">
        <v>1391</v>
      </c>
      <c r="K32" s="760" t="s">
        <v>61</v>
      </c>
      <c r="L32" s="760"/>
      <c r="M32" s="760" t="s">
        <v>61</v>
      </c>
      <c r="N32" s="760" t="n">
        <v>15</v>
      </c>
      <c r="O32" s="760" t="n">
        <v>5</v>
      </c>
      <c r="P32" s="760" t="n">
        <v>0</v>
      </c>
      <c r="Q32" s="760" t="n">
        <v>10</v>
      </c>
      <c r="R32" s="760" t="n">
        <v>15</v>
      </c>
      <c r="S32" s="760" t="n">
        <v>10</v>
      </c>
      <c r="T32" s="760" t="n">
        <v>30</v>
      </c>
      <c r="U32" s="760" t="n">
        <f aca="false">SUM(N32:T32)</f>
        <v>85</v>
      </c>
      <c r="V32" s="760" t="n">
        <v>1</v>
      </c>
      <c r="W32" s="760" t="n">
        <v>1</v>
      </c>
      <c r="X32" s="760" t="n">
        <v>10</v>
      </c>
      <c r="Y32" s="758" t="s">
        <v>1278</v>
      </c>
      <c r="Z32" s="759" t="s">
        <v>762</v>
      </c>
      <c r="AA32" s="759" t="s">
        <v>1392</v>
      </c>
      <c r="AB32" s="759" t="s">
        <v>1393</v>
      </c>
      <c r="AC32" s="759" t="s">
        <v>1394</v>
      </c>
      <c r="AD32" s="759" t="s">
        <v>1395</v>
      </c>
      <c r="AE32" s="761" t="n">
        <v>43399</v>
      </c>
      <c r="AF32" s="761" t="n">
        <v>43465</v>
      </c>
      <c r="AG32" s="365" t="s">
        <v>1378</v>
      </c>
      <c r="AH32" s="365"/>
      <c r="AI32" s="365"/>
      <c r="AJ32" s="365"/>
      <c r="AK32" s="365"/>
      <c r="AL32" s="365"/>
      <c r="AM32" s="365"/>
    </row>
    <row r="33" s="762" customFormat="true" ht="165.6" hidden="false" customHeight="true" outlineLevel="0" collapsed="false">
      <c r="A33" s="753"/>
      <c r="B33" s="760" t="s">
        <v>1396</v>
      </c>
      <c r="C33" s="369" t="s">
        <v>1397</v>
      </c>
      <c r="D33" s="365" t="s">
        <v>1398</v>
      </c>
      <c r="E33" s="365" t="s">
        <v>1399</v>
      </c>
      <c r="F33" s="759" t="s">
        <v>1400</v>
      </c>
      <c r="G33" s="757" t="n">
        <v>1</v>
      </c>
      <c r="H33" s="757" t="n">
        <v>20</v>
      </c>
      <c r="I33" s="793" t="s">
        <v>1252</v>
      </c>
      <c r="J33" s="759" t="s">
        <v>1401</v>
      </c>
      <c r="K33" s="760" t="s">
        <v>51</v>
      </c>
      <c r="L33" s="760"/>
      <c r="M33" s="760"/>
      <c r="N33" s="760" t="n">
        <v>15</v>
      </c>
      <c r="O33" s="760" t="n">
        <v>5</v>
      </c>
      <c r="P33" s="760" t="n">
        <v>0</v>
      </c>
      <c r="Q33" s="760" t="n">
        <v>10</v>
      </c>
      <c r="R33" s="760" t="n">
        <v>15</v>
      </c>
      <c r="S33" s="760" t="n">
        <v>10</v>
      </c>
      <c r="T33" s="760" t="n">
        <v>30</v>
      </c>
      <c r="U33" s="760" t="n">
        <f aca="false">SUM(N33:T33)</f>
        <v>85</v>
      </c>
      <c r="V33" s="760"/>
      <c r="W33" s="760" t="n">
        <v>1</v>
      </c>
      <c r="X33" s="760" t="n">
        <v>5</v>
      </c>
      <c r="Y33" s="758" t="s">
        <v>1278</v>
      </c>
      <c r="Z33" s="759" t="s">
        <v>1310</v>
      </c>
      <c r="AA33" s="759" t="s">
        <v>1402</v>
      </c>
      <c r="AB33" s="759" t="s">
        <v>1403</v>
      </c>
      <c r="AC33" s="759" t="s">
        <v>1404</v>
      </c>
      <c r="AD33" s="763" t="s">
        <v>1405</v>
      </c>
      <c r="AE33" s="761" t="n">
        <v>43313</v>
      </c>
      <c r="AF33" s="761" t="n">
        <v>43465</v>
      </c>
      <c r="AG33" s="365" t="s">
        <v>1406</v>
      </c>
      <c r="AH33" s="764" t="n">
        <v>43395</v>
      </c>
      <c r="AI33" s="795" t="s">
        <v>1407</v>
      </c>
      <c r="AJ33" s="772" t="n">
        <f aca="false">14/14</f>
        <v>1</v>
      </c>
      <c r="AK33" s="365"/>
      <c r="AL33" s="365"/>
      <c r="AM33" s="365"/>
    </row>
    <row r="34" s="762" customFormat="true" ht="82.8" hidden="false" customHeight="false" outlineLevel="0" collapsed="false">
      <c r="A34" s="753"/>
      <c r="B34" s="760" t="s">
        <v>1396</v>
      </c>
      <c r="C34" s="369"/>
      <c r="D34" s="365" t="s">
        <v>1408</v>
      </c>
      <c r="E34" s="365" t="s">
        <v>1409</v>
      </c>
      <c r="F34" s="759" t="s">
        <v>1410</v>
      </c>
      <c r="G34" s="757" t="n">
        <v>1</v>
      </c>
      <c r="H34" s="757" t="n">
        <v>20</v>
      </c>
      <c r="I34" s="793" t="s">
        <v>1252</v>
      </c>
      <c r="J34" s="759" t="s">
        <v>1411</v>
      </c>
      <c r="K34" s="760" t="s">
        <v>51</v>
      </c>
      <c r="L34" s="760"/>
      <c r="M34" s="760"/>
      <c r="N34" s="760" t="n">
        <v>15</v>
      </c>
      <c r="O34" s="760" t="n">
        <v>5</v>
      </c>
      <c r="P34" s="760" t="n">
        <v>0</v>
      </c>
      <c r="Q34" s="760" t="n">
        <v>10</v>
      </c>
      <c r="R34" s="760" t="n">
        <v>15</v>
      </c>
      <c r="S34" s="760" t="n">
        <v>10</v>
      </c>
      <c r="T34" s="760" t="n">
        <v>30</v>
      </c>
      <c r="U34" s="760" t="n">
        <f aca="false">SUM(N34:T34)</f>
        <v>85</v>
      </c>
      <c r="V34" s="760"/>
      <c r="W34" s="760" t="n">
        <v>1</v>
      </c>
      <c r="X34" s="760" t="n">
        <v>20</v>
      </c>
      <c r="Y34" s="758" t="s">
        <v>1252</v>
      </c>
      <c r="Z34" s="759" t="s">
        <v>1310</v>
      </c>
      <c r="AA34" s="759" t="s">
        <v>1412</v>
      </c>
      <c r="AB34" s="763" t="s">
        <v>1413</v>
      </c>
      <c r="AC34" s="763" t="s">
        <v>1414</v>
      </c>
      <c r="AD34" s="763" t="s">
        <v>1415</v>
      </c>
      <c r="AE34" s="761" t="n">
        <v>43313</v>
      </c>
      <c r="AF34" s="761" t="n">
        <v>43465</v>
      </c>
      <c r="AG34" s="365" t="s">
        <v>1406</v>
      </c>
      <c r="AH34" s="764" t="n">
        <v>43395</v>
      </c>
      <c r="AI34" s="369" t="s">
        <v>1416</v>
      </c>
      <c r="AJ34" s="772" t="n">
        <v>1</v>
      </c>
      <c r="AK34" s="365"/>
      <c r="AL34" s="365"/>
      <c r="AM34" s="365"/>
    </row>
    <row r="35" customFormat="false" ht="138" hidden="false" customHeight="true" outlineLevel="0" collapsed="false">
      <c r="A35" s="790"/>
      <c r="B35" s="759" t="s">
        <v>1417</v>
      </c>
      <c r="C35" s="759" t="s">
        <v>1418</v>
      </c>
      <c r="D35" s="759" t="s">
        <v>1419</v>
      </c>
      <c r="E35" s="341" t="s">
        <v>1420</v>
      </c>
      <c r="F35" s="341" t="s">
        <v>1421</v>
      </c>
      <c r="G35" s="785" t="n">
        <v>1</v>
      </c>
      <c r="H35" s="785" t="n">
        <v>20</v>
      </c>
      <c r="I35" s="758" t="s">
        <v>1252</v>
      </c>
      <c r="J35" s="369" t="s">
        <v>677</v>
      </c>
      <c r="K35" s="796" t="s">
        <v>61</v>
      </c>
      <c r="L35" s="760"/>
      <c r="M35" s="760"/>
      <c r="N35" s="760" t="n">
        <v>15</v>
      </c>
      <c r="O35" s="760" t="n">
        <v>5</v>
      </c>
      <c r="P35" s="760" t="n">
        <v>0</v>
      </c>
      <c r="Q35" s="760" t="n">
        <v>10</v>
      </c>
      <c r="R35" s="760" t="n">
        <v>15</v>
      </c>
      <c r="S35" s="760" t="n">
        <v>10</v>
      </c>
      <c r="T35" s="760" t="n">
        <v>30</v>
      </c>
      <c r="U35" s="760" t="n">
        <v>85</v>
      </c>
      <c r="V35" s="760" t="n">
        <v>2</v>
      </c>
      <c r="W35" s="760" t="n">
        <v>1</v>
      </c>
      <c r="X35" s="760" t="n">
        <v>20</v>
      </c>
      <c r="Y35" s="758" t="s">
        <v>1252</v>
      </c>
      <c r="Z35" s="369" t="s">
        <v>825</v>
      </c>
      <c r="AA35" s="365" t="s">
        <v>1422</v>
      </c>
      <c r="AB35" s="759" t="s">
        <v>1423</v>
      </c>
      <c r="AC35" s="797" t="s">
        <v>1424</v>
      </c>
      <c r="AD35" s="364" t="s">
        <v>1425</v>
      </c>
      <c r="AE35" s="364" t="n">
        <v>43282</v>
      </c>
      <c r="AF35" s="770" t="n">
        <v>43465</v>
      </c>
      <c r="AG35" s="798" t="s">
        <v>1426</v>
      </c>
      <c r="AH35" s="761" t="n">
        <v>43373</v>
      </c>
      <c r="AI35" s="365" t="s">
        <v>1427</v>
      </c>
      <c r="AJ35" s="772" t="n">
        <v>1</v>
      </c>
      <c r="AK35" s="365"/>
      <c r="AL35" s="365"/>
      <c r="AM35" s="365"/>
    </row>
    <row r="36" customFormat="false" ht="120" hidden="false" customHeight="true" outlineLevel="0" collapsed="false">
      <c r="A36" s="790"/>
      <c r="B36" s="759"/>
      <c r="C36" s="759"/>
      <c r="D36" s="759"/>
      <c r="E36" s="341" t="s">
        <v>1428</v>
      </c>
      <c r="F36" s="341" t="s">
        <v>1429</v>
      </c>
      <c r="G36" s="785"/>
      <c r="H36" s="785"/>
      <c r="I36" s="758"/>
      <c r="J36" s="369"/>
      <c r="K36" s="796"/>
      <c r="L36" s="760"/>
      <c r="M36" s="760"/>
      <c r="N36" s="760"/>
      <c r="O36" s="760"/>
      <c r="P36" s="760"/>
      <c r="Q36" s="760"/>
      <c r="R36" s="760"/>
      <c r="S36" s="760"/>
      <c r="T36" s="760"/>
      <c r="U36" s="760"/>
      <c r="V36" s="760"/>
      <c r="W36" s="760"/>
      <c r="X36" s="760"/>
      <c r="Y36" s="758"/>
      <c r="Z36" s="369"/>
      <c r="AA36" s="365" t="s">
        <v>1430</v>
      </c>
      <c r="AB36" s="799" t="s">
        <v>1431</v>
      </c>
      <c r="AC36" s="364" t="s">
        <v>1432</v>
      </c>
      <c r="AD36" s="770" t="s">
        <v>1433</v>
      </c>
      <c r="AE36" s="364" t="n">
        <v>43282</v>
      </c>
      <c r="AF36" s="770" t="n">
        <v>43465</v>
      </c>
      <c r="AG36" s="798" t="s">
        <v>1426</v>
      </c>
      <c r="AH36" s="761" t="n">
        <v>43373</v>
      </c>
      <c r="AI36" s="365" t="s">
        <v>1434</v>
      </c>
      <c r="AJ36" s="772" t="n">
        <v>0.59</v>
      </c>
      <c r="AK36" s="365"/>
      <c r="AL36" s="365"/>
      <c r="AM36" s="365"/>
    </row>
    <row r="37" customFormat="false" ht="27.6" hidden="false" customHeight="false" outlineLevel="0" collapsed="false">
      <c r="A37" s="790"/>
      <c r="B37" s="759"/>
      <c r="C37" s="759"/>
      <c r="D37" s="759"/>
      <c r="E37" s="341"/>
      <c r="F37" s="341"/>
      <c r="G37" s="785"/>
      <c r="H37" s="785"/>
      <c r="I37" s="758"/>
      <c r="J37" s="365" t="s">
        <v>1435</v>
      </c>
      <c r="K37" s="800" t="s">
        <v>61</v>
      </c>
      <c r="L37" s="801"/>
      <c r="M37" s="801"/>
      <c r="N37" s="802" t="n">
        <v>15</v>
      </c>
      <c r="O37" s="802" t="n">
        <v>5</v>
      </c>
      <c r="P37" s="802" t="n">
        <v>0</v>
      </c>
      <c r="Q37" s="802" t="n">
        <v>10</v>
      </c>
      <c r="R37" s="802" t="n">
        <v>15</v>
      </c>
      <c r="S37" s="802" t="n">
        <v>10</v>
      </c>
      <c r="T37" s="802" t="n">
        <v>30</v>
      </c>
      <c r="U37" s="801"/>
      <c r="V37" s="801"/>
      <c r="W37" s="760"/>
      <c r="X37" s="760"/>
      <c r="Y37" s="758"/>
      <c r="Z37" s="369"/>
      <c r="AA37" s="766"/>
      <c r="AB37" s="803"/>
      <c r="AC37" s="804"/>
      <c r="AD37" s="805"/>
      <c r="AE37" s="804"/>
      <c r="AF37" s="805"/>
      <c r="AG37" s="773"/>
      <c r="AH37" s="365"/>
      <c r="AI37" s="365"/>
      <c r="AJ37" s="365"/>
      <c r="AK37" s="365"/>
      <c r="AL37" s="365"/>
      <c r="AM37" s="365"/>
    </row>
    <row r="38" customFormat="false" ht="13.8" hidden="false" customHeight="false" outlineLevel="0" collapsed="false">
      <c r="A38" s="806"/>
      <c r="B38" s="759"/>
      <c r="C38" s="759"/>
      <c r="D38" s="759"/>
      <c r="E38" s="343"/>
      <c r="F38" s="343"/>
      <c r="G38" s="785"/>
      <c r="H38" s="785"/>
      <c r="I38" s="758"/>
      <c r="J38" s="369"/>
      <c r="K38" s="801"/>
      <c r="L38" s="760"/>
      <c r="M38" s="760"/>
      <c r="N38" s="802"/>
      <c r="O38" s="802"/>
      <c r="P38" s="802"/>
      <c r="Q38" s="802"/>
      <c r="R38" s="802"/>
      <c r="S38" s="802"/>
      <c r="T38" s="802"/>
      <c r="U38" s="760"/>
      <c r="V38" s="760"/>
      <c r="W38" s="760"/>
      <c r="X38" s="760"/>
      <c r="Y38" s="758"/>
      <c r="Z38" s="369"/>
      <c r="AA38" s="766"/>
      <c r="AB38" s="316"/>
      <c r="AC38" s="804"/>
      <c r="AD38" s="805"/>
      <c r="AE38" s="804"/>
      <c r="AF38" s="805"/>
      <c r="AG38" s="773"/>
      <c r="AH38" s="365"/>
      <c r="AI38" s="365"/>
      <c r="AJ38" s="365"/>
      <c r="AK38" s="365"/>
      <c r="AL38" s="365"/>
      <c r="AM38" s="365"/>
    </row>
    <row r="39" customFormat="false" ht="409.6" hidden="false" customHeight="false" outlineLevel="0" collapsed="false">
      <c r="A39" s="806"/>
      <c r="B39" s="782" t="s">
        <v>1436</v>
      </c>
      <c r="C39" s="782" t="s">
        <v>1437</v>
      </c>
      <c r="D39" s="782" t="s">
        <v>1438</v>
      </c>
      <c r="E39" s="807" t="s">
        <v>1439</v>
      </c>
      <c r="F39" s="808" t="s">
        <v>1440</v>
      </c>
      <c r="G39" s="757" t="n">
        <v>4</v>
      </c>
      <c r="H39" s="757" t="n">
        <v>10</v>
      </c>
      <c r="I39" s="793" t="s">
        <v>1254</v>
      </c>
      <c r="J39" s="782" t="s">
        <v>1441</v>
      </c>
      <c r="K39" s="760" t="s">
        <v>61</v>
      </c>
      <c r="L39" s="760"/>
      <c r="M39" s="760"/>
      <c r="N39" s="760" t="n">
        <v>15</v>
      </c>
      <c r="O39" s="760" t="n">
        <v>5</v>
      </c>
      <c r="P39" s="760" t="n">
        <v>0</v>
      </c>
      <c r="Q39" s="760" t="n">
        <v>10</v>
      </c>
      <c r="R39" s="760" t="n">
        <v>15</v>
      </c>
      <c r="S39" s="760" t="n">
        <v>10</v>
      </c>
      <c r="T39" s="760" t="n">
        <v>30</v>
      </c>
      <c r="U39" s="760" t="n">
        <f aca="false">SUM(N39:T39)</f>
        <v>85</v>
      </c>
      <c r="V39" s="760" t="n">
        <v>2</v>
      </c>
      <c r="W39" s="760" t="n">
        <v>2</v>
      </c>
      <c r="X39" s="760" t="n">
        <v>10</v>
      </c>
      <c r="Y39" s="758" t="s">
        <v>1252</v>
      </c>
      <c r="Z39" s="809" t="s">
        <v>1442</v>
      </c>
      <c r="AA39" s="808" t="s">
        <v>1443</v>
      </c>
      <c r="AB39" s="782" t="s">
        <v>1444</v>
      </c>
      <c r="AC39" s="774" t="s">
        <v>1445</v>
      </c>
      <c r="AD39" s="774" t="s">
        <v>1446</v>
      </c>
      <c r="AE39" s="810" t="n">
        <v>43101</v>
      </c>
      <c r="AF39" s="810" t="n">
        <v>43464</v>
      </c>
      <c r="AG39" s="811" t="s">
        <v>1447</v>
      </c>
      <c r="AH39" s="812" t="s">
        <v>1448</v>
      </c>
      <c r="AI39" s="813" t="s">
        <v>1449</v>
      </c>
      <c r="AJ39" s="766"/>
      <c r="AK39" s="365"/>
      <c r="AL39" s="365"/>
      <c r="AM39" s="365"/>
    </row>
    <row r="40" customFormat="false" ht="409.6" hidden="false" customHeight="false" outlineLevel="0" collapsed="false">
      <c r="A40" s="806"/>
      <c r="B40" s="782" t="s">
        <v>1436</v>
      </c>
      <c r="C40" s="782" t="s">
        <v>1437</v>
      </c>
      <c r="D40" s="813" t="s">
        <v>1450</v>
      </c>
      <c r="E40" s="782" t="s">
        <v>1451</v>
      </c>
      <c r="F40" s="808" t="s">
        <v>1452</v>
      </c>
      <c r="G40" s="757" t="n">
        <v>3</v>
      </c>
      <c r="H40" s="757" t="n">
        <v>5</v>
      </c>
      <c r="I40" s="793" t="s">
        <v>1252</v>
      </c>
      <c r="J40" s="814" t="s">
        <v>1453</v>
      </c>
      <c r="K40" s="760" t="s">
        <v>61</v>
      </c>
      <c r="L40" s="760"/>
      <c r="M40" s="760"/>
      <c r="N40" s="760" t="n">
        <v>15</v>
      </c>
      <c r="O40" s="760" t="n">
        <v>5</v>
      </c>
      <c r="P40" s="760" t="n">
        <v>0</v>
      </c>
      <c r="Q40" s="760" t="n">
        <v>10</v>
      </c>
      <c r="R40" s="760" t="n">
        <v>15</v>
      </c>
      <c r="S40" s="760" t="n">
        <v>10</v>
      </c>
      <c r="T40" s="760" t="n">
        <v>30</v>
      </c>
      <c r="U40" s="760" t="n">
        <f aca="false">SUM(N40:T40)</f>
        <v>85</v>
      </c>
      <c r="V40" s="760" t="n">
        <v>1</v>
      </c>
      <c r="W40" s="760" t="n">
        <v>2</v>
      </c>
      <c r="X40" s="760" t="n">
        <v>5</v>
      </c>
      <c r="Y40" s="758" t="s">
        <v>1278</v>
      </c>
      <c r="Z40" s="809" t="s">
        <v>1442</v>
      </c>
      <c r="AA40" s="808" t="s">
        <v>1454</v>
      </c>
      <c r="AB40" s="782" t="s">
        <v>1455</v>
      </c>
      <c r="AC40" s="774" t="s">
        <v>1456</v>
      </c>
      <c r="AD40" s="774" t="s">
        <v>1457</v>
      </c>
      <c r="AE40" s="810" t="n">
        <v>43101</v>
      </c>
      <c r="AF40" s="810" t="n">
        <v>43464</v>
      </c>
      <c r="AG40" s="811" t="s">
        <v>1447</v>
      </c>
      <c r="AH40" s="812" t="s">
        <v>1448</v>
      </c>
      <c r="AI40" s="813" t="s">
        <v>1458</v>
      </c>
      <c r="AJ40" s="766"/>
      <c r="AK40" s="365"/>
      <c r="AL40" s="365"/>
      <c r="AM40" s="365"/>
    </row>
    <row r="41" customFormat="false" ht="207" hidden="false" customHeight="false" outlineLevel="0" collapsed="false">
      <c r="A41" s="806"/>
      <c r="B41" s="782" t="s">
        <v>1436</v>
      </c>
      <c r="C41" s="782" t="s">
        <v>1437</v>
      </c>
      <c r="D41" s="782" t="s">
        <v>1459</v>
      </c>
      <c r="E41" s="808" t="s">
        <v>1460</v>
      </c>
      <c r="F41" s="808" t="s">
        <v>1461</v>
      </c>
      <c r="G41" s="757" t="n">
        <v>4</v>
      </c>
      <c r="H41" s="757" t="n">
        <v>10</v>
      </c>
      <c r="I41" s="793" t="s">
        <v>1254</v>
      </c>
      <c r="J41" s="807" t="s">
        <v>1462</v>
      </c>
      <c r="K41" s="760" t="s">
        <v>61</v>
      </c>
      <c r="L41" s="760"/>
      <c r="M41" s="760"/>
      <c r="N41" s="760" t="n">
        <v>15</v>
      </c>
      <c r="O41" s="760" t="n">
        <v>5</v>
      </c>
      <c r="P41" s="760" t="n">
        <v>0</v>
      </c>
      <c r="Q41" s="760" t="n">
        <v>10</v>
      </c>
      <c r="R41" s="760" t="n">
        <v>15</v>
      </c>
      <c r="S41" s="760" t="n">
        <v>10</v>
      </c>
      <c r="T41" s="760" t="n">
        <v>30</v>
      </c>
      <c r="U41" s="760" t="n">
        <f aca="false">SUM(N41:T41)</f>
        <v>85</v>
      </c>
      <c r="V41" s="760" t="n">
        <v>1</v>
      </c>
      <c r="W41" s="760" t="n">
        <v>3</v>
      </c>
      <c r="X41" s="760" t="n">
        <v>5</v>
      </c>
      <c r="Y41" s="758" t="s">
        <v>1252</v>
      </c>
      <c r="Z41" s="809" t="s">
        <v>1442</v>
      </c>
      <c r="AA41" s="813" t="s">
        <v>1463</v>
      </c>
      <c r="AB41" s="813" t="s">
        <v>1464</v>
      </c>
      <c r="AC41" s="774" t="s">
        <v>1465</v>
      </c>
      <c r="AD41" s="774" t="s">
        <v>1466</v>
      </c>
      <c r="AE41" s="810" t="n">
        <v>43101</v>
      </c>
      <c r="AF41" s="810" t="n">
        <v>43464</v>
      </c>
      <c r="AG41" s="811" t="s">
        <v>654</v>
      </c>
      <c r="AH41" s="812" t="s">
        <v>1448</v>
      </c>
      <c r="AI41" s="813" t="s">
        <v>1467</v>
      </c>
      <c r="AJ41" s="766"/>
      <c r="AK41" s="365"/>
      <c r="AL41" s="365"/>
      <c r="AM41" s="365"/>
    </row>
    <row r="42" customFormat="false" ht="55.2" hidden="false" customHeight="true" outlineLevel="0" collapsed="false">
      <c r="A42" s="806"/>
      <c r="B42" s="369" t="s">
        <v>1468</v>
      </c>
      <c r="C42" s="369" t="s">
        <v>1469</v>
      </c>
      <c r="D42" s="369" t="s">
        <v>1470</v>
      </c>
      <c r="E42" s="365" t="s">
        <v>1471</v>
      </c>
      <c r="F42" s="365" t="s">
        <v>1472</v>
      </c>
      <c r="G42" s="757" t="n">
        <v>3</v>
      </c>
      <c r="H42" s="757" t="n">
        <v>10</v>
      </c>
      <c r="I42" s="758" t="s">
        <v>1254</v>
      </c>
      <c r="J42" s="365" t="s">
        <v>1473</v>
      </c>
      <c r="K42" s="760" t="s">
        <v>51</v>
      </c>
      <c r="L42" s="760"/>
      <c r="M42" s="760"/>
      <c r="N42" s="760" t="n">
        <v>15</v>
      </c>
      <c r="O42" s="760" t="n">
        <v>5</v>
      </c>
      <c r="P42" s="760" t="n">
        <v>0</v>
      </c>
      <c r="Q42" s="760" t="n">
        <v>10</v>
      </c>
      <c r="R42" s="760" t="n">
        <v>15</v>
      </c>
      <c r="S42" s="760" t="n">
        <v>10</v>
      </c>
      <c r="T42" s="760" t="n">
        <v>30</v>
      </c>
      <c r="U42" s="760" t="n">
        <f aca="false">SUM(N42:T42)</f>
        <v>85</v>
      </c>
      <c r="V42" s="760"/>
      <c r="W42" s="760" t="n">
        <v>2</v>
      </c>
      <c r="X42" s="760" t="n">
        <v>10</v>
      </c>
      <c r="Y42" s="758" t="s">
        <v>1252</v>
      </c>
      <c r="Z42" s="777" t="s">
        <v>1474</v>
      </c>
      <c r="AA42" s="365" t="s">
        <v>1475</v>
      </c>
      <c r="AB42" s="365"/>
      <c r="AC42" s="365"/>
      <c r="AD42" s="365" t="s">
        <v>1476</v>
      </c>
      <c r="AE42" s="761" t="n">
        <v>43133</v>
      </c>
      <c r="AF42" s="761" t="n">
        <v>43465</v>
      </c>
      <c r="AG42" s="369" t="s">
        <v>1477</v>
      </c>
      <c r="AH42" s="764" t="n">
        <v>43373</v>
      </c>
      <c r="AI42" s="365" t="s">
        <v>1478</v>
      </c>
      <c r="AJ42" s="815" t="n">
        <v>1</v>
      </c>
    </row>
    <row r="43" customFormat="false" ht="124.8" hidden="false" customHeight="true" outlineLevel="0" collapsed="false">
      <c r="A43" s="806"/>
      <c r="B43" s="369"/>
      <c r="C43" s="369"/>
      <c r="D43" s="369"/>
      <c r="E43" s="365" t="s">
        <v>1479</v>
      </c>
      <c r="F43" s="365" t="s">
        <v>1480</v>
      </c>
      <c r="G43" s="757"/>
      <c r="H43" s="757"/>
      <c r="I43" s="758"/>
      <c r="J43" s="365" t="s">
        <v>1481</v>
      </c>
      <c r="K43" s="760" t="s">
        <v>51</v>
      </c>
      <c r="L43" s="760"/>
      <c r="M43" s="760"/>
      <c r="N43" s="760" t="n">
        <v>15</v>
      </c>
      <c r="O43" s="760" t="n">
        <v>5</v>
      </c>
      <c r="P43" s="760" t="n">
        <v>15</v>
      </c>
      <c r="Q43" s="760" t="n">
        <v>10</v>
      </c>
      <c r="R43" s="760" t="n">
        <v>15</v>
      </c>
      <c r="S43" s="760" t="n">
        <v>10</v>
      </c>
      <c r="T43" s="760" t="n">
        <v>30</v>
      </c>
      <c r="U43" s="760" t="n">
        <f aca="false">SUM(N43:T43)</f>
        <v>100</v>
      </c>
      <c r="V43" s="760"/>
      <c r="W43" s="760"/>
      <c r="X43" s="760"/>
      <c r="Y43" s="758"/>
      <c r="Z43" s="777"/>
      <c r="AA43" s="365" t="s">
        <v>1482</v>
      </c>
      <c r="AB43" s="365"/>
      <c r="AC43" s="365"/>
      <c r="AD43" s="365" t="s">
        <v>500</v>
      </c>
      <c r="AE43" s="761" t="n">
        <v>43133</v>
      </c>
      <c r="AF43" s="761" t="n">
        <v>43465</v>
      </c>
      <c r="AG43" s="369" t="s">
        <v>1483</v>
      </c>
      <c r="AH43" s="764" t="n">
        <v>43373</v>
      </c>
      <c r="AI43" s="816" t="s">
        <v>1484</v>
      </c>
      <c r="AJ43" s="817" t="n">
        <v>0.5</v>
      </c>
    </row>
    <row r="44" customFormat="false" ht="80.4" hidden="false" customHeight="true" outlineLevel="0" collapsed="false">
      <c r="A44" s="806"/>
      <c r="B44" s="369"/>
      <c r="C44" s="369" t="s">
        <v>1485</v>
      </c>
      <c r="D44" s="369" t="s">
        <v>1486</v>
      </c>
      <c r="E44" s="365" t="s">
        <v>1487</v>
      </c>
      <c r="F44" s="365" t="s">
        <v>497</v>
      </c>
      <c r="G44" s="757" t="n">
        <v>3</v>
      </c>
      <c r="H44" s="757" t="n">
        <v>10</v>
      </c>
      <c r="I44" s="758" t="s">
        <v>1254</v>
      </c>
      <c r="J44" s="365" t="s">
        <v>1488</v>
      </c>
      <c r="K44" s="760" t="s">
        <v>51</v>
      </c>
      <c r="L44" s="760"/>
      <c r="M44" s="760"/>
      <c r="N44" s="760" t="n">
        <v>0</v>
      </c>
      <c r="O44" s="760" t="n">
        <v>5</v>
      </c>
      <c r="P44" s="760" t="n">
        <v>0</v>
      </c>
      <c r="Q44" s="760" t="n">
        <v>10</v>
      </c>
      <c r="R44" s="760" t="n">
        <v>15</v>
      </c>
      <c r="S44" s="760" t="n">
        <v>10</v>
      </c>
      <c r="T44" s="760" t="n">
        <v>30</v>
      </c>
      <c r="U44" s="760" t="n">
        <f aca="false">SUM(N44:T44)</f>
        <v>70</v>
      </c>
      <c r="V44" s="760"/>
      <c r="W44" s="760" t="n">
        <v>1</v>
      </c>
      <c r="X44" s="760" t="n">
        <v>10</v>
      </c>
      <c r="Y44" s="758" t="s">
        <v>1278</v>
      </c>
      <c r="Z44" s="341" t="s">
        <v>1255</v>
      </c>
      <c r="AA44" s="363" t="s">
        <v>499</v>
      </c>
      <c r="AB44" s="341"/>
      <c r="AC44" s="341"/>
      <c r="AD44" s="365" t="s">
        <v>1056</v>
      </c>
      <c r="AE44" s="761" t="n">
        <v>43133</v>
      </c>
      <c r="AF44" s="761" t="n">
        <v>43465</v>
      </c>
      <c r="AG44" s="363" t="s">
        <v>1483</v>
      </c>
      <c r="AH44" s="818" t="n">
        <v>43373</v>
      </c>
      <c r="AI44" s="819" t="s">
        <v>1489</v>
      </c>
      <c r="AJ44" s="820" t="n">
        <v>0.7</v>
      </c>
    </row>
    <row r="45" customFormat="false" ht="137.4" hidden="false" customHeight="true" outlineLevel="0" collapsed="false">
      <c r="A45" s="806"/>
      <c r="B45" s="369"/>
      <c r="C45" s="369"/>
      <c r="D45" s="369"/>
      <c r="E45" s="365" t="s">
        <v>509</v>
      </c>
      <c r="F45" s="365" t="s">
        <v>504</v>
      </c>
      <c r="G45" s="757"/>
      <c r="H45" s="757"/>
      <c r="I45" s="758"/>
      <c r="J45" s="365" t="s">
        <v>505</v>
      </c>
      <c r="K45" s="760" t="s">
        <v>51</v>
      </c>
      <c r="L45" s="760"/>
      <c r="M45" s="760"/>
      <c r="N45" s="760" t="n">
        <v>15</v>
      </c>
      <c r="O45" s="760" t="n">
        <v>5</v>
      </c>
      <c r="P45" s="760" t="n">
        <v>15</v>
      </c>
      <c r="Q45" s="760" t="n">
        <v>0</v>
      </c>
      <c r="R45" s="760" t="n">
        <v>15</v>
      </c>
      <c r="S45" s="760" t="n">
        <v>10</v>
      </c>
      <c r="T45" s="760" t="n">
        <v>30</v>
      </c>
      <c r="U45" s="760" t="n">
        <f aca="false">SUM(N45:T45)</f>
        <v>90</v>
      </c>
      <c r="V45" s="760"/>
      <c r="W45" s="760"/>
      <c r="X45" s="760"/>
      <c r="Y45" s="758"/>
      <c r="Z45" s="341"/>
      <c r="AA45" s="363" t="s">
        <v>506</v>
      </c>
      <c r="AB45" s="363"/>
      <c r="AC45" s="363"/>
      <c r="AD45" s="365" t="s">
        <v>420</v>
      </c>
      <c r="AE45" s="761" t="n">
        <v>43133</v>
      </c>
      <c r="AF45" s="761" t="n">
        <v>43465</v>
      </c>
      <c r="AG45" s="363" t="s">
        <v>1483</v>
      </c>
      <c r="AH45" s="818" t="n">
        <v>43373</v>
      </c>
      <c r="AI45" s="819" t="s">
        <v>1490</v>
      </c>
      <c r="AJ45" s="821" t="n">
        <v>0.5</v>
      </c>
    </row>
    <row r="46" customFormat="false" ht="41.4" hidden="false" customHeight="true" outlineLevel="0" collapsed="false">
      <c r="A46" s="806"/>
      <c r="B46" s="822" t="s">
        <v>1491</v>
      </c>
      <c r="C46" s="823" t="s">
        <v>1492</v>
      </c>
      <c r="D46" s="824" t="s">
        <v>1493</v>
      </c>
      <c r="E46" s="825" t="s">
        <v>1494</v>
      </c>
      <c r="F46" s="825" t="s">
        <v>1495</v>
      </c>
      <c r="G46" s="826" t="n">
        <v>2</v>
      </c>
      <c r="H46" s="826" t="n">
        <v>20</v>
      </c>
      <c r="I46" s="827" t="s">
        <v>1254</v>
      </c>
      <c r="J46" s="825" t="s">
        <v>1496</v>
      </c>
      <c r="K46" s="822" t="s">
        <v>61</v>
      </c>
      <c r="L46" s="825"/>
      <c r="M46" s="825"/>
      <c r="N46" s="825" t="n">
        <v>15</v>
      </c>
      <c r="O46" s="825" t="n">
        <v>5</v>
      </c>
      <c r="P46" s="825" t="n">
        <v>0</v>
      </c>
      <c r="Q46" s="825" t="n">
        <v>10</v>
      </c>
      <c r="R46" s="822" t="n">
        <v>15</v>
      </c>
      <c r="S46" s="822" t="n">
        <v>10</v>
      </c>
      <c r="T46" s="822" t="n">
        <v>30</v>
      </c>
      <c r="U46" s="822" t="n">
        <v>85</v>
      </c>
      <c r="V46" s="825"/>
      <c r="W46" s="822" t="n">
        <v>1</v>
      </c>
      <c r="X46" s="822" t="n">
        <v>20</v>
      </c>
      <c r="Y46" s="827" t="s">
        <v>1252</v>
      </c>
      <c r="Z46" s="822" t="s">
        <v>1310</v>
      </c>
      <c r="AA46" s="825" t="s">
        <v>1497</v>
      </c>
      <c r="AB46" s="825" t="s">
        <v>1498</v>
      </c>
      <c r="AC46" s="828" t="n">
        <v>43151</v>
      </c>
      <c r="AD46" s="828" t="n">
        <v>43465</v>
      </c>
      <c r="AE46" s="825" t="s">
        <v>1499</v>
      </c>
      <c r="AF46" s="829" t="n">
        <v>43340</v>
      </c>
      <c r="AG46" s="823" t="s">
        <v>1500</v>
      </c>
    </row>
    <row r="47" customFormat="false" ht="27.6" hidden="false" customHeight="false" outlineLevel="0" collapsed="false">
      <c r="A47" s="806"/>
      <c r="B47" s="822"/>
      <c r="C47" s="823"/>
      <c r="D47" s="824"/>
      <c r="E47" s="825" t="s">
        <v>1501</v>
      </c>
      <c r="F47" s="825" t="s">
        <v>1502</v>
      </c>
      <c r="G47" s="826"/>
      <c r="H47" s="826"/>
      <c r="I47" s="827"/>
      <c r="J47" s="825" t="s">
        <v>1503</v>
      </c>
      <c r="K47" s="822" t="s">
        <v>61</v>
      </c>
      <c r="L47" s="825"/>
      <c r="M47" s="825"/>
      <c r="N47" s="825" t="n">
        <v>15</v>
      </c>
      <c r="O47" s="825" t="n">
        <v>5</v>
      </c>
      <c r="P47" s="825" t="n">
        <v>0</v>
      </c>
      <c r="Q47" s="825" t="n">
        <v>10</v>
      </c>
      <c r="R47" s="822" t="n">
        <v>15</v>
      </c>
      <c r="S47" s="822" t="n">
        <v>10</v>
      </c>
      <c r="T47" s="822" t="n">
        <v>30</v>
      </c>
      <c r="U47" s="822" t="n">
        <v>85</v>
      </c>
      <c r="V47" s="825"/>
      <c r="W47" s="822"/>
      <c r="X47" s="822"/>
      <c r="Y47" s="827"/>
      <c r="Z47" s="822"/>
      <c r="AA47" s="825" t="s">
        <v>1504</v>
      </c>
      <c r="AB47" s="825" t="s">
        <v>1505</v>
      </c>
      <c r="AC47" s="828" t="n">
        <v>43151</v>
      </c>
      <c r="AD47" s="828" t="n">
        <v>43220</v>
      </c>
      <c r="AE47" s="825" t="s">
        <v>1499</v>
      </c>
      <c r="AF47" s="829"/>
      <c r="AG47" s="823"/>
    </row>
    <row r="48" customFormat="false" ht="70.2" hidden="false" customHeight="true" outlineLevel="0" collapsed="false">
      <c r="A48" s="806"/>
      <c r="B48" s="822"/>
      <c r="C48" s="823"/>
      <c r="D48" s="824"/>
      <c r="E48" s="825"/>
      <c r="F48" s="825" t="s">
        <v>1506</v>
      </c>
      <c r="G48" s="826"/>
      <c r="H48" s="826"/>
      <c r="I48" s="827"/>
      <c r="J48" s="825" t="s">
        <v>1507</v>
      </c>
      <c r="K48" s="822" t="s">
        <v>61</v>
      </c>
      <c r="L48" s="825"/>
      <c r="M48" s="825"/>
      <c r="N48" s="825" t="n">
        <v>15</v>
      </c>
      <c r="O48" s="825" t="n">
        <v>5</v>
      </c>
      <c r="P48" s="825" t="n">
        <v>0</v>
      </c>
      <c r="Q48" s="825" t="n">
        <v>10</v>
      </c>
      <c r="R48" s="822" t="n">
        <v>15</v>
      </c>
      <c r="S48" s="822" t="n">
        <v>10</v>
      </c>
      <c r="T48" s="822" t="n">
        <v>30</v>
      </c>
      <c r="U48" s="822" t="n">
        <v>85</v>
      </c>
      <c r="V48" s="825"/>
      <c r="W48" s="822"/>
      <c r="X48" s="822"/>
      <c r="Y48" s="827"/>
      <c r="Z48" s="822"/>
      <c r="AA48" s="825" t="s">
        <v>1508</v>
      </c>
      <c r="AB48" s="825" t="s">
        <v>1509</v>
      </c>
      <c r="AC48" s="828" t="n">
        <v>43151</v>
      </c>
      <c r="AD48" s="828" t="n">
        <v>43465</v>
      </c>
      <c r="AE48" s="825" t="s">
        <v>1499</v>
      </c>
      <c r="AF48" s="829"/>
      <c r="AG48" s="823"/>
    </row>
    <row r="49" customFormat="false" ht="234.6" hidden="false" customHeight="false" outlineLevel="0" collapsed="false">
      <c r="A49" s="806"/>
      <c r="B49" s="822"/>
      <c r="C49" s="823"/>
      <c r="D49" s="824"/>
      <c r="E49" s="825"/>
      <c r="F49" s="825" t="s">
        <v>1510</v>
      </c>
      <c r="G49" s="826"/>
      <c r="H49" s="826"/>
      <c r="I49" s="827"/>
      <c r="J49" s="825" t="s">
        <v>1511</v>
      </c>
      <c r="K49" s="822" t="s">
        <v>61</v>
      </c>
      <c r="L49" s="825"/>
      <c r="M49" s="825"/>
      <c r="N49" s="825" t="n">
        <v>15</v>
      </c>
      <c r="O49" s="825" t="n">
        <v>5</v>
      </c>
      <c r="P49" s="825" t="n">
        <v>0</v>
      </c>
      <c r="Q49" s="825" t="n">
        <v>10</v>
      </c>
      <c r="R49" s="822" t="n">
        <v>15</v>
      </c>
      <c r="S49" s="822" t="n">
        <v>10</v>
      </c>
      <c r="T49" s="822" t="n">
        <v>30</v>
      </c>
      <c r="U49" s="822" t="n">
        <v>85</v>
      </c>
      <c r="V49" s="825"/>
      <c r="W49" s="822"/>
      <c r="X49" s="822"/>
      <c r="Y49" s="827"/>
      <c r="Z49" s="822"/>
      <c r="AA49" s="825" t="s">
        <v>1512</v>
      </c>
      <c r="AB49" s="825" t="s">
        <v>1513</v>
      </c>
      <c r="AC49" s="828" t="n">
        <v>43252</v>
      </c>
      <c r="AD49" s="828" t="n">
        <v>43465</v>
      </c>
      <c r="AE49" s="825" t="s">
        <v>1499</v>
      </c>
      <c r="AF49" s="829"/>
      <c r="AG49" s="823"/>
    </row>
    <row r="50" customFormat="false" ht="27.6" hidden="false" customHeight="false" outlineLevel="0" collapsed="false">
      <c r="A50" s="806"/>
      <c r="B50" s="822"/>
      <c r="C50" s="823"/>
      <c r="D50" s="824"/>
      <c r="E50" s="825"/>
      <c r="F50" s="830"/>
      <c r="G50" s="826"/>
      <c r="H50" s="826"/>
      <c r="I50" s="827"/>
      <c r="J50" s="825" t="s">
        <v>1514</v>
      </c>
      <c r="K50" s="822" t="s">
        <v>61</v>
      </c>
      <c r="L50" s="825"/>
      <c r="M50" s="825"/>
      <c r="N50" s="825" t="n">
        <v>15</v>
      </c>
      <c r="O50" s="825" t="n">
        <v>5</v>
      </c>
      <c r="P50" s="825" t="n">
        <v>0</v>
      </c>
      <c r="Q50" s="825" t="n">
        <v>10</v>
      </c>
      <c r="R50" s="822" t="n">
        <v>15</v>
      </c>
      <c r="S50" s="822" t="n">
        <v>10</v>
      </c>
      <c r="T50" s="822" t="n">
        <v>30</v>
      </c>
      <c r="U50" s="822" t="n">
        <v>85</v>
      </c>
      <c r="V50" s="825"/>
      <c r="W50" s="822"/>
      <c r="X50" s="822"/>
      <c r="Y50" s="827"/>
      <c r="Z50" s="822"/>
      <c r="AA50" s="825" t="s">
        <v>1515</v>
      </c>
      <c r="AB50" s="825" t="s">
        <v>1516</v>
      </c>
      <c r="AC50" s="828" t="n">
        <v>43151</v>
      </c>
      <c r="AD50" s="828" t="n">
        <v>43189</v>
      </c>
      <c r="AE50" s="825" t="s">
        <v>1499</v>
      </c>
      <c r="AF50" s="829"/>
      <c r="AG50" s="823"/>
    </row>
    <row r="51" customFormat="false" ht="27.6" hidden="false" customHeight="false" outlineLevel="0" collapsed="false">
      <c r="A51" s="806"/>
      <c r="B51" s="822"/>
      <c r="C51" s="823"/>
      <c r="D51" s="824"/>
      <c r="E51" s="825"/>
      <c r="F51" s="830"/>
      <c r="G51" s="826"/>
      <c r="H51" s="826"/>
      <c r="I51" s="827"/>
      <c r="J51" s="831" t="s">
        <v>1517</v>
      </c>
      <c r="K51" s="822" t="s">
        <v>61</v>
      </c>
      <c r="L51" s="825"/>
      <c r="M51" s="825"/>
      <c r="N51" s="825" t="n">
        <v>15</v>
      </c>
      <c r="O51" s="825" t="n">
        <v>5</v>
      </c>
      <c r="P51" s="825" t="n">
        <v>0</v>
      </c>
      <c r="Q51" s="825" t="n">
        <v>10</v>
      </c>
      <c r="R51" s="822" t="n">
        <v>15</v>
      </c>
      <c r="S51" s="822" t="n">
        <v>10</v>
      </c>
      <c r="T51" s="822" t="n">
        <v>30</v>
      </c>
      <c r="U51" s="822" t="n">
        <v>85</v>
      </c>
      <c r="V51" s="825"/>
      <c r="W51" s="822"/>
      <c r="X51" s="822"/>
      <c r="Y51" s="827"/>
      <c r="Z51" s="822"/>
      <c r="AA51" s="825" t="s">
        <v>1518</v>
      </c>
      <c r="AB51" s="825" t="s">
        <v>1516</v>
      </c>
      <c r="AC51" s="828" t="n">
        <v>43151</v>
      </c>
      <c r="AD51" s="828" t="n">
        <v>43189</v>
      </c>
      <c r="AE51" s="825" t="s">
        <v>1499</v>
      </c>
      <c r="AF51" s="829"/>
      <c r="AG51" s="823"/>
    </row>
    <row r="52" customFormat="false" ht="69" hidden="false" customHeight="true" outlineLevel="0" collapsed="false">
      <c r="A52" s="806"/>
      <c r="B52" s="777" t="s">
        <v>1519</v>
      </c>
      <c r="C52" s="369" t="s">
        <v>1520</v>
      </c>
      <c r="D52" s="369" t="s">
        <v>1521</v>
      </c>
      <c r="E52" s="832" t="s">
        <v>1522</v>
      </c>
      <c r="F52" s="833" t="s">
        <v>447</v>
      </c>
      <c r="G52" s="757" t="n">
        <v>4</v>
      </c>
      <c r="H52" s="757" t="n">
        <v>10</v>
      </c>
      <c r="I52" s="758" t="s">
        <v>1254</v>
      </c>
      <c r="J52" s="342" t="s">
        <v>1523</v>
      </c>
      <c r="K52" s="760" t="s">
        <v>61</v>
      </c>
      <c r="L52" s="760"/>
      <c r="M52" s="760"/>
      <c r="N52" s="760" t="n">
        <v>0</v>
      </c>
      <c r="O52" s="760" t="n">
        <v>5</v>
      </c>
      <c r="P52" s="760" t="n">
        <v>0</v>
      </c>
      <c r="Q52" s="760" t="n">
        <v>10</v>
      </c>
      <c r="R52" s="760" t="n">
        <v>15</v>
      </c>
      <c r="S52" s="760" t="n">
        <v>10</v>
      </c>
      <c r="T52" s="760" t="n">
        <v>30</v>
      </c>
      <c r="U52" s="760" t="n">
        <f aca="false">SUM(N52:T52)</f>
        <v>70</v>
      </c>
      <c r="V52" s="760" t="n">
        <v>1</v>
      </c>
      <c r="W52" s="760" t="n">
        <v>2</v>
      </c>
      <c r="X52" s="760" t="n">
        <v>10</v>
      </c>
      <c r="Y52" s="758" t="s">
        <v>1252</v>
      </c>
      <c r="Z52" s="369" t="s">
        <v>1524</v>
      </c>
      <c r="AA52" s="367" t="s">
        <v>1525</v>
      </c>
      <c r="AB52" s="760" t="s">
        <v>461</v>
      </c>
      <c r="AC52" s="368" t="s">
        <v>460</v>
      </c>
      <c r="AD52" s="359" t="s">
        <v>441</v>
      </c>
      <c r="AE52" s="370" t="n">
        <v>43160</v>
      </c>
      <c r="AF52" s="370" t="n">
        <v>43465</v>
      </c>
      <c r="AG52" s="369" t="s">
        <v>450</v>
      </c>
      <c r="AH52" s="764" t="n">
        <v>43281</v>
      </c>
      <c r="AI52" s="834" t="s">
        <v>1526</v>
      </c>
      <c r="AJ52" s="359" t="s">
        <v>1013</v>
      </c>
    </row>
    <row r="53" customFormat="false" ht="69" hidden="false" customHeight="false" outlineLevel="0" collapsed="false">
      <c r="A53" s="806"/>
      <c r="B53" s="777"/>
      <c r="C53" s="369"/>
      <c r="D53" s="369"/>
      <c r="E53" s="835"/>
      <c r="F53" s="833" t="s">
        <v>1527</v>
      </c>
      <c r="G53" s="757"/>
      <c r="H53" s="757"/>
      <c r="I53" s="758"/>
      <c r="J53" s="342" t="s">
        <v>1528</v>
      </c>
      <c r="K53" s="760" t="s">
        <v>61</v>
      </c>
      <c r="L53" s="760"/>
      <c r="M53" s="760"/>
      <c r="N53" s="760" t="n">
        <v>0</v>
      </c>
      <c r="O53" s="760" t="n">
        <v>5</v>
      </c>
      <c r="P53" s="760" t="n">
        <v>0</v>
      </c>
      <c r="Q53" s="760" t="n">
        <v>10</v>
      </c>
      <c r="R53" s="760" t="n">
        <v>15</v>
      </c>
      <c r="S53" s="760" t="n">
        <v>10</v>
      </c>
      <c r="T53" s="760" t="n">
        <v>30</v>
      </c>
      <c r="U53" s="760" t="n">
        <f aca="false">SUM(N53:T53)</f>
        <v>70</v>
      </c>
      <c r="V53" s="760" t="n">
        <v>1</v>
      </c>
      <c r="W53" s="760"/>
      <c r="X53" s="760"/>
      <c r="Y53" s="758"/>
      <c r="Z53" s="369"/>
      <c r="AA53" s="836" t="s">
        <v>1529</v>
      </c>
      <c r="AB53" s="809" t="s">
        <v>1530</v>
      </c>
      <c r="AC53" s="369" t="s">
        <v>1531</v>
      </c>
      <c r="AD53" s="359" t="s">
        <v>1532</v>
      </c>
      <c r="AE53" s="370" t="n">
        <v>43160</v>
      </c>
      <c r="AF53" s="370" t="n">
        <v>43465</v>
      </c>
      <c r="AG53" s="369" t="s">
        <v>1533</v>
      </c>
      <c r="AH53" s="764" t="n">
        <v>43281</v>
      </c>
      <c r="AI53" s="834" t="s">
        <v>1534</v>
      </c>
      <c r="AJ53" s="359" t="s">
        <v>1535</v>
      </c>
    </row>
    <row r="54" customFormat="false" ht="110.4" hidden="false" customHeight="false" outlineLevel="0" collapsed="false">
      <c r="A54" s="806"/>
      <c r="B54" s="777"/>
      <c r="C54" s="369"/>
      <c r="D54" s="369"/>
      <c r="E54" s="837"/>
      <c r="F54" s="760"/>
      <c r="G54" s="757"/>
      <c r="H54" s="757"/>
      <c r="I54" s="758"/>
      <c r="J54" s="365"/>
      <c r="K54" s="760"/>
      <c r="L54" s="760"/>
      <c r="M54" s="760"/>
      <c r="N54" s="760"/>
      <c r="O54" s="760"/>
      <c r="P54" s="760"/>
      <c r="Q54" s="760"/>
      <c r="R54" s="760"/>
      <c r="S54" s="760"/>
      <c r="T54" s="760"/>
      <c r="U54" s="760"/>
      <c r="V54" s="760"/>
      <c r="W54" s="760"/>
      <c r="X54" s="760"/>
      <c r="Y54" s="758"/>
      <c r="Z54" s="369"/>
      <c r="AA54" s="759" t="s">
        <v>1536</v>
      </c>
      <c r="AB54" s="369" t="s">
        <v>1537</v>
      </c>
      <c r="AC54" s="368" t="s">
        <v>1538</v>
      </c>
      <c r="AD54" s="359" t="s">
        <v>1539</v>
      </c>
      <c r="AE54" s="370" t="n">
        <v>43160</v>
      </c>
      <c r="AF54" s="370" t="n">
        <v>43465</v>
      </c>
      <c r="AG54" s="369" t="s">
        <v>450</v>
      </c>
      <c r="AH54" s="764" t="n">
        <v>43281</v>
      </c>
      <c r="AI54" s="834" t="s">
        <v>1540</v>
      </c>
      <c r="AJ54" s="359" t="s">
        <v>1541</v>
      </c>
    </row>
  </sheetData>
  <sheetProtection sheet="true" selectLockedCells="true" selectUnlockedCells="true"/>
  <mergeCells count="191">
    <mergeCell ref="C2:F2"/>
    <mergeCell ref="B3:C3"/>
    <mergeCell ref="D3:F3"/>
    <mergeCell ref="B4:C4"/>
    <mergeCell ref="D4:F4"/>
    <mergeCell ref="A6:A8"/>
    <mergeCell ref="B6:B8"/>
    <mergeCell ref="C6:C8"/>
    <mergeCell ref="D6:F6"/>
    <mergeCell ref="G6:M6"/>
    <mergeCell ref="N6:Y6"/>
    <mergeCell ref="Z6:AG6"/>
    <mergeCell ref="AH6:AM6"/>
    <mergeCell ref="D7:D8"/>
    <mergeCell ref="E7:E8"/>
    <mergeCell ref="F7:F8"/>
    <mergeCell ref="G7:I7"/>
    <mergeCell ref="J7:J8"/>
    <mergeCell ref="K7:M7"/>
    <mergeCell ref="N7:N8"/>
    <mergeCell ref="O7:O8"/>
    <mergeCell ref="P7:P8"/>
    <mergeCell ref="Q7:Q8"/>
    <mergeCell ref="R7:R8"/>
    <mergeCell ref="S7:S8"/>
    <mergeCell ref="T7:T8"/>
    <mergeCell ref="U7:U8"/>
    <mergeCell ref="V7:V8"/>
    <mergeCell ref="W7:Y7"/>
    <mergeCell ref="Z7:Z8"/>
    <mergeCell ref="AA7:AA8"/>
    <mergeCell ref="AB7:AB8"/>
    <mergeCell ref="AC7:AD7"/>
    <mergeCell ref="AE7:AE8"/>
    <mergeCell ref="AF7:AF8"/>
    <mergeCell ref="AG7:AG8"/>
    <mergeCell ref="AH7:AI7"/>
    <mergeCell ref="AJ7:AJ8"/>
    <mergeCell ref="AK7:AL7"/>
    <mergeCell ref="AM7:AM8"/>
    <mergeCell ref="C9:C12"/>
    <mergeCell ref="B10:B12"/>
    <mergeCell ref="D10:D12"/>
    <mergeCell ref="E10:E12"/>
    <mergeCell ref="F10:F12"/>
    <mergeCell ref="G10:G12"/>
    <mergeCell ref="H10:H12"/>
    <mergeCell ref="I10:I12"/>
    <mergeCell ref="W10:W12"/>
    <mergeCell ref="X10:X12"/>
    <mergeCell ref="Y10:Y12"/>
    <mergeCell ref="Z10:Z12"/>
    <mergeCell ref="AA10:AA12"/>
    <mergeCell ref="AB10:AB12"/>
    <mergeCell ref="AC10:AC12"/>
    <mergeCell ref="AD10:AD12"/>
    <mergeCell ref="AE10:AE12"/>
    <mergeCell ref="AF10:AF12"/>
    <mergeCell ref="AG10:AG12"/>
    <mergeCell ref="AH10:AH12"/>
    <mergeCell ref="AI10:AI12"/>
    <mergeCell ref="AJ10:AJ12"/>
    <mergeCell ref="AK10:AK12"/>
    <mergeCell ref="AL10:AL12"/>
    <mergeCell ref="AM10:AM12"/>
    <mergeCell ref="J11:J12"/>
    <mergeCell ref="K11:K12"/>
    <mergeCell ref="L11:L12"/>
    <mergeCell ref="M11:M12"/>
    <mergeCell ref="N11:N12"/>
    <mergeCell ref="O11:O12"/>
    <mergeCell ref="P11:P12"/>
    <mergeCell ref="Q11:Q12"/>
    <mergeCell ref="R11:R12"/>
    <mergeCell ref="S11:S12"/>
    <mergeCell ref="T11:T12"/>
    <mergeCell ref="U11:U12"/>
    <mergeCell ref="V11:V12"/>
    <mergeCell ref="B13:B16"/>
    <mergeCell ref="C13:C16"/>
    <mergeCell ref="D13:D16"/>
    <mergeCell ref="G13:G16"/>
    <mergeCell ref="H13:H16"/>
    <mergeCell ref="I13:I16"/>
    <mergeCell ref="W13:W16"/>
    <mergeCell ref="X13:X16"/>
    <mergeCell ref="Y13:Y16"/>
    <mergeCell ref="Z13:Z16"/>
    <mergeCell ref="B19:B20"/>
    <mergeCell ref="C19:C20"/>
    <mergeCell ref="D19:D20"/>
    <mergeCell ref="E19:E20"/>
    <mergeCell ref="F19:F20"/>
    <mergeCell ref="G19:G20"/>
    <mergeCell ref="H19:H20"/>
    <mergeCell ref="I19:I20"/>
    <mergeCell ref="Y19:Y20"/>
    <mergeCell ref="AE19:AE20"/>
    <mergeCell ref="AF19:AF20"/>
    <mergeCell ref="AG19:AG20"/>
    <mergeCell ref="AH19:AH20"/>
    <mergeCell ref="AI19:AI20"/>
    <mergeCell ref="AJ19:AJ20"/>
    <mergeCell ref="AK19:AK20"/>
    <mergeCell ref="AL19:AL20"/>
    <mergeCell ref="AM19:AM20"/>
    <mergeCell ref="B21:B28"/>
    <mergeCell ref="C21:C28"/>
    <mergeCell ref="D21:D28"/>
    <mergeCell ref="E21:E28"/>
    <mergeCell ref="G21:G28"/>
    <mergeCell ref="H21:H28"/>
    <mergeCell ref="I21:I28"/>
    <mergeCell ref="X21:X28"/>
    <mergeCell ref="Y21:Y28"/>
    <mergeCell ref="Z21:Z28"/>
    <mergeCell ref="AA21:AA28"/>
    <mergeCell ref="AB21:AB28"/>
    <mergeCell ref="AC21:AC28"/>
    <mergeCell ref="AD21:AD28"/>
    <mergeCell ref="AE21:AE28"/>
    <mergeCell ref="AF21:AF28"/>
    <mergeCell ref="AG21:AG28"/>
    <mergeCell ref="AH21:AH28"/>
    <mergeCell ref="AI21:AI28"/>
    <mergeCell ref="AJ21:AJ28"/>
    <mergeCell ref="AK21:AK28"/>
    <mergeCell ref="AM21:AM28"/>
    <mergeCell ref="C33:C34"/>
    <mergeCell ref="B35:B38"/>
    <mergeCell ref="C35:C38"/>
    <mergeCell ref="D35:D38"/>
    <mergeCell ref="G35:G38"/>
    <mergeCell ref="H35:H38"/>
    <mergeCell ref="I35:I38"/>
    <mergeCell ref="J35:J36"/>
    <mergeCell ref="K35:K36"/>
    <mergeCell ref="L35:L36"/>
    <mergeCell ref="M35:M36"/>
    <mergeCell ref="N35:N36"/>
    <mergeCell ref="O35:O36"/>
    <mergeCell ref="P35:P36"/>
    <mergeCell ref="Q35:Q36"/>
    <mergeCell ref="R35:R36"/>
    <mergeCell ref="S35:S36"/>
    <mergeCell ref="T35:T36"/>
    <mergeCell ref="U35:U36"/>
    <mergeCell ref="V35:V36"/>
    <mergeCell ref="W35:W38"/>
    <mergeCell ref="X35:X38"/>
    <mergeCell ref="Y35:Y38"/>
    <mergeCell ref="Z35:Z38"/>
    <mergeCell ref="B42:B45"/>
    <mergeCell ref="C42:C43"/>
    <mergeCell ref="D42:D43"/>
    <mergeCell ref="G42:G43"/>
    <mergeCell ref="H42:H43"/>
    <mergeCell ref="I42:I43"/>
    <mergeCell ref="W42:W43"/>
    <mergeCell ref="X42:X43"/>
    <mergeCell ref="Y42:Y43"/>
    <mergeCell ref="Z42:Z43"/>
    <mergeCell ref="C44:C45"/>
    <mergeCell ref="D44:D45"/>
    <mergeCell ref="G44:G45"/>
    <mergeCell ref="H44:H45"/>
    <mergeCell ref="I44:I45"/>
    <mergeCell ref="W44:W45"/>
    <mergeCell ref="X44:X45"/>
    <mergeCell ref="Y44:Y45"/>
    <mergeCell ref="Z44:Z45"/>
    <mergeCell ref="B46:B51"/>
    <mergeCell ref="C46:C51"/>
    <mergeCell ref="D46:D51"/>
    <mergeCell ref="I46:I51"/>
    <mergeCell ref="W46:W51"/>
    <mergeCell ref="X46:X51"/>
    <mergeCell ref="Y46:Y51"/>
    <mergeCell ref="Z46:Z51"/>
    <mergeCell ref="AF46:AF51"/>
    <mergeCell ref="AG46:AG51"/>
    <mergeCell ref="B52:B54"/>
    <mergeCell ref="C52:C54"/>
    <mergeCell ref="D52:D54"/>
    <mergeCell ref="G52:G54"/>
    <mergeCell ref="H52:H54"/>
    <mergeCell ref="I52:I54"/>
    <mergeCell ref="W52:W54"/>
    <mergeCell ref="X52:X54"/>
    <mergeCell ref="Y52:Y54"/>
    <mergeCell ref="Z52:Z54"/>
  </mergeCells>
  <conditionalFormatting sqref="I9:I10">
    <cfRule type="containsText" priority="2" operator="containsText" aboveAverage="0" equalAverage="0" bottom="0" percent="0" rank="0" text="EXTREMA" dxfId="0"/>
    <cfRule type="containsText" priority="3" operator="containsText" aboveAverage="0" equalAverage="0" bottom="0" percent="0" rank="0" text="ALTA" dxfId="1"/>
    <cfRule type="containsText" priority="4" operator="containsText" aboveAverage="0" equalAverage="0" bottom="0" percent="0" rank="0" text="MODERADA" dxfId="2"/>
    <cfRule type="containsText" priority="5" operator="containsText" aboveAverage="0" equalAverage="0" bottom="0" percent="0" rank="0" text="BAJA" dxfId="3"/>
  </conditionalFormatting>
  <conditionalFormatting sqref="Y9:Y10">
    <cfRule type="containsText" priority="6" operator="containsText" aboveAverage="0" equalAverage="0" bottom="0" percent="0" rank="0" text="EXTREMA" dxfId="4"/>
    <cfRule type="containsText" priority="7" operator="containsText" aboveAverage="0" equalAverage="0" bottom="0" percent="0" rank="0" text="ALTA" dxfId="5"/>
    <cfRule type="containsText" priority="8" operator="containsText" aboveAverage="0" equalAverage="0" bottom="0" percent="0" rank="0" text="MODERADA" dxfId="6"/>
    <cfRule type="containsText" priority="9" operator="containsText" aboveAverage="0" equalAverage="0" bottom="0" percent="0" rank="0" text="BAJA" dxfId="7"/>
  </conditionalFormatting>
  <conditionalFormatting sqref="I13">
    <cfRule type="containsText" priority="10" operator="containsText" aboveAverage="0" equalAverage="0" bottom="0" percent="0" rank="0" text="EXTREMA" dxfId="8"/>
    <cfRule type="containsText" priority="11" operator="containsText" aboveAverage="0" equalAverage="0" bottom="0" percent="0" rank="0" text="ALTA" dxfId="9"/>
    <cfRule type="containsText" priority="12" operator="containsText" aboveAverage="0" equalAverage="0" bottom="0" percent="0" rank="0" text="MODERADA" dxfId="10"/>
    <cfRule type="containsText" priority="13" operator="containsText" aboveAverage="0" equalAverage="0" bottom="0" percent="0" rank="0" text="BAJA" dxfId="11"/>
  </conditionalFormatting>
  <conditionalFormatting sqref="Y13">
    <cfRule type="containsText" priority="14" operator="containsText" aboveAverage="0" equalAverage="0" bottom="0" percent="0" rank="0" text="EXTREMA" dxfId="12"/>
    <cfRule type="containsText" priority="15" operator="containsText" aboveAverage="0" equalAverage="0" bottom="0" percent="0" rank="0" text="ALTA" dxfId="13"/>
    <cfRule type="containsText" priority="16" operator="containsText" aboveAverage="0" equalAverage="0" bottom="0" percent="0" rank="0" text="MODERADA" dxfId="14"/>
    <cfRule type="containsText" priority="17" operator="containsText" aboveAverage="0" equalAverage="0" bottom="0" percent="0" rank="0" text="BAJA" dxfId="15"/>
  </conditionalFormatting>
  <conditionalFormatting sqref="I17">
    <cfRule type="containsText" priority="18" operator="containsText" aboveAverage="0" equalAverage="0" bottom="0" percent="0" rank="0" text="EXTREMA" dxfId="16"/>
    <cfRule type="containsText" priority="19" operator="containsText" aboveAverage="0" equalAverage="0" bottom="0" percent="0" rank="0" text="ALTA" dxfId="17"/>
    <cfRule type="containsText" priority="20" operator="containsText" aboveAverage="0" equalAverage="0" bottom="0" percent="0" rank="0" text="MODERADA" dxfId="18"/>
    <cfRule type="containsText" priority="21" operator="containsText" aboveAverage="0" equalAverage="0" bottom="0" percent="0" rank="0" text="BAJA" dxfId="19"/>
  </conditionalFormatting>
  <conditionalFormatting sqref="Y17">
    <cfRule type="containsText" priority="22" operator="containsText" aboveAverage="0" equalAverage="0" bottom="0" percent="0" rank="0" text="EXTREMA" dxfId="20"/>
    <cfRule type="containsText" priority="23" operator="containsText" aboveAverage="0" equalAverage="0" bottom="0" percent="0" rank="0" text="ALTA" dxfId="21"/>
    <cfRule type="containsText" priority="24" operator="containsText" aboveAverage="0" equalAverage="0" bottom="0" percent="0" rank="0" text="MODERADA" dxfId="22"/>
    <cfRule type="containsText" priority="25" operator="containsText" aboveAverage="0" equalAverage="0" bottom="0" percent="0" rank="0" text="BAJA" dxfId="23"/>
  </conditionalFormatting>
  <conditionalFormatting sqref="I18">
    <cfRule type="containsText" priority="26" operator="containsText" aboveAverage="0" equalAverage="0" bottom="0" percent="0" rank="0" text="EXTREMA" dxfId="24"/>
    <cfRule type="containsText" priority="27" operator="containsText" aboveAverage="0" equalAverage="0" bottom="0" percent="0" rank="0" text="ALTA" dxfId="25"/>
    <cfRule type="containsText" priority="28" operator="containsText" aboveAverage="0" equalAverage="0" bottom="0" percent="0" rank="0" text="MODERADA" dxfId="26"/>
    <cfRule type="containsText" priority="29" operator="containsText" aboveAverage="0" equalAverage="0" bottom="0" percent="0" rank="0" text="BAJA" dxfId="27"/>
  </conditionalFormatting>
  <conditionalFormatting sqref="Y18">
    <cfRule type="containsText" priority="30" operator="containsText" aboveAverage="0" equalAverage="0" bottom="0" percent="0" rank="0" text="EXTREMA" dxfId="28"/>
    <cfRule type="containsText" priority="31" operator="containsText" aboveAverage="0" equalAverage="0" bottom="0" percent="0" rank="0" text="ALTA" dxfId="29"/>
    <cfRule type="containsText" priority="32" operator="containsText" aboveAverage="0" equalAverage="0" bottom="0" percent="0" rank="0" text="MODERADA" dxfId="30"/>
    <cfRule type="containsText" priority="33" operator="containsText" aboveAverage="0" equalAverage="0" bottom="0" percent="0" rank="0" text="BAJA" dxfId="31"/>
  </conditionalFormatting>
  <conditionalFormatting sqref="I19">
    <cfRule type="containsText" priority="34" operator="containsText" aboveAverage="0" equalAverage="0" bottom="0" percent="0" rank="0" text="EXTREMA" dxfId="32"/>
    <cfRule type="containsText" priority="35" operator="containsText" aboveAverage="0" equalAverage="0" bottom="0" percent="0" rank="0" text="ALTA" dxfId="33"/>
    <cfRule type="containsText" priority="36" operator="containsText" aboveAverage="0" equalAverage="0" bottom="0" percent="0" rank="0" text="MODERADA" dxfId="34"/>
    <cfRule type="containsText" priority="37" operator="containsText" aboveAverage="0" equalAverage="0" bottom="0" percent="0" rank="0" text="BAJA" dxfId="35"/>
  </conditionalFormatting>
  <conditionalFormatting sqref="Y19">
    <cfRule type="containsText" priority="38" operator="containsText" aboveAverage="0" equalAverage="0" bottom="0" percent="0" rank="0" text="EXTREMA" dxfId="36"/>
    <cfRule type="containsText" priority="39" operator="containsText" aboveAverage="0" equalAverage="0" bottom="0" percent="0" rank="0" text="ALTA" dxfId="37"/>
    <cfRule type="containsText" priority="40" operator="containsText" aboveAverage="0" equalAverage="0" bottom="0" percent="0" rank="0" text="MODERADA" dxfId="38"/>
    <cfRule type="containsText" priority="41" operator="containsText" aboveAverage="0" equalAverage="0" bottom="0" percent="0" rank="0" text="BAJA" dxfId="39"/>
  </conditionalFormatting>
  <conditionalFormatting sqref="I21">
    <cfRule type="containsText" priority="42" operator="containsText" aboveAverage="0" equalAverage="0" bottom="0" percent="0" rank="0" text="EXTREMA" dxfId="40"/>
    <cfRule type="containsText" priority="43" operator="containsText" aboveAverage="0" equalAverage="0" bottom="0" percent="0" rank="0" text="ALTA" dxfId="41"/>
    <cfRule type="containsText" priority="44" operator="containsText" aboveAverage="0" equalAverage="0" bottom="0" percent="0" rank="0" text="MODERADA" dxfId="42"/>
    <cfRule type="containsText" priority="45" operator="containsText" aboveAverage="0" equalAverage="0" bottom="0" percent="0" rank="0" text="BAJA" dxfId="43"/>
  </conditionalFormatting>
  <conditionalFormatting sqref="Y21">
    <cfRule type="containsText" priority="46" operator="containsText" aboveAverage="0" equalAverage="0" bottom="0" percent="0" rank="0" text="EXTREMA" dxfId="44"/>
    <cfRule type="containsText" priority="47" operator="containsText" aboveAverage="0" equalAverage="0" bottom="0" percent="0" rank="0" text="ALTA" dxfId="45"/>
    <cfRule type="containsText" priority="48" operator="containsText" aboveAverage="0" equalAverage="0" bottom="0" percent="0" rank="0" text="MODERADA" dxfId="46"/>
    <cfRule type="containsText" priority="49" operator="containsText" aboveAverage="0" equalAverage="0" bottom="0" percent="0" rank="0" text="BAJA" dxfId="47"/>
  </conditionalFormatting>
  <conditionalFormatting sqref="I29">
    <cfRule type="containsText" priority="50" operator="containsText" aboveAverage="0" equalAverage="0" bottom="0" percent="0" rank="0" text="EXTREMA" dxfId="48"/>
    <cfRule type="containsText" priority="51" operator="containsText" aboveAverage="0" equalAverage="0" bottom="0" percent="0" rank="0" text="ALTA" dxfId="49"/>
    <cfRule type="containsText" priority="52" operator="containsText" aboveAverage="0" equalAverage="0" bottom="0" percent="0" rank="0" text="MODERADA" dxfId="50"/>
    <cfRule type="containsText" priority="53" operator="containsText" aboveAverage="0" equalAverage="0" bottom="0" percent="0" rank="0" text="BAJA" dxfId="51"/>
  </conditionalFormatting>
  <conditionalFormatting sqref="Y29">
    <cfRule type="containsText" priority="54" operator="containsText" aboveAverage="0" equalAverage="0" bottom="0" percent="0" rank="0" text="EXTREMA" dxfId="52"/>
    <cfRule type="containsText" priority="55" operator="containsText" aboveAverage="0" equalAverage="0" bottom="0" percent="0" rank="0" text="ALTA" dxfId="53"/>
    <cfRule type="containsText" priority="56" operator="containsText" aboveAverage="0" equalAverage="0" bottom="0" percent="0" rank="0" text="MODERADA" dxfId="54"/>
    <cfRule type="containsText" priority="57" operator="containsText" aboveAverage="0" equalAverage="0" bottom="0" percent="0" rank="0" text="BAJA" dxfId="55"/>
  </conditionalFormatting>
  <conditionalFormatting sqref="I30:I32">
    <cfRule type="containsText" priority="58" operator="containsText" aboveAverage="0" equalAverage="0" bottom="0" percent="0" rank="0" text="EXTREMA" dxfId="56"/>
    <cfRule type="containsText" priority="59" operator="containsText" aboveAverage="0" equalAverage="0" bottom="0" percent="0" rank="0" text="ALTA" dxfId="57"/>
    <cfRule type="containsText" priority="60" operator="containsText" aboveAverage="0" equalAverage="0" bottom="0" percent="0" rank="0" text="MODERADA" dxfId="58"/>
    <cfRule type="containsText" priority="61" operator="containsText" aboveAverage="0" equalAverage="0" bottom="0" percent="0" rank="0" text="BAJA" dxfId="59"/>
  </conditionalFormatting>
  <conditionalFormatting sqref="Y30:Y32">
    <cfRule type="containsText" priority="62" operator="containsText" aboveAverage="0" equalAverage="0" bottom="0" percent="0" rank="0" text="EXTREMA" dxfId="60"/>
    <cfRule type="containsText" priority="63" operator="containsText" aboveAverage="0" equalAverage="0" bottom="0" percent="0" rank="0" text="ALTA" dxfId="61"/>
    <cfRule type="containsText" priority="64" operator="containsText" aboveAverage="0" equalAverage="0" bottom="0" percent="0" rank="0" text="MODERADA" dxfId="62"/>
    <cfRule type="containsText" priority="65" operator="containsText" aboveAverage="0" equalAverage="0" bottom="0" percent="0" rank="0" text="BAJA" dxfId="63"/>
  </conditionalFormatting>
  <conditionalFormatting sqref="I33:I34">
    <cfRule type="containsText" priority="66" operator="containsText" aboveAverage="0" equalAverage="0" bottom="0" percent="0" rank="0" text="EXTREMA" dxfId="64"/>
    <cfRule type="containsText" priority="67" operator="containsText" aboveAverage="0" equalAverage="0" bottom="0" percent="0" rank="0" text="ALTA" dxfId="65"/>
    <cfRule type="containsText" priority="68" operator="containsText" aboveAverage="0" equalAverage="0" bottom="0" percent="0" rank="0" text="MODERADA" dxfId="66"/>
    <cfRule type="containsText" priority="69" operator="containsText" aboveAverage="0" equalAverage="0" bottom="0" percent="0" rank="0" text="BAJA" dxfId="67"/>
  </conditionalFormatting>
  <conditionalFormatting sqref="Y33:Y34">
    <cfRule type="containsText" priority="70" operator="containsText" aboveAverage="0" equalAverage="0" bottom="0" percent="0" rank="0" text="EXTREMA" dxfId="68"/>
    <cfRule type="containsText" priority="71" operator="containsText" aboveAverage="0" equalAverage="0" bottom="0" percent="0" rank="0" text="ALTA" dxfId="69"/>
    <cfRule type="containsText" priority="72" operator="containsText" aboveAverage="0" equalAverage="0" bottom="0" percent="0" rank="0" text="MODERADA" dxfId="70"/>
    <cfRule type="containsText" priority="73" operator="containsText" aboveAverage="0" equalAverage="0" bottom="0" percent="0" rank="0" text="BAJA" dxfId="71"/>
  </conditionalFormatting>
  <conditionalFormatting sqref="I35:I38">
    <cfRule type="containsText" priority="74" operator="containsText" aboveAverage="0" equalAverage="0" bottom="0" percent="0" rank="0" text="EXTREMA" dxfId="72"/>
    <cfRule type="containsText" priority="75" operator="containsText" aboveAverage="0" equalAverage="0" bottom="0" percent="0" rank="0" text="ALTA" dxfId="73"/>
    <cfRule type="containsText" priority="76" operator="containsText" aboveAverage="0" equalAverage="0" bottom="0" percent="0" rank="0" text="MODERADA" dxfId="74"/>
    <cfRule type="containsText" priority="77" operator="containsText" aboveAverage="0" equalAverage="0" bottom="0" percent="0" rank="0" text="BAJA" dxfId="75"/>
  </conditionalFormatting>
  <conditionalFormatting sqref="Y35:Y38">
    <cfRule type="containsText" priority="78" operator="containsText" aboveAverage="0" equalAverage="0" bottom="0" percent="0" rank="0" text="EXTREMA" dxfId="76"/>
    <cfRule type="containsText" priority="79" operator="containsText" aboveAverage="0" equalAverage="0" bottom="0" percent="0" rank="0" text="ALTA" dxfId="77"/>
    <cfRule type="containsText" priority="80" operator="containsText" aboveAverage="0" equalAverage="0" bottom="0" percent="0" rank="0" text="MODERADA" dxfId="78"/>
    <cfRule type="containsText" priority="81" operator="containsText" aboveAverage="0" equalAverage="0" bottom="0" percent="0" rank="0" text="BAJA" dxfId="79"/>
  </conditionalFormatting>
  <conditionalFormatting sqref="I39:I41">
    <cfRule type="containsText" priority="82" operator="containsText" aboveAverage="0" equalAverage="0" bottom="0" percent="0" rank="0" text="EXTREMA" dxfId="80"/>
    <cfRule type="containsText" priority="83" operator="containsText" aboveAverage="0" equalAverage="0" bottom="0" percent="0" rank="0" text="ALTA" dxfId="81"/>
    <cfRule type="containsText" priority="84" operator="containsText" aboveAverage="0" equalAverage="0" bottom="0" percent="0" rank="0" text="MODERADA" dxfId="82"/>
    <cfRule type="containsText" priority="85" operator="containsText" aboveAverage="0" equalAverage="0" bottom="0" percent="0" rank="0" text="BAJA" dxfId="83"/>
  </conditionalFormatting>
  <conditionalFormatting sqref="Y39:Y41">
    <cfRule type="containsText" priority="86" operator="containsText" aboveAverage="0" equalAverage="0" bottom="0" percent="0" rank="0" text="EXTREMA" dxfId="84"/>
    <cfRule type="containsText" priority="87" operator="containsText" aboveAverage="0" equalAverage="0" bottom="0" percent="0" rank="0" text="ALTA" dxfId="85"/>
    <cfRule type="containsText" priority="88" operator="containsText" aboveAverage="0" equalAverage="0" bottom="0" percent="0" rank="0" text="MODERADA" dxfId="86"/>
    <cfRule type="containsText" priority="89" operator="containsText" aboveAverage="0" equalAverage="0" bottom="0" percent="0" rank="0" text="BAJA" dxfId="87"/>
  </conditionalFormatting>
  <conditionalFormatting sqref="I42 I44">
    <cfRule type="containsText" priority="90" operator="containsText" aboveAverage="0" equalAverage="0" bottom="0" percent="0" rank="0" text="EXTREMA" dxfId="88"/>
    <cfRule type="containsText" priority="91" operator="containsText" aboveAverage="0" equalAverage="0" bottom="0" percent="0" rank="0" text="ALTA" dxfId="89"/>
    <cfRule type="containsText" priority="92" operator="containsText" aboveAverage="0" equalAverage="0" bottom="0" percent="0" rank="0" text="MODERADA" dxfId="90"/>
    <cfRule type="containsText" priority="93" operator="containsText" aboveAverage="0" equalAverage="0" bottom="0" percent="0" rank="0" text="BAJA" dxfId="91"/>
  </conditionalFormatting>
  <conditionalFormatting sqref="Y42 Y44">
    <cfRule type="containsText" priority="94" operator="containsText" aboveAverage="0" equalAverage="0" bottom="0" percent="0" rank="0" text="EXTREMA" dxfId="92"/>
    <cfRule type="containsText" priority="95" operator="containsText" aboveAverage="0" equalAverage="0" bottom="0" percent="0" rank="0" text="ALTA" dxfId="93"/>
    <cfRule type="containsText" priority="96" operator="containsText" aboveAverage="0" equalAverage="0" bottom="0" percent="0" rank="0" text="MODERADA" dxfId="94"/>
    <cfRule type="containsText" priority="97" operator="containsText" aboveAverage="0" equalAverage="0" bottom="0" percent="0" rank="0" text="BAJA" dxfId="95"/>
  </conditionalFormatting>
  <conditionalFormatting sqref="I46">
    <cfRule type="containsText" priority="98" operator="containsText" aboveAverage="0" equalAverage="0" bottom="0" percent="0" rank="0" text="EXTREMA" dxfId="96"/>
    <cfRule type="containsText" priority="99" operator="containsText" aboveAverage="0" equalAverage="0" bottom="0" percent="0" rank="0" text="ALTA" dxfId="97"/>
    <cfRule type="containsText" priority="100" operator="containsText" aboveAverage="0" equalAverage="0" bottom="0" percent="0" rank="0" text="MODERADA" dxfId="98"/>
    <cfRule type="containsText" priority="101" operator="containsText" aboveAverage="0" equalAverage="0" bottom="0" percent="0" rank="0" text="BAJA" dxfId="99"/>
  </conditionalFormatting>
  <conditionalFormatting sqref="Y46">
    <cfRule type="containsText" priority="102" operator="containsText" aboveAverage="0" equalAverage="0" bottom="0" percent="0" rank="0" text="EXTREMA" dxfId="100"/>
    <cfRule type="containsText" priority="103" operator="containsText" aboveAverage="0" equalAverage="0" bottom="0" percent="0" rank="0" text="ALTA" dxfId="101"/>
    <cfRule type="containsText" priority="104" operator="containsText" aboveAverage="0" equalAverage="0" bottom="0" percent="0" rank="0" text="MODERADA" dxfId="102"/>
    <cfRule type="containsText" priority="105" operator="containsText" aboveAverage="0" equalAverage="0" bottom="0" percent="0" rank="0" text="BAJA" dxfId="103"/>
  </conditionalFormatting>
  <conditionalFormatting sqref="I52">
    <cfRule type="containsText" priority="106" operator="containsText" aboveAverage="0" equalAverage="0" bottom="0" percent="0" rank="0" text="EXTREMA" dxfId="104"/>
    <cfRule type="containsText" priority="107" operator="containsText" aboveAverage="0" equalAverage="0" bottom="0" percent="0" rank="0" text="ALTA" dxfId="105"/>
    <cfRule type="containsText" priority="108" operator="containsText" aboveAverage="0" equalAverage="0" bottom="0" percent="0" rank="0" text="MODERADA" dxfId="106"/>
    <cfRule type="containsText" priority="109" operator="containsText" aboveAverage="0" equalAverage="0" bottom="0" percent="0" rank="0" text="BAJA" dxfId="107"/>
  </conditionalFormatting>
  <conditionalFormatting sqref="Y52">
    <cfRule type="containsText" priority="110" operator="containsText" aboveAverage="0" equalAverage="0" bottom="0" percent="0" rank="0" text="EXTREMA" dxfId="108"/>
    <cfRule type="containsText" priority="111" operator="containsText" aboveAverage="0" equalAverage="0" bottom="0" percent="0" rank="0" text="ALTA" dxfId="109"/>
    <cfRule type="containsText" priority="112" operator="containsText" aboveAverage="0" equalAverage="0" bottom="0" percent="0" rank="0" text="MODERADA" dxfId="110"/>
    <cfRule type="containsText" priority="113" operator="containsText" aboveAverage="0" equalAverage="0" bottom="0" percent="0" rank="0" text="BAJA" dxfId="111"/>
  </conditionalFormatting>
  <dataValidations count="34">
    <dataValidation allowBlank="true" operator="between" showDropDown="false" showErrorMessage="true" showInputMessage="true" sqref="T9:T11" type="list">
      <formula1>$B$35:$B$37</formula1>
      <formula2>0</formula2>
    </dataValidation>
    <dataValidation allowBlank="true" operator="between" showDropDown="false" showErrorMessage="true" showInputMessage="true" sqref="Q9:Q11 S9:S11" type="list">
      <formula1>$B$32:$B$34</formula1>
      <formula2>0</formula2>
    </dataValidation>
    <dataValidation allowBlank="true" operator="between" showDropDown="false" showErrorMessage="true" showInputMessage="true" sqref="O9:O11" type="list">
      <formula1>$B$29:$B$31</formula1>
      <formula2>0</formula2>
    </dataValidation>
    <dataValidation allowBlank="true" operator="between" showDropDown="false" showErrorMessage="true" showInputMessage="true" sqref="N9:N11 P9:P11 R9:R11" type="list">
      <formula1>$B$26:$B$28</formula1>
      <formula2>0</formula2>
    </dataValidation>
    <dataValidation allowBlank="true" operator="between" showDropDown="false" showErrorMessage="true" showInputMessage="true" sqref="H9:H10 X9:X10" type="list">
      <formula1>$A$15:$A$16</formula1>
      <formula2>0</formula2>
    </dataValidation>
    <dataValidation allowBlank="true" operator="between" showDropDown="false" showErrorMessage="true" showInputMessage="true" sqref="G9:G10 W9:W10 F21 F29 F35:F41 F54" type="list">
      <formula1>#ref!</formula1>
      <formula2>0</formula2>
    </dataValidation>
    <dataValidation allowBlank="true" operator="between" showDropDown="false" showErrorMessage="true" showInputMessage="true" sqref="G13 W13 G17 W17 G29 W29 G35:G42 W35:W42 G44 W44 G52 W52" type="list">
      <formula1>$A$65:$A$70</formula1>
      <formula2>0</formula2>
    </dataValidation>
    <dataValidation allowBlank="true" operator="between" showDropDown="false" showErrorMessage="true" showInputMessage="true" sqref="H13 X13 H17 X17 H29 X29 H35:H42 X35:X42 H44 X44 H52 X52" type="list">
      <formula1>$A$72:$A$75</formula1>
      <formula2>0</formula2>
    </dataValidation>
    <dataValidation allowBlank="true" operator="between" showDropDown="false" showErrorMessage="true" showInputMessage="true" sqref="N13:N17 P13:P17 R13:R17 O18 N29 P29 R29 N35:N45 P35:P45 R35:R45 N52:N54 P52:P54 R52:R54" type="list">
      <formula1>$B$85:$B$87</formula1>
      <formula2>0</formula2>
    </dataValidation>
    <dataValidation allowBlank="true" operator="between" showDropDown="false" showErrorMessage="true" showInputMessage="true" sqref="O13:O17 Q18 S18 N21:N28 P21:P28 R21:R28 O29 O35:O45 O52:O54" type="list">
      <formula1>$B$88:$B$90</formula1>
      <formula2>0</formula2>
    </dataValidation>
    <dataValidation allowBlank="true" operator="between" showDropDown="false" showErrorMessage="true" showInputMessage="true" sqref="Q13:Q17 S13:S17 T18 O21:O28 Q29 S29 Q35:Q45 S35:S45 Q52:Q54 S52:S54" type="list">
      <formula1>$B$91:$B$93</formula1>
      <formula2>0</formula2>
    </dataValidation>
    <dataValidation allowBlank="true" operator="between" showDropDown="false" showErrorMessage="true" showInputMessage="true" sqref="T13:T17 Q21:Q28 S21:S28 T29 T35:T45 T52:T54" type="list">
      <formula1>$B$94:$B$96</formula1>
      <formula2>0</formula2>
    </dataValidation>
    <dataValidation allowBlank="true" operator="between" showDropDown="false" showErrorMessage="true" showInputMessage="true" sqref="G18 W18" type="list">
      <formula1>$A$62:$A$67</formula1>
      <formula2>0</formula2>
    </dataValidation>
    <dataValidation allowBlank="true" operator="between" showDropDown="false" showErrorMessage="true" showInputMessage="true" sqref="H18 X18" type="list">
      <formula1>$A$69:$A$72</formula1>
      <formula2>0</formula2>
    </dataValidation>
    <dataValidation allowBlank="true" operator="between" showDropDown="false" showErrorMessage="true" showInputMessage="true" sqref="N18 P18 R18" type="list">
      <formula1>$B$82:$B$84</formula1>
      <formula2>0</formula2>
    </dataValidation>
    <dataValidation allowBlank="true" operator="between" showDropDown="false" showErrorMessage="true" showInputMessage="true" sqref="N19:N20 P19:P20 R19:R20" type="list">
      <formula1>$B$51:$B$53</formula1>
      <formula2>0</formula2>
    </dataValidation>
    <dataValidation allowBlank="true" operator="between" showDropDown="false" showErrorMessage="true" showInputMessage="true" sqref="O19:O20" type="list">
      <formula1>$B$54:$B$56</formula1>
      <formula2>0</formula2>
    </dataValidation>
    <dataValidation allowBlank="true" operator="between" showDropDown="false" showErrorMessage="true" showInputMessage="true" sqref="Q19:Q20 S19:S20" type="list">
      <formula1>$B$57:$B$59</formula1>
      <formula2>0</formula2>
    </dataValidation>
    <dataValidation allowBlank="true" operator="between" showDropDown="false" showErrorMessage="true" showInputMessage="true" sqref="T19:T20" type="list">
      <formula1>$B$60:$B$62</formula1>
      <formula2>0</formula2>
    </dataValidation>
    <dataValidation allowBlank="true" operator="between" showDropDown="false" showErrorMessage="true" showInputMessage="true" sqref="G19 W19:W20 G33:G34 W33:W34" type="list">
      <formula1>$A$63:$A$68</formula1>
      <formula2>0</formula2>
    </dataValidation>
    <dataValidation allowBlank="true" operator="between" showDropDown="false" showErrorMessage="true" showInputMessage="true" sqref="H19 X19:X20 H33:H34 X33:X34" type="list">
      <formula1>$A$70:$A$73</formula1>
      <formula2>0</formula2>
    </dataValidation>
    <dataValidation allowBlank="true" operator="between" showDropDown="false" showErrorMessage="true" showInputMessage="true" sqref="T21:T28" type="list">
      <formula1>$B$97:$B$99</formula1>
      <formula2>0</formula2>
    </dataValidation>
    <dataValidation allowBlank="true" operator="between" showDropDown="false" showErrorMessage="true" showInputMessage="true" sqref="G21 W21:W28" type="list">
      <formula1>$A$69:$A$74</formula1>
      <formula2>0</formula2>
    </dataValidation>
    <dataValidation allowBlank="true" operator="between" showDropDown="false" showErrorMessage="true" showInputMessage="true" sqref="H21 X21" type="list">
      <formula1>$A$76:$A$79</formula1>
      <formula2>0</formula2>
    </dataValidation>
    <dataValidation allowBlank="true" operator="between" showDropDown="false" showErrorMessage="true" showInputMessage="true" sqref="G30:G32 W30:W32" type="list">
      <formula1>$A$64:$A$69</formula1>
      <formula2>0</formula2>
    </dataValidation>
    <dataValidation allowBlank="true" operator="between" showDropDown="false" showErrorMessage="true" showInputMessage="true" sqref="H30:H32 X30:X32" type="list">
      <formula1>$A$71:$A$74</formula1>
      <formula2>0</formula2>
    </dataValidation>
    <dataValidation allowBlank="true" operator="between" showDropDown="false" showErrorMessage="true" showInputMessage="true" sqref="N30:N32 P30:P32 R30:R32" type="list">
      <formula1>$B$84:$B$86</formula1>
      <formula2>0</formula2>
    </dataValidation>
    <dataValidation allowBlank="true" operator="between" showDropDown="false" showErrorMessage="true" showInputMessage="true" sqref="O30:O32" type="list">
      <formula1>$B$87:$B$89</formula1>
      <formula2>0</formula2>
    </dataValidation>
    <dataValidation allowBlank="true" operator="between" showDropDown="false" showErrorMessage="true" showInputMessage="true" sqref="Q30:Q32 S30:S32" type="list">
      <formula1>$B$90:$B$92</formula1>
      <formula2>0</formula2>
    </dataValidation>
    <dataValidation allowBlank="true" operator="between" showDropDown="false" showErrorMessage="true" showInputMessage="true" sqref="T30:T32" type="list">
      <formula1>$B$93:$B$95</formula1>
      <formula2>0</formula2>
    </dataValidation>
    <dataValidation allowBlank="true" operator="between" showDropDown="false" showErrorMessage="true" showInputMessage="true" sqref="T33:T34" type="list">
      <formula1>$B$92:$B$94</formula1>
      <formula2>0</formula2>
    </dataValidation>
    <dataValidation allowBlank="true" operator="between" showDropDown="false" showErrorMessage="true" showInputMessage="true" sqref="Q33:Q34 S33:S34" type="list">
      <formula1>$B$89:$B$91</formula1>
      <formula2>0</formula2>
    </dataValidation>
    <dataValidation allowBlank="true" operator="between" showDropDown="false" showErrorMessage="true" showInputMessage="true" sqref="O33:O34" type="list">
      <formula1>$B$86:$B$88</formula1>
      <formula2>0</formula2>
    </dataValidation>
    <dataValidation allowBlank="true" operator="between" showDropDown="false" showErrorMessage="true" showInputMessage="true" sqref="N33:N34 P33:P34 R33:R34" type="list">
      <formula1>$B$83:$B$85</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5" scale="25" firstPageNumber="0" fitToWidth="1" fitToHeight="1" pageOrder="downThenOver" orientation="landscape" blackAndWhite="false" draft="false" cellComments="none" useFirstPageNumber="false" horizontalDpi="300" verticalDpi="300" copies="1"/>
  <headerFooter differentFirst="false" differentOddEven="false">
    <oddHeader>&amp;C&amp;"Arial Narrow,Normal"&amp;14Mapa institucional de riesgos de corrupción </oddHeader>
    <oddFooter>&amp;L&amp;"Times New Roman,Normal"PG03-FO401-V4&amp;R&amp;"Times New Roman,Normal"Sección B, Página &amp;P de &amp;N</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2:AA22"/>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A8" activeCellId="0" sqref="A8"/>
    </sheetView>
  </sheetViews>
  <sheetFormatPr defaultRowHeight="13.8" zeroHeight="false" outlineLevelRow="0" outlineLevelCol="0"/>
  <cols>
    <col collapsed="false" customWidth="true" hidden="false" outlineLevel="0" max="1" min="1" style="838" width="12.33"/>
    <col collapsed="false" customWidth="true" hidden="false" outlineLevel="0" max="2" min="2" style="838" width="61.33"/>
    <col collapsed="false" customWidth="true" hidden="false" outlineLevel="0" max="3" min="3" style="838" width="22"/>
    <col collapsed="false" customWidth="true" hidden="false" outlineLevel="0" max="4" min="4" style="838" width="25.89"/>
    <col collapsed="false" customWidth="true" hidden="false" outlineLevel="0" max="5" min="5" style="838" width="15.11"/>
    <col collapsed="false" customWidth="true" hidden="false" outlineLevel="0" max="6" min="6" style="838" width="38.44"/>
    <col collapsed="false" customWidth="true" hidden="false" outlineLevel="0" max="7" min="7" style="838" width="14"/>
    <col collapsed="false" customWidth="true" hidden="false" outlineLevel="0" max="8" min="8" style="838" width="7"/>
    <col collapsed="false" customWidth="true" hidden="false" outlineLevel="0" max="9" min="9" style="838" width="14"/>
    <col collapsed="false" customWidth="true" hidden="false" outlineLevel="0" max="10" min="10" style="838" width="7"/>
    <col collapsed="false" customWidth="true" hidden="false" outlineLevel="0" max="11" min="11" style="838" width="17.33"/>
    <col collapsed="false" customWidth="true" hidden="false" outlineLevel="0" max="18" min="12" style="838" width="13.33"/>
    <col collapsed="false" customWidth="true" hidden="false" outlineLevel="0" max="19" min="19" style="838" width="11.55"/>
    <col collapsed="false" customWidth="true" hidden="false" outlineLevel="0" max="20" min="20" style="838" width="17.67"/>
    <col collapsed="false" customWidth="true" hidden="false" outlineLevel="0" max="21" min="21" style="838" width="15.33"/>
    <col collapsed="false" customWidth="true" hidden="false" outlineLevel="0" max="22" min="22" style="838" width="7"/>
    <col collapsed="false" customWidth="true" hidden="false" outlineLevel="0" max="23" min="23" style="838" width="13.33"/>
    <col collapsed="false" customWidth="true" hidden="false" outlineLevel="0" max="24" min="24" style="838" width="7"/>
    <col collapsed="false" customWidth="true" hidden="false" outlineLevel="0" max="25" min="25" style="838" width="14.66"/>
    <col collapsed="false" customWidth="true" hidden="false" outlineLevel="0" max="26" min="26" style="838" width="12.11"/>
    <col collapsed="false" customWidth="true" hidden="false" outlineLevel="0" max="27" min="27" style="838" width="22.44"/>
    <col collapsed="false" customWidth="true" hidden="false" outlineLevel="0" max="1025" min="28" style="838" width="7"/>
  </cols>
  <sheetData>
    <row r="2" customFormat="false" ht="24" hidden="false" customHeight="true" outlineLevel="0" collapsed="false">
      <c r="A2" s="839" t="s">
        <v>1542</v>
      </c>
      <c r="B2" s="840" t="s">
        <v>1543</v>
      </c>
      <c r="C2" s="840" t="s">
        <v>1544</v>
      </c>
      <c r="D2" s="840"/>
      <c r="E2" s="840" t="s">
        <v>1545</v>
      </c>
      <c r="F2" s="840"/>
      <c r="G2" s="840" t="s">
        <v>1546</v>
      </c>
      <c r="H2" s="840"/>
      <c r="I2" s="840" t="s">
        <v>1547</v>
      </c>
      <c r="J2" s="840"/>
      <c r="K2" s="840" t="s">
        <v>1548</v>
      </c>
      <c r="L2" s="840" t="s">
        <v>1549</v>
      </c>
      <c r="M2" s="840" t="s">
        <v>1550</v>
      </c>
      <c r="N2" s="840" t="s">
        <v>1226</v>
      </c>
      <c r="O2" s="840" t="s">
        <v>1227</v>
      </c>
      <c r="P2" s="840" t="s">
        <v>1228</v>
      </c>
      <c r="Q2" s="840" t="s">
        <v>1551</v>
      </c>
      <c r="R2" s="840" t="s">
        <v>1552</v>
      </c>
      <c r="S2" s="840" t="s">
        <v>33</v>
      </c>
      <c r="T2" s="840" t="s">
        <v>38</v>
      </c>
      <c r="U2" s="840" t="s">
        <v>1553</v>
      </c>
      <c r="V2" s="840" t="s">
        <v>1546</v>
      </c>
      <c r="W2" s="840"/>
      <c r="X2" s="840" t="s">
        <v>1547</v>
      </c>
      <c r="Y2" s="840"/>
      <c r="Z2" s="841" t="s">
        <v>1554</v>
      </c>
      <c r="AA2" s="841"/>
    </row>
    <row r="3" customFormat="false" ht="60" hidden="false" customHeight="true" outlineLevel="0" collapsed="false">
      <c r="A3" s="842" t="s">
        <v>13</v>
      </c>
      <c r="B3" s="843" t="s">
        <v>50</v>
      </c>
      <c r="C3" s="844" t="s">
        <v>52</v>
      </c>
      <c r="D3" s="845" t="s">
        <v>1555</v>
      </c>
      <c r="E3" s="846" t="s">
        <v>56</v>
      </c>
      <c r="F3" s="847" t="s">
        <v>1556</v>
      </c>
      <c r="G3" s="848" t="s">
        <v>114</v>
      </c>
      <c r="H3" s="848" t="n">
        <v>1</v>
      </c>
      <c r="I3" s="848" t="s">
        <v>228</v>
      </c>
      <c r="J3" s="848" t="n">
        <v>1</v>
      </c>
      <c r="K3" s="849" t="s">
        <v>97</v>
      </c>
      <c r="L3" s="847" t="n">
        <v>15</v>
      </c>
      <c r="M3" s="847" t="n">
        <v>5</v>
      </c>
      <c r="N3" s="847" t="n">
        <v>15</v>
      </c>
      <c r="O3" s="847" t="n">
        <v>10</v>
      </c>
      <c r="P3" s="847" t="n">
        <v>15</v>
      </c>
      <c r="Q3" s="847" t="n">
        <v>10</v>
      </c>
      <c r="R3" s="847" t="n">
        <v>30</v>
      </c>
      <c r="S3" s="847" t="s">
        <v>62</v>
      </c>
      <c r="T3" s="847" t="s">
        <v>59</v>
      </c>
      <c r="U3" s="847" t="s">
        <v>762</v>
      </c>
      <c r="V3" s="848" t="n">
        <v>1</v>
      </c>
      <c r="W3" s="848" t="s">
        <v>114</v>
      </c>
      <c r="X3" s="848" t="n">
        <v>1</v>
      </c>
      <c r="Y3" s="848" t="s">
        <v>228</v>
      </c>
      <c r="Z3" s="847" t="s">
        <v>59</v>
      </c>
      <c r="AA3" s="847" t="s">
        <v>762</v>
      </c>
    </row>
    <row r="4" customFormat="false" ht="60" hidden="false" customHeight="true" outlineLevel="0" collapsed="false">
      <c r="A4" s="842" t="s">
        <v>1557</v>
      </c>
      <c r="B4" s="843" t="s">
        <v>140</v>
      </c>
      <c r="C4" s="844" t="s">
        <v>133</v>
      </c>
      <c r="D4" s="845" t="s">
        <v>1558</v>
      </c>
      <c r="E4" s="846" t="s">
        <v>92</v>
      </c>
      <c r="F4" s="847" t="s">
        <v>1559</v>
      </c>
      <c r="G4" s="850" t="s">
        <v>63</v>
      </c>
      <c r="H4" s="850" t="n">
        <v>2</v>
      </c>
      <c r="I4" s="850" t="s">
        <v>96</v>
      </c>
      <c r="J4" s="850" t="n">
        <v>2</v>
      </c>
      <c r="K4" s="851" t="s">
        <v>64</v>
      </c>
      <c r="L4" s="847" t="n">
        <v>0</v>
      </c>
      <c r="M4" s="847" t="n">
        <v>0</v>
      </c>
      <c r="N4" s="847" t="n">
        <v>0</v>
      </c>
      <c r="O4" s="847" t="n">
        <v>0</v>
      </c>
      <c r="P4" s="847" t="n">
        <v>0</v>
      </c>
      <c r="Q4" s="847" t="n">
        <v>0</v>
      </c>
      <c r="R4" s="847" t="n">
        <v>0</v>
      </c>
      <c r="S4" s="847" t="s">
        <v>183</v>
      </c>
      <c r="T4" s="847" t="s">
        <v>97</v>
      </c>
      <c r="U4" s="847" t="s">
        <v>825</v>
      </c>
      <c r="V4" s="850" t="n">
        <v>2</v>
      </c>
      <c r="W4" s="850" t="s">
        <v>63</v>
      </c>
      <c r="X4" s="850" t="n">
        <v>2</v>
      </c>
      <c r="Y4" s="850" t="s">
        <v>96</v>
      </c>
      <c r="Z4" s="847" t="s">
        <v>97</v>
      </c>
      <c r="AA4" s="847" t="s">
        <v>825</v>
      </c>
    </row>
    <row r="5" customFormat="false" ht="60" hidden="false" customHeight="true" outlineLevel="0" collapsed="false">
      <c r="A5" s="842" t="s">
        <v>1560</v>
      </c>
      <c r="B5" s="843" t="s">
        <v>186</v>
      </c>
      <c r="C5" s="844" t="s">
        <v>1057</v>
      </c>
      <c r="D5" s="845" t="s">
        <v>1561</v>
      </c>
      <c r="E5" s="846" t="s">
        <v>1073</v>
      </c>
      <c r="F5" s="847" t="s">
        <v>1562</v>
      </c>
      <c r="G5" s="852" t="s">
        <v>161</v>
      </c>
      <c r="H5" s="852" t="n">
        <v>3</v>
      </c>
      <c r="I5" s="852" t="s">
        <v>58</v>
      </c>
      <c r="J5" s="852" t="n">
        <v>3</v>
      </c>
      <c r="K5" s="853" t="s">
        <v>59</v>
      </c>
      <c r="S5" s="847"/>
      <c r="T5" s="847" t="s">
        <v>94</v>
      </c>
      <c r="U5" s="847" t="s">
        <v>1563</v>
      </c>
      <c r="V5" s="852" t="n">
        <v>3</v>
      </c>
      <c r="W5" s="852" t="s">
        <v>161</v>
      </c>
      <c r="X5" s="852" t="n">
        <v>3</v>
      </c>
      <c r="Y5" s="852" t="s">
        <v>58</v>
      </c>
      <c r="Z5" s="847" t="s">
        <v>94</v>
      </c>
      <c r="AA5" s="847" t="s">
        <v>1563</v>
      </c>
    </row>
    <row r="6" customFormat="false" ht="60" hidden="false" customHeight="true" outlineLevel="0" collapsed="false">
      <c r="B6" s="843" t="s">
        <v>281</v>
      </c>
      <c r="C6" s="844" t="s">
        <v>141</v>
      </c>
      <c r="D6" s="845" t="s">
        <v>1564</v>
      </c>
      <c r="E6" s="846" t="s">
        <v>145</v>
      </c>
      <c r="F6" s="847" t="s">
        <v>1565</v>
      </c>
      <c r="G6" s="854" t="s">
        <v>57</v>
      </c>
      <c r="H6" s="854" t="n">
        <v>4</v>
      </c>
      <c r="I6" s="854" t="s">
        <v>159</v>
      </c>
      <c r="J6" s="854" t="n">
        <v>4</v>
      </c>
      <c r="K6" s="855" t="s">
        <v>94</v>
      </c>
      <c r="T6" s="847" t="s">
        <v>64</v>
      </c>
      <c r="U6" s="847" t="s">
        <v>1566</v>
      </c>
      <c r="V6" s="856" t="n">
        <v>4</v>
      </c>
      <c r="W6" s="854" t="s">
        <v>57</v>
      </c>
      <c r="X6" s="856" t="n">
        <v>4</v>
      </c>
      <c r="Y6" s="854" t="s">
        <v>159</v>
      </c>
      <c r="Z6" s="847" t="s">
        <v>64</v>
      </c>
      <c r="AA6" s="847" t="s">
        <v>1566</v>
      </c>
    </row>
    <row r="7" customFormat="false" ht="60" hidden="false" customHeight="true" outlineLevel="0" collapsed="false">
      <c r="B7" s="843" t="s">
        <v>338</v>
      </c>
      <c r="C7" s="844" t="s">
        <v>224</v>
      </c>
      <c r="D7" s="845" t="s">
        <v>1567</v>
      </c>
      <c r="E7" s="846" t="s">
        <v>173</v>
      </c>
      <c r="F7" s="847" t="s">
        <v>1568</v>
      </c>
      <c r="G7" s="857" t="s">
        <v>93</v>
      </c>
      <c r="H7" s="857" t="n">
        <v>5</v>
      </c>
      <c r="I7" s="857" t="s">
        <v>966</v>
      </c>
      <c r="J7" s="857" t="n">
        <v>5</v>
      </c>
      <c r="T7" s="858"/>
      <c r="U7" s="858"/>
      <c r="V7" s="857" t="n">
        <v>5</v>
      </c>
      <c r="W7" s="857" t="s">
        <v>93</v>
      </c>
      <c r="X7" s="857" t="n">
        <v>5</v>
      </c>
      <c r="Y7" s="857" t="s">
        <v>966</v>
      </c>
    </row>
    <row r="8" customFormat="false" ht="60" hidden="false" customHeight="true" outlineLevel="0" collapsed="false">
      <c r="B8" s="843" t="s">
        <v>397</v>
      </c>
      <c r="C8" s="844" t="s">
        <v>70</v>
      </c>
      <c r="D8" s="845" t="s">
        <v>1569</v>
      </c>
      <c r="E8" s="859" t="s">
        <v>158</v>
      </c>
      <c r="F8" s="860" t="s">
        <v>1570</v>
      </c>
    </row>
    <row r="9" customFormat="false" ht="60" hidden="false" customHeight="true" outlineLevel="0" collapsed="false">
      <c r="B9" s="843" t="s">
        <v>424</v>
      </c>
      <c r="C9" s="861" t="s">
        <v>372</v>
      </c>
      <c r="D9" s="862" t="s">
        <v>1571</v>
      </c>
      <c r="E9" s="863"/>
      <c r="F9" s="864"/>
    </row>
    <row r="10" customFormat="false" ht="60" hidden="false" customHeight="true" outlineLevel="0" collapsed="false">
      <c r="B10" s="843" t="s">
        <v>512</v>
      </c>
      <c r="C10" s="861" t="s">
        <v>187</v>
      </c>
      <c r="D10" s="865" t="s">
        <v>1572</v>
      </c>
      <c r="E10" s="864"/>
      <c r="F10" s="864"/>
    </row>
    <row r="11" customFormat="false" ht="60" hidden="false" customHeight="true" outlineLevel="0" collapsed="false">
      <c r="B11" s="843" t="s">
        <v>648</v>
      </c>
      <c r="C11" s="861" t="s">
        <v>537</v>
      </c>
      <c r="D11" s="866" t="s">
        <v>1573</v>
      </c>
    </row>
    <row r="12" customFormat="false" ht="60" hidden="false" customHeight="true" outlineLevel="0" collapsed="false">
      <c r="B12" s="843" t="s">
        <v>673</v>
      </c>
      <c r="C12" s="867" t="s">
        <v>1037</v>
      </c>
      <c r="D12" s="866" t="s">
        <v>1574</v>
      </c>
    </row>
    <row r="13" customFormat="false" ht="60" hidden="false" customHeight="true" outlineLevel="0" collapsed="false">
      <c r="B13" s="843" t="s">
        <v>696</v>
      </c>
      <c r="C13" s="867" t="s">
        <v>152</v>
      </c>
      <c r="D13" s="866" t="s">
        <v>1575</v>
      </c>
      <c r="E13" s="860"/>
      <c r="F13" s="860"/>
    </row>
    <row r="14" customFormat="false" ht="60" hidden="false" customHeight="true" outlineLevel="0" collapsed="false">
      <c r="B14" s="843" t="s">
        <v>742</v>
      </c>
      <c r="C14" s="861" t="s">
        <v>957</v>
      </c>
      <c r="D14" s="866" t="s">
        <v>1576</v>
      </c>
    </row>
    <row r="15" customFormat="false" ht="60" hidden="false" customHeight="true" outlineLevel="0" collapsed="false">
      <c r="B15" s="843" t="s">
        <v>806</v>
      </c>
      <c r="C15" s="868" t="s">
        <v>454</v>
      </c>
      <c r="D15" s="869" t="s">
        <v>1577</v>
      </c>
    </row>
    <row r="16" customFormat="false" ht="60" hidden="false" customHeight="true" outlineLevel="0" collapsed="false">
      <c r="B16" s="843" t="s">
        <v>835</v>
      </c>
      <c r="C16" s="870" t="s">
        <v>850</v>
      </c>
      <c r="D16" s="871" t="s">
        <v>1578</v>
      </c>
    </row>
    <row r="17" customFormat="false" ht="60" hidden="false" customHeight="true" outlineLevel="0" collapsed="false">
      <c r="B17" s="843" t="s">
        <v>940</v>
      </c>
      <c r="C17" s="870" t="s">
        <v>282</v>
      </c>
      <c r="D17" s="871" t="s">
        <v>1579</v>
      </c>
    </row>
    <row r="18" customFormat="false" ht="60" hidden="false" customHeight="true" outlineLevel="0" collapsed="false">
      <c r="B18" s="843" t="s">
        <v>1048</v>
      </c>
      <c r="C18" s="870" t="s">
        <v>836</v>
      </c>
      <c r="D18" s="871" t="s">
        <v>1580</v>
      </c>
    </row>
    <row r="19" customFormat="false" ht="60" hidden="false" customHeight="true" outlineLevel="0" collapsed="false">
      <c r="B19" s="843" t="s">
        <v>1069</v>
      </c>
      <c r="C19" s="870" t="s">
        <v>1581</v>
      </c>
      <c r="D19" s="871" t="s">
        <v>1582</v>
      </c>
    </row>
    <row r="20" customFormat="false" ht="60" hidden="false" customHeight="true" outlineLevel="0" collapsed="false">
      <c r="B20" s="843" t="s">
        <v>1144</v>
      </c>
      <c r="C20" s="870" t="s">
        <v>470</v>
      </c>
      <c r="D20" s="871" t="s">
        <v>1583</v>
      </c>
    </row>
    <row r="21" customFormat="false" ht="60" hidden="false" customHeight="true" outlineLevel="0" collapsed="false">
      <c r="B21" s="843" t="s">
        <v>1160</v>
      </c>
      <c r="C21" s="870" t="s">
        <v>522</v>
      </c>
      <c r="D21" s="871" t="s">
        <v>1584</v>
      </c>
    </row>
    <row r="22" customFormat="false" ht="60" hidden="false" customHeight="true" outlineLevel="0" collapsed="false"/>
    <row r="23" customFormat="false" ht="60" hidden="false" customHeight="true" outlineLevel="0" collapsed="false"/>
    <row r="24" customFormat="false" ht="60" hidden="false" customHeight="true" outlineLevel="0" collapsed="false"/>
    <row r="25" customFormat="false" ht="60" hidden="false" customHeight="true" outlineLevel="0" collapsed="false"/>
    <row r="26" customFormat="false" ht="60" hidden="false" customHeight="true" outlineLevel="0" collapsed="false"/>
    <row r="27" customFormat="false" ht="60" hidden="false" customHeight="true" outlineLevel="0" collapsed="false"/>
  </sheetData>
  <autoFilter ref="A3:AA27"/>
  <mergeCells count="7">
    <mergeCell ref="C2:D2"/>
    <mergeCell ref="E2:F2"/>
    <mergeCell ref="G2:H2"/>
    <mergeCell ref="I2:J2"/>
    <mergeCell ref="V2:W2"/>
    <mergeCell ref="X2:Y2"/>
    <mergeCell ref="Z2:AA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Company>Luffi</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2015-08-24T15:15:00Z</dcterms:created>
  <dc:creator>Luffi</dc:creator>
  <dc:description/>
  <dc:language>es-CO</dc:language>
  <cp:lastModifiedBy>Angela Cristina Cifuentes Corredor</cp:lastModifiedBy>
  <cp:lastPrinted>2018-05-29T20:31:41Z</cp:lastPrinted>
  <dcterms:modified xsi:type="dcterms:W3CDTF">2019-03-04T15:14:05Z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Luffi</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