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6.11\Control-Interno\2025\Plan de Mejoramiento CB y CGR\Último Seguimiento 11092025\"/>
    </mc:Choice>
  </mc:AlternateContent>
  <xr:revisionPtr revIDLastSave="0" documentId="13_ncr:1_{7E6B540D-1602-428B-8BCF-F57FCCEBEB97}" xr6:coauthVersionLast="47" xr6:coauthVersionMax="47" xr10:uidLastSave="{00000000-0000-0000-0000-000000000000}"/>
  <bookViews>
    <workbookView xWindow="-120" yWindow="-120" windowWidth="29040" windowHeight="15720" xr2:uid="{DE8B94E5-FC77-4E06-AD9D-C47A146337FF}"/>
  </bookViews>
  <sheets>
    <sheet name="PM CB-CGR 31082025" sheetId="1" r:id="rId1"/>
  </sheets>
  <externalReferences>
    <externalReference r:id="rId2"/>
  </externalReferences>
  <definedNames>
    <definedName name="_xlnm._FilterDatabase" localSheetId="0" hidden="1">'PM CB-CGR 31082025'!$A$1:$AN$92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92" i="1" l="1"/>
  <c r="AF92" i="1" s="1"/>
  <c r="AE91" i="1"/>
  <c r="AF91" i="1" s="1"/>
  <c r="AE90" i="1"/>
  <c r="AF90" i="1" s="1"/>
  <c r="AE89" i="1"/>
  <c r="AF89" i="1" s="1"/>
  <c r="AE88" i="1"/>
  <c r="AF88" i="1" s="1"/>
  <c r="AE87" i="1"/>
  <c r="AF87" i="1" s="1"/>
  <c r="AE86" i="1"/>
  <c r="AF86" i="1" s="1"/>
  <c r="AE85" i="1"/>
  <c r="AF85" i="1" s="1"/>
  <c r="AE84" i="1"/>
  <c r="AF84" i="1" s="1"/>
  <c r="AE83" i="1"/>
  <c r="AF83" i="1" s="1"/>
  <c r="AE82" i="1"/>
  <c r="AF82" i="1" s="1"/>
  <c r="AE81" i="1"/>
  <c r="AF81" i="1" s="1"/>
  <c r="AE80" i="1"/>
  <c r="AF80" i="1" s="1"/>
  <c r="AE79" i="1"/>
  <c r="AF79" i="1" s="1"/>
  <c r="AE78" i="1"/>
  <c r="AF78" i="1" s="1"/>
  <c r="AE77" i="1"/>
  <c r="AF77" i="1" s="1"/>
  <c r="AE76" i="1"/>
  <c r="AF76" i="1" s="1"/>
  <c r="AE75" i="1"/>
  <c r="AF75" i="1" s="1"/>
  <c r="AE74" i="1"/>
  <c r="AF74" i="1" s="1"/>
  <c r="AE73" i="1"/>
  <c r="AF73" i="1" s="1"/>
  <c r="AE72" i="1"/>
  <c r="AF72" i="1" s="1"/>
  <c r="AE71" i="1"/>
  <c r="AF71" i="1" s="1"/>
  <c r="AE70" i="1"/>
  <c r="AF70" i="1" s="1"/>
  <c r="AE69" i="1"/>
  <c r="AF69" i="1" s="1"/>
  <c r="AE68" i="1"/>
  <c r="AF68" i="1" s="1"/>
  <c r="AE67" i="1"/>
  <c r="AF67" i="1" s="1"/>
  <c r="AE66" i="1"/>
  <c r="AF66" i="1" s="1"/>
  <c r="AE65" i="1"/>
  <c r="AF65" i="1" s="1"/>
  <c r="AE64" i="1"/>
  <c r="AF64" i="1" s="1"/>
  <c r="AE63" i="1"/>
  <c r="AF63" i="1" s="1"/>
  <c r="AE62" i="1"/>
  <c r="AF62" i="1" s="1"/>
  <c r="AE61" i="1"/>
  <c r="AF61" i="1" s="1"/>
  <c r="AE60" i="1"/>
  <c r="AF60" i="1" s="1"/>
  <c r="AE59" i="1"/>
  <c r="AF59" i="1" s="1"/>
  <c r="AE58" i="1"/>
  <c r="AF58" i="1" s="1"/>
  <c r="AE57" i="1"/>
  <c r="AF57" i="1" s="1"/>
  <c r="AE56" i="1"/>
  <c r="AF56" i="1" s="1"/>
  <c r="V56" i="1"/>
  <c r="T56" i="1"/>
  <c r="AE55" i="1"/>
  <c r="AF55" i="1" s="1"/>
  <c r="AE54" i="1"/>
  <c r="AF54" i="1" s="1"/>
  <c r="AE53" i="1"/>
  <c r="AF53" i="1" s="1"/>
  <c r="AE52" i="1"/>
  <c r="AF52" i="1" s="1"/>
  <c r="AE51" i="1"/>
  <c r="AF51" i="1" s="1"/>
  <c r="AE50" i="1"/>
  <c r="AF50" i="1" s="1"/>
  <c r="AE49" i="1"/>
  <c r="AF49" i="1" s="1"/>
  <c r="AE48" i="1"/>
  <c r="AF48" i="1" s="1"/>
  <c r="AE47" i="1"/>
  <c r="AF47" i="1" s="1"/>
  <c r="AE46" i="1"/>
  <c r="AF46" i="1" s="1"/>
  <c r="AE45" i="1"/>
  <c r="AF45" i="1" s="1"/>
  <c r="AE44" i="1"/>
  <c r="AF44" i="1" s="1"/>
  <c r="AE43" i="1"/>
  <c r="AF43" i="1" s="1"/>
  <c r="AE42" i="1"/>
  <c r="AF42" i="1" s="1"/>
  <c r="AE41" i="1"/>
  <c r="AF41" i="1" s="1"/>
  <c r="AE40" i="1"/>
  <c r="AF40" i="1" s="1"/>
  <c r="AE39" i="1"/>
  <c r="AF39" i="1" s="1"/>
  <c r="AE38" i="1"/>
  <c r="AF38" i="1" s="1"/>
  <c r="AE37" i="1"/>
  <c r="AF37" i="1" s="1"/>
  <c r="AE36" i="1"/>
  <c r="AF36" i="1" s="1"/>
  <c r="AE35" i="1"/>
  <c r="AF35" i="1" s="1"/>
  <c r="AE34" i="1"/>
  <c r="AF34" i="1" s="1"/>
  <c r="AE33" i="1"/>
  <c r="AF33" i="1" s="1"/>
  <c r="AE32" i="1"/>
  <c r="AF32" i="1" s="1"/>
  <c r="AE31" i="1"/>
  <c r="AF31" i="1" s="1"/>
  <c r="AE30" i="1"/>
  <c r="AF30" i="1" s="1"/>
  <c r="AE29" i="1"/>
  <c r="AF29" i="1" s="1"/>
  <c r="AE28" i="1"/>
  <c r="AF28" i="1" s="1"/>
  <c r="AE27" i="1"/>
  <c r="AF27" i="1" s="1"/>
  <c r="AE26" i="1"/>
  <c r="AF26" i="1" s="1"/>
  <c r="AE25" i="1"/>
  <c r="AF25" i="1" s="1"/>
  <c r="AE24" i="1"/>
  <c r="AF24" i="1" s="1"/>
  <c r="AE23" i="1"/>
  <c r="AF23" i="1" s="1"/>
  <c r="AE22" i="1"/>
  <c r="AF22" i="1" s="1"/>
  <c r="AE21" i="1"/>
  <c r="AF21" i="1" s="1"/>
  <c r="AE20" i="1"/>
  <c r="AF20" i="1" s="1"/>
  <c r="AG19" i="1"/>
  <c r="AE19" i="1"/>
  <c r="AF19" i="1" s="1"/>
  <c r="AG18" i="1"/>
  <c r="AE18" i="1"/>
  <c r="AF18" i="1" s="1"/>
  <c r="AG17" i="1"/>
  <c r="AE17" i="1"/>
  <c r="AF17" i="1" s="1"/>
  <c r="AG16" i="1"/>
  <c r="AE16" i="1"/>
  <c r="AF16" i="1" s="1"/>
  <c r="AG15" i="1"/>
  <c r="AE15" i="1"/>
  <c r="AF15" i="1" s="1"/>
  <c r="AG14" i="1"/>
  <c r="AE14" i="1"/>
  <c r="AF14" i="1" s="1"/>
  <c r="AG13" i="1"/>
  <c r="AE13" i="1"/>
  <c r="AF13" i="1" s="1"/>
  <c r="AG12" i="1"/>
  <c r="AE12" i="1"/>
  <c r="AF12" i="1" s="1"/>
  <c r="AG11" i="1"/>
  <c r="AE11" i="1"/>
  <c r="AF11" i="1" s="1"/>
  <c r="AG10" i="1"/>
  <c r="AE10" i="1"/>
  <c r="AF10" i="1" s="1"/>
  <c r="AG9" i="1"/>
  <c r="AE9" i="1"/>
  <c r="AF9" i="1" s="1"/>
  <c r="AG8" i="1"/>
  <c r="AE8" i="1"/>
  <c r="AF8" i="1" s="1"/>
  <c r="AG7" i="1"/>
  <c r="AE7" i="1"/>
  <c r="AF7" i="1" s="1"/>
  <c r="AG6" i="1"/>
  <c r="AE6" i="1"/>
  <c r="AF6" i="1" s="1"/>
  <c r="AG5" i="1"/>
  <c r="AE5" i="1"/>
  <c r="AF5" i="1" s="1"/>
  <c r="AG4" i="1"/>
  <c r="AE4" i="1"/>
  <c r="AF4" i="1" s="1"/>
  <c r="AG3" i="1"/>
  <c r="AE3" i="1"/>
  <c r="AF3" i="1" s="1"/>
  <c r="V3" i="1"/>
  <c r="T3" i="1"/>
  <c r="AG2" i="1"/>
  <c r="AE2" i="1"/>
  <c r="AF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tc={4BDA4B37-075B-4436-8509-F1AC4EAE1A8B}</author>
  </authors>
  <commentList>
    <comment ref="U5" authorId="0" shapeId="0" xr:uid="{4BDA4B37-075B-4436-8509-F1AC4EAE1A8B}">
      <text>
        <t>[Comentario encadenado]
Su versión de Excel le permite leer este comentario encadenado; sin embargo, las ediciones que se apliquen se quitarán si el archivo se abre en una versión más reciente de Excel. Más información: https://go.microsoft.com/fwlink/?linkid=870924
Comentario:
     3-2025-260</t>
      </text>
    </comment>
  </commentList>
</comments>
</file>

<file path=xl/sharedStrings.xml><?xml version="1.0" encoding="utf-8"?>
<sst xmlns="http://schemas.openxmlformats.org/spreadsheetml/2006/main" count="1294" uniqueCount="530">
  <si>
    <t>No.</t>
  </si>
  <si>
    <t>AUDITOR</t>
  </si>
  <si>
    <t>CÓDIGO DE LA ENTIDAD</t>
  </si>
  <si>
    <t>no.</t>
  </si>
  <si>
    <t>VIGENCIA PAD</t>
  </si>
  <si>
    <t>CODIGO AUDITORIA</t>
  </si>
  <si>
    <t>VIGENCIA AUDITADA</t>
  </si>
  <si>
    <t>No. HALLAZGO</t>
  </si>
  <si>
    <t>SUBSECRETARÍAS</t>
  </si>
  <si>
    <t>AREA RESPONSABLE</t>
  </si>
  <si>
    <t>CODIGO ACCION</t>
  </si>
  <si>
    <t>DESCRIPCIÓN DEL HALLAZGO</t>
  </si>
  <si>
    <t>CAUSA</t>
  </si>
  <si>
    <t>DESCRIPCIÓN ACCION</t>
  </si>
  <si>
    <t>NOMBRE DEL INDICADOR</t>
  </si>
  <si>
    <t xml:space="preserve">VARIABLES DEL INDICADOR </t>
  </si>
  <si>
    <t>META</t>
  </si>
  <si>
    <t>FECHA DE INICIO</t>
  </si>
  <si>
    <t>FECHA DE TERMINACIÓN</t>
  </si>
  <si>
    <t>RESULTADO INDICADOR</t>
  </si>
  <si>
    <t>SEGUIMIENTO ENTIDAD 2025</t>
  </si>
  <si>
    <t>EFICIENCIA</t>
  </si>
  <si>
    <t>EFICACIA</t>
  </si>
  <si>
    <t>EFECTIVIDAD</t>
  </si>
  <si>
    <t>FECHA SEGUIMIENTO</t>
  </si>
  <si>
    <t xml:space="preserve">No DIAS PRORROGADOS AUTORIZADOS </t>
  </si>
  <si>
    <t>CON MODIFICACIONES</t>
  </si>
  <si>
    <t>FECHA PRORROGA SEGUIMIENTO</t>
  </si>
  <si>
    <t>CONCEPTO ACCION</t>
  </si>
  <si>
    <t>ESTADO HALLAZGO</t>
  </si>
  <si>
    <t>DIAS FALTANTES</t>
  </si>
  <si>
    <t>VENCIMIENTO</t>
  </si>
  <si>
    <t>ALERTA DE VENCIMIENTO</t>
  </si>
  <si>
    <t>Miguel Ángel Pardo
Nicolas David Castillo</t>
  </si>
  <si>
    <t>2024 2025</t>
  </si>
  <si>
    <t>Auditoria de Cumplimiento Vigencia 202 PAD 2023</t>
  </si>
  <si>
    <t>3.2.1.2</t>
  </si>
  <si>
    <t>Subsecretaría de Gestión Financiera</t>
  </si>
  <si>
    <t>Subdirección de Recursos Públicos</t>
  </si>
  <si>
    <t xml:space="preserve">3.2.1.2 Hallazgo administrativo por falta de control y gestión de saldos de convenios de años anteriores pendientes de legalizar y depurar suscritos con BANCO AGRARIO DE COLOMBIA, CAJA DE VIVIENDA POPULAR-CVP, ERU-RENOBO y FONDO NACIONAL DEL AHORRO-FNA, por la suma de $5.086.064.885. </t>
  </si>
  <si>
    <t>Falta  de control y gestión de saldos de convenios de años anteriores pendientes de legalizar y depurar suscritos con el BANCO AGRARIO DE COLOMBIA - Convenio No. 834 de 2020,  por la suma $ 642.637.800</t>
  </si>
  <si>
    <t>1. Suscribir el acta de liquidación del Convenio No. 834 de 2020</t>
  </si>
  <si>
    <t>Acta de liquidación</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</si>
  <si>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3-2025-5094 del 28/05/2025
PDF “ACTA DE LIQUIDACION CONVENIO INTERADMINISTRATIVO 834-2020” del 28 mayo de 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3-2025-5094 con asunto “ACTA DE LIQUIDACIÓN CONVENIO INTERADMINISTRATIVO 834 DE 2020.” Donde se remite desde la Subdirección de Recursos Públicos acta de liquidación de mutuo acuerdo debidamente firmada por el Banco Agrario de Colombia S.A. para continuar con trámite de firmas por parte de la SDHT; así mismo, se observó el acta en mención debidamente firmada el 28/05/2025 por la Subsecretaría de Gestión Corporativa - Ordenadora del Gasto, la Representante Legal - Vicepresidente Administrativa de Banco Agrario de Colombia S.A, la Subdirectora de Recursos Públicos - Supervisora del Convenio 834-2020 y la P. Senior Gerencia de Vivienda del Banco Agrario de Colombia S.A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LOS TÉRMINOS y PARA CIERRE DE LA CONTRALORÍA.</t>
    </r>
  </si>
  <si>
    <t>CUMPLIDA</t>
  </si>
  <si>
    <t>PARA CIERRE DE LA CONTRALORIA</t>
  </si>
  <si>
    <t>Falta  de control y gestión de saldos de convenios de años anteriores pendientes de legalizar y depurar suscritos con el FONDO NACIONAL DEL AHORRO-FNA - Convenio 415-2017, por la suma de $ 1.564.973.374</t>
  </si>
  <si>
    <t>Realizar 3 Informes de seguimiento al Convenio 415- 2017. 1. Noviembre 2024 2. Marzo 2025 3. Julio 2025.</t>
  </si>
  <si>
    <t>Informes de seguimiento elaborados</t>
  </si>
  <si>
    <t>Informes  de seguimiento Elaborados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</si>
  <si>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3-2025-6156 del 27/06/2025
PDF “Informe Jun-Nov2024 Convenio 415 de 2017-FNA” 
PDF “Informe Dic 2024 - Mar 2025 Convenio 415 de 2017 FNA”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Mediante radicado No. 2-2025-11125 se solicitó la modificación de la medida correctiva en términos de: Acción, Nombre del Indicador, Fórmula del Indicador, Meta y Fecha de Terminación. Se aporta como evidencia el radicado en mención, en el cual se anexan los informes de seguimiento al Convenio 415 de 2017, el primero comprendiendo el periodo entre junio y noviembre de 2024 y el segundo el periodo comprendido entre diciembre de 2024 y marzo de 2025; en este último informe se indica que a 31 de marzo se han legalizado ante la Subdirección Financiera 89 Subsidios oír un valor de $1.384.095.299, quedando pendientes por legalizar 8 subsidios por un valor de $180.878.075. Se observó la realización de los informes establecidos en la acción.
</t>
    </r>
    <r>
      <rPr>
        <b/>
        <sz val="10"/>
        <color theme="1"/>
        <rFont val="Calibri Light"/>
        <family val="2"/>
        <scheme val="major"/>
      </rPr>
      <t>AVANCE PORCENTUAL</t>
    </r>
    <r>
      <rPr>
        <sz val="10"/>
        <color theme="1"/>
        <rFont val="Calibri Light"/>
        <family val="2"/>
        <scheme val="major"/>
      </rPr>
      <t xml:space="preserve">
66,67%
</t>
    </r>
    <r>
      <rPr>
        <b/>
        <sz val="10"/>
        <color theme="1"/>
        <rFont val="Calibri Light"/>
        <family val="2"/>
        <scheme val="major"/>
      </rPr>
      <t>CONCEPTO</t>
    </r>
    <r>
      <rPr>
        <sz val="10"/>
        <color theme="1"/>
        <rFont val="Calibri Light"/>
        <family val="2"/>
        <scheme val="major"/>
      </rPr>
      <t xml:space="preserve">
Se conceptúa la acción</t>
    </r>
    <r>
      <rPr>
        <b/>
        <sz val="10"/>
        <color theme="1"/>
        <rFont val="Calibri Light"/>
        <family val="2"/>
        <scheme val="major"/>
      </rPr>
      <t xml:space="preserve"> EN EJECUCIÓN - CON AVANCES  - DENTRO DE TÉRMINOS - HALLAZGO ABIERTO</t>
    </r>
  </si>
  <si>
    <t>EN EJECUCION</t>
  </si>
  <si>
    <t>ABIERTO</t>
  </si>
  <si>
    <t>3. Suscribir el acta de liquidación del Convenio 415-2017</t>
  </si>
  <si>
    <t xml:space="preserve"> </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</si>
  <si>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 xml:space="preserve">EVIDENCIAS
</t>
    </r>
    <r>
      <rPr>
        <sz val="10"/>
        <color theme="1"/>
        <rFont val="Calibri Light"/>
        <family val="2"/>
        <scheme val="major"/>
      </rPr>
      <t>3-2025-9077 del 15 de septiembre de 2025</t>
    </r>
    <r>
      <rPr>
        <b/>
        <sz val="10"/>
        <color theme="1"/>
        <rFont val="Calibri Light"/>
        <family val="2"/>
        <scheme val="major"/>
      </rPr>
      <t xml:space="preserve">
</t>
    </r>
    <r>
      <rPr>
        <sz val="10"/>
        <color theme="1"/>
        <rFont val="Calibri Light"/>
        <family val="2"/>
        <scheme val="major"/>
      </rPr>
      <t xml:space="preserv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Mediante radicado No. 2-2025-11125 se solicitó la modificación de la medida correctiva en términos de Fecha de Terminación.  Mediante radicado No. 3-2025-9077 del 15 de septiembre de 2025 la Subdirección de Recursos Públicos solicitó la modificación de la acción, lo cual es improcedente debido a que la Resolución 036 de 2011 establece que los ajustes a las acciones solamente se pueden solicitar por una sola vez.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t>
    </r>
    <r>
      <rPr>
        <b/>
        <sz val="10"/>
        <color theme="1"/>
        <rFont val="Calibri Light"/>
        <family val="2"/>
        <scheme val="major"/>
      </rPr>
      <t xml:space="preserve"> SIN INICIAR - REZAGADA - DENTRO DE TÉRMINOS y HALLAZGO ABIERTO. ALTO RIESGO DE INCUMPLIMIENTO.
ALERTA </t>
    </r>
    <r>
      <rPr>
        <sz val="10"/>
        <color theme="1"/>
        <rFont val="Calibri Light"/>
        <family val="2"/>
        <scheme val="major"/>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</si>
  <si>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REZAGADA</t>
  </si>
  <si>
    <t>3.3.2.1</t>
  </si>
  <si>
    <t>Subsecretaría de Coordinación Operativa y Subsecretaría de Gestión Corporativa</t>
  </si>
  <si>
    <t> Subsecretaría de Gestión Corporativa - Subdirección Financiera</t>
  </si>
  <si>
    <t xml:space="preserve">3.3.2.1 Hallazgo administrativo por el bajo nivel de giros realizados a los proyectos de inversión 7715; 7642 y 7645, como también por el significativo incremento de los pasivos exigibles constituidos en la vigencia 2023. </t>
  </si>
  <si>
    <t xml:space="preserve">Debilidad en la revisión y seguimiento de los pasivos exigibles de los proyectos </t>
  </si>
  <si>
    <t>1. Generar informe de gestión de ejecución de vigencias, reservas y pasivos exigibles y remitir a los gerentes de proyecto y los supervisores de los contratos asociados con el fin de generar alertas oportunas</t>
  </si>
  <si>
    <t>  Total informes de ejecución</t>
  </si>
  <si>
    <t xml:space="preserve"> Informes entregados / Informes totales)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</si>
  <si>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t>
    </r>
    <r>
      <rPr>
        <sz val="10"/>
        <rFont val="Calibri Light"/>
        <family val="2"/>
        <scheme val="major"/>
      </rPr>
      <t xml:space="preserve">Radicado 3-2025-260 del 13/01/2025
Radicado 3-2025-6545 del 10 de julio de 2025
PDF "Informe ejecución presupuestal junio de 2024"
PDF "Ejecución corte 31 de julio de 2024"
PDF "Informe ejecución presupuestal corte 31 de agosto 2024"
PDF "Informe ejecución presupuestal corte 30 de septiembre 2024"
PDF "Informe ejecución presupuestal corte 31 de octubre de 2024"
PDF "Informe ejecución presupuestal corte 30 de noviembre de 2024"
PDF "Informe Ejecución Presupuestal Diciembre 2024"
PDF "Informe Ejecución Presupuestal Enero 2025"
PDF "Informe Ejecución Presupuestal Febrero 2025"
PDF "Informe Ejecución Presupuestal Marzo 2025"
PDF "Informe Ejecución Presupuestal Abril 2025"
PDF "Informe Ejecución Presupuestal Mayo 2025"
</t>
    </r>
    <r>
      <rPr>
        <sz val="10"/>
        <color theme="1"/>
        <rFont val="Calibri Light"/>
        <family val="2"/>
        <scheme val="major"/>
      </rPr>
      <t xml:space="preserv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evidencias el radicado 3-2025-260 en donde se adjunta 5 correos informativos denominados “Informe ejecución presupuestal” para los cortes del 31 de julio, 31 de agosto, 30 de septiembre, 31 de octubre y 30 de noviembre; sin embargo el reporte al interior de los correos viene en un enlace de PowerBI, los cuales no son accesible, arrojando el error “Este contenido no está disponible.”; así mismo se observa el memorando 3-2025-6545 en el cual se suministran los informes correspondientes a los meses de diciembre 2024 y enero, febrero, marzo, abril y mayo 2025. El informe de Julio de 2024 fue suministrado directament epor el Subdirector Financieron en el despacho de la Oficina de Control Interno. Se evalúan 12 informes, dando cumplimiento a la meta y a la acción.
</t>
    </r>
    <r>
      <rPr>
        <b/>
        <sz val="10"/>
        <color theme="1"/>
        <rFont val="Calibri Light"/>
        <family val="2"/>
        <scheme val="major"/>
      </rPr>
      <t>AVANCE PORCENTUAL</t>
    </r>
    <r>
      <rPr>
        <sz val="10"/>
        <color theme="1"/>
        <rFont val="Calibri Light"/>
        <family val="2"/>
        <scheme val="major"/>
      </rPr>
      <t xml:space="preserve">
41,66%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REZAGADA – CON AVANCES – TÉRMINOS CUMPLIDOS y HALLAZGO ABIERTO.
</t>
    </r>
    <r>
      <rPr>
        <sz val="10"/>
        <color theme="1"/>
        <rFont val="Calibri Light"/>
        <family val="2"/>
        <scheme val="major"/>
      </rPr>
      <t xml:space="preserve">
'CORTE DEL SEGUIMIENTO Y EVALUACION
16 de Diciembre 2024
EVIDENCIAS
Radicado 3-2024-8665
Ejecución corte 31 de julio de 2024: Correo electrónico del 11 de octubre de 2024 que contiene la ejecución corte 31 de julio de 2024. Informe ejecución presupuestal corte 31 de agosto 2024: Correo del 11 de octubre de 2024 que contiene la ejecución presupuestal con corte el 31 de agosto de 2024.
Informe ejecución presupuestal corte 30 de septiembre 2024: Correo del 11 de octubre de 2024 que contiene informe de ejecución presupuestal con corte al 30 de septiembre de 2024.
UBICACIÓN DE LAS EVIDENCIAS
VALORACIÓN DE LAS EVIDENCIAS
Los soportes allegados corresponden a tres (3) de los doce (12) informes que se contemplaron en la meta con lo cual se conceptúa un avance del 36%. No obstante, dichas evidencias se consideran insuficientes para sustentar la acción en cuestión. Por lo tanto, se requiere la presentación de informes complementarios que detallen de manera clara y precisa las alertas oportunas, así como la "gestión de ejecución de vigencias, reservas y pasivos exigibles". Mediante Rad. 3-2024-8665 se recibieron  Los soportes allegados corresponden a tres (3) de los doce (12) informes que se contemplaron en la meta con lo cual como se indica mediante Rad. 3-2024-9914 del 16 de Diciembre 2024.se conceptúa un avance del 36%.No obstante, dichas evidencias se consideran insuficientes para sustentar la acción en cuestión. Por lo tanto, se requiere la presentación de informes complementarios que detallen de manera clara y precisa las alertas oportunas, así como la "gestión de ejecución de vigencias, reservas y pasivos exigibles". 
AVANCE PORCENTUAL
36%
CONCEPTO : EN EJECUCION – DENTRO DE LOS TERMINOS – HALLAZGO ABIERTO
</t>
    </r>
  </si>
  <si>
    <t>Subsecretaría de Coordinación Operativa</t>
  </si>
  <si>
    <t xml:space="preserve">Subdirección de Barrios y Operaciones </t>
  </si>
  <si>
    <t xml:space="preserve">Los procesos de estructuración de selección para los estudios, diseños y ejecución de obra que realiza la SDHT, contienen varias fases y alcances en su implementación que implica agotar los términos señalados en el régimen de contratación que componen períodos de 70 días calendario para obra, y 45 días para los de consultoría e interventoría. Para los estudios y diseños y obras, los giros se deben realizar conforme a la entrega y/o porcentaje de avance físico de obra y/o estudios y diseños. </t>
  </si>
  <si>
    <t>2. Realizar la revisión del estado actual de los saldos de giro de los proyectos a cargo de la Subdirecciones de Barrios y Operaciones, así como el saldo de los pasivos constituidos en la vigencia 2023 y hacer seguimiento trimestral a los trámites para el pago o liberación de saldos de las obligaciones en el marco de los contratos asociados a dichos proyectos.</t>
  </si>
  <si>
    <t xml:space="preserve">% Avance de giros </t>
  </si>
  <si>
    <t xml:space="preserve">% avance de giros / Saldo constituido en la vigencia 2023 </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</si>
  <si>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3-2025-1787 del 21/02/2025
</t>
    </r>
    <r>
      <rPr>
        <b/>
        <sz val="10"/>
        <color theme="1"/>
        <rFont val="Calibri Light"/>
        <family val="2"/>
        <scheme val="major"/>
      </rPr>
      <t>Periodo Jun-Sep 2024</t>
    </r>
    <r>
      <rPr>
        <sz val="10"/>
        <color theme="1"/>
        <rFont val="Calibri Light"/>
        <family val="2"/>
        <scheme val="major"/>
      </rPr>
      <t xml:space="preserve">
Excel “Matriz Seguimiento Vig_Reserva_Pasivos”
Excel “PLAN LIQUIDACIONES 2024 SUBD OPERACIONES SDHT”
</t>
    </r>
    <r>
      <rPr>
        <b/>
        <sz val="10"/>
        <color theme="1"/>
        <rFont val="Calibri Light"/>
        <family val="2"/>
        <scheme val="major"/>
      </rPr>
      <t>Periodo Oct-Dic 2024</t>
    </r>
    <r>
      <rPr>
        <sz val="10"/>
        <color theme="1"/>
        <rFont val="Calibri Light"/>
        <family val="2"/>
        <scheme val="major"/>
      </rPr>
      <t xml:space="preserve">
Excel “PLAN LIQUIDACIONES 2024 SUBD OPERACIONES SDHT”
PDF “RES 437 Cto 1270”
PDF “RES 438 Cto 1256”
PDF “RES 439 Cto 1260”
PDF “RES 659 Cto 1275”
PDF “RES 662 Cto 1256”
</t>
    </r>
    <r>
      <rPr>
        <b/>
        <sz val="10"/>
        <color theme="1"/>
        <rFont val="Calibri Light"/>
        <family val="2"/>
        <scheme val="major"/>
      </rPr>
      <t>Periodo Ene-Mar 2025</t>
    </r>
    <r>
      <rPr>
        <sz val="10"/>
        <color theme="1"/>
        <rFont val="Calibri Light"/>
        <family val="2"/>
        <scheme val="major"/>
      </rPr>
      <t xml:space="preserve">
Excel “Seguimiento liquidaciones SO”
Excel “28012025 Base priorización de Liquidaciones SB”
</t>
    </r>
    <r>
      <rPr>
        <b/>
        <sz val="10"/>
        <color theme="1"/>
        <rFont val="Calibri Light"/>
        <family val="2"/>
        <scheme val="major"/>
      </rPr>
      <t>Periodo Abr-May 2025</t>
    </r>
    <r>
      <rPr>
        <sz val="10"/>
        <color theme="1"/>
        <rFont val="Calibri Light"/>
        <family val="2"/>
        <scheme val="major"/>
      </rPr>
      <t xml:space="preserve">
Excel “PLAN LIQUIDACIONES 2025 SUBDIRECCION DE OPERACIONES”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observó el seguimiento trimestral de los pasivos constituidos en 2023 en el periodo comprendido en el mes de junio de 2024 y el mes de mayo de 2025, así mismo se observaron las 5 resoluciones donde se reconoce y ordena el pago de un Pasivo Exigible. Verificada la información suministrada y los descrito en el Radicado 3-2025-1787 del 21/02/2025 se observó que de los proyectos 7715, 7575, 7659, 7645 y 7642 se tenía un saldo de $17.901.667.676 como pasivo exigible, y que se han depurado $ 4.109.394.190 (22.96%), quedan pendientes por depurar $13.792.273.486.
</t>
    </r>
    <r>
      <rPr>
        <b/>
        <sz val="10"/>
        <color theme="1"/>
        <rFont val="Calibri Light"/>
        <family val="2"/>
        <scheme val="major"/>
      </rPr>
      <t>AVANCE PORCENTUAL</t>
    </r>
    <r>
      <rPr>
        <sz val="10"/>
        <color theme="1"/>
        <rFont val="Calibri Light"/>
        <family val="2"/>
        <scheme val="major"/>
      </rPr>
      <t xml:space="preserve">
22,96%
</t>
    </r>
    <r>
      <rPr>
        <b/>
        <sz val="10"/>
        <color theme="1"/>
        <rFont val="Calibri Light"/>
        <family val="2"/>
        <scheme val="major"/>
      </rPr>
      <t xml:space="preserve">CONCEPTO
</t>
    </r>
    <r>
      <rPr>
        <sz val="10"/>
        <color theme="1"/>
        <rFont val="Calibri Light"/>
        <family val="2"/>
        <scheme val="major"/>
      </rPr>
      <t xml:space="preserve">Se conceptúa la acción </t>
    </r>
    <r>
      <rPr>
        <b/>
        <sz val="10"/>
        <color theme="1"/>
        <rFont val="Calibri Light"/>
        <family val="2"/>
        <scheme val="major"/>
      </rPr>
      <t xml:space="preserve">CON AVANCES - FUERA DE LOS TÉRMINOS y HALLAZGO ABIERTO. ACCIÓN INCUMPLIDA.
ALERTA 
</t>
    </r>
    <r>
      <rPr>
        <sz val="10"/>
        <color theme="1"/>
        <rFont val="Calibri Light"/>
        <family val="2"/>
        <scheme val="major"/>
      </rPr>
      <t>Agilizar la implementación de la acción aún por fuera de los tiempos programados toda vez que ante su incumplimiento potencialmente puede revertir en indagaciones preliminares y responsabilidades disciplinarias.</t>
    </r>
  </si>
  <si>
    <t>3.4.1.1</t>
  </si>
  <si>
    <t xml:space="preserve">Dirección de Mejoramiento CVP. Subdirección de Barrios. Subsecretaria de Coordinación Operativa </t>
  </si>
  <si>
    <t>Subdirección de Barrios</t>
  </si>
  <si>
    <t>3.4.1.1 Hallazgo administrativo por incumplimiento de metas del proyecto 7582 “Mejoramiento progresivo de edificaciones de vivienda de origen informal Plan Terrazas”</t>
  </si>
  <si>
    <t>No aceptación por parte del Ente Auditor de los argumentos expuestos frente a la formulación del proyecto donde la SDHT asigna subsidios y la CVP ejecuta las obras. Falta de la documentación de estructuración del expediente del beneficiario por parte de la CVP para la evaluación, validación y aprobación de la SDHT a través de la asignación.</t>
  </si>
  <si>
    <t>1. Adelantar y aprobar un plan de acción de cierre del programa Plan Terrazas en el cual se contemplen los lineamientos, técnicos, jurídicos, financieros y administrativos frente al estado de los subsidios asignados o no y las diferentes situaciones que se han presentado y que no han permitido su ejecución</t>
  </si>
  <si>
    <t>Un plan de acción de cierre del
programa Plan Terrazas</t>
  </si>
  <si>
    <t xml:space="preserve">Un memorando de solicitud de legalización de los recursos </t>
  </si>
  <si>
    <r>
      <rPr>
        <b/>
        <sz val="10"/>
        <rFont val="Calibri Light"/>
        <family val="2"/>
        <scheme val="major"/>
      </rPr>
      <t>CORTE DEL SEGUIMIENTO Y EVALUACION</t>
    </r>
    <r>
      <rPr>
        <sz val="10"/>
        <rFont val="Calibri Light"/>
        <family val="2"/>
        <scheme val="major"/>
      </rPr>
      <t xml:space="preserve">
31 de agosto de 2025
</t>
    </r>
    <r>
      <rPr>
        <b/>
        <sz val="10"/>
        <rFont val="Calibri Light"/>
        <family val="2"/>
        <scheme val="major"/>
      </rPr>
      <t>EVIDENCIAS</t>
    </r>
    <r>
      <rPr>
        <sz val="10"/>
        <rFont val="Calibri Light"/>
        <family val="2"/>
        <scheme val="major"/>
      </rPr>
      <t xml:space="preserve">
Radicado 3-2025-9192 del 17/09/2025
Radicado 2-2025-34423 del 27/06/2025
Radicado 3-2025-6964 del 21/07/2025
Radicado 3-2025-6965 del 21/07/2025
Excel "PlanAcciónCierre 30062025"
</t>
    </r>
    <r>
      <rPr>
        <b/>
        <sz val="10"/>
        <rFont val="Calibri Light"/>
        <family val="2"/>
        <scheme val="major"/>
      </rPr>
      <t xml:space="preserve">UBICACIÓN DE LAS EVIDENCIAS
</t>
    </r>
    <r>
      <rPr>
        <sz val="10"/>
        <rFont val="Calibri Light"/>
        <family val="2"/>
        <scheme val="major"/>
      </rPr>
      <t xml:space="preserve">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rFont val="Calibri Light"/>
        <family val="2"/>
        <scheme val="major"/>
      </rPr>
      <t xml:space="preserve">VALORACIÓN DE LAS EVIDENCIAS
</t>
    </r>
    <r>
      <rPr>
        <sz val="10"/>
        <rFont val="Calibri Light"/>
        <family val="2"/>
        <scheme val="major"/>
      </rPr>
      <t xml:space="preserve">Para el seguimiento de Agosto del 2025, mediante el memorando 3-2025-9192 se reportan las evidencias en las que se observan comunicaciones enviadas a la CVP mediante el 2-2025-34423, a la subsecretaria jurídica mediante el 3-2025-6964 y a la subsecretaria de coordinación operativa mediante el 3-2025-6995, lo que muestra una socialización y aprobación del plan de cierre, adicionalmente se anexo el soporte del plan de cierre en formato excel, en el que se evidencian las responsabilidades de cada uno los componentes profesionales que tienen lugar allí, por lo que se conceptúa la acción como cumplida
</t>
    </r>
    <r>
      <rPr>
        <b/>
        <sz val="10"/>
        <rFont val="Calibri Light"/>
        <family val="2"/>
        <scheme val="major"/>
      </rPr>
      <t>AVANCE PORCENTUAL
50%</t>
    </r>
    <r>
      <rPr>
        <sz val="10"/>
        <rFont val="Calibri Light"/>
        <family val="2"/>
        <scheme val="major"/>
      </rPr>
      <t xml:space="preserve">
</t>
    </r>
    <r>
      <rPr>
        <b/>
        <sz val="10"/>
        <rFont val="Calibri Light"/>
        <family val="2"/>
        <scheme val="major"/>
      </rPr>
      <t xml:space="preserve">CONCEPTO
</t>
    </r>
    <r>
      <rPr>
        <sz val="10"/>
        <rFont val="Calibri Light"/>
        <family val="2"/>
        <scheme val="major"/>
      </rPr>
      <t xml:space="preserve">Se conceptúa la acción </t>
    </r>
    <r>
      <rPr>
        <b/>
        <sz val="10"/>
        <rFont val="Calibri Light"/>
        <family val="2"/>
        <scheme val="major"/>
      </rPr>
      <t xml:space="preserve">CON AVANCES - REZAGADA - DENTRO DE TÉRMINOS y HALLAZGO ABIERTO. ALTO RIESGO DE INCUMPLIMIENTO.
ALERTA 
</t>
    </r>
    <r>
      <rPr>
        <sz val="10"/>
        <rFont val="Calibri Light"/>
        <family val="2"/>
        <scheme val="major"/>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 La dependencia responsable debe allegar los avances de la ejecución del plan de acción de cierre.</t>
    </r>
  </si>
  <si>
    <t>2. Realizar el seguimiento mensual de la ejecución que realiza la Caja de Vivienda Popular, de los subsidios asignados por la SDHT.</t>
  </si>
  <si>
    <t>Informes  Seguimiento</t>
  </si>
  <si>
    <t>No. de Informes  de seguimiento elaborados</t>
  </si>
  <si>
    <r>
      <rPr>
        <b/>
        <sz val="10"/>
        <rFont val="Calibri Light"/>
        <family val="2"/>
        <scheme val="major"/>
      </rPr>
      <t>CORTE DEL SEGUIMIENTO Y EVALUACION</t>
    </r>
    <r>
      <rPr>
        <sz val="10"/>
        <rFont val="Calibri Light"/>
        <family val="2"/>
        <scheme val="major"/>
      </rPr>
      <t xml:space="preserve">
31 de agosto de 2025
</t>
    </r>
    <r>
      <rPr>
        <b/>
        <sz val="10"/>
        <rFont val="Calibri Light"/>
        <family val="2"/>
        <scheme val="major"/>
      </rPr>
      <t>EVIDENCIAS</t>
    </r>
    <r>
      <rPr>
        <sz val="10"/>
        <rFont val="Calibri Light"/>
        <family val="2"/>
        <scheme val="major"/>
      </rPr>
      <t xml:space="preserve">
Radicado 3-2025-1787 del 21/02/2025
Radicado 3-2025-6584 del 10/07/2025
Radicado 3-2025-6659 del 11/07/2025
Radicado 3-2025-7414 del 31/07/2025
PDF “Informe Convenio No. 42 noviembre de 2024”
PDF “Informe Convenio No. 43 diciembre de 2024”
PDF “Informe Convenio No. 44 enero de 2025”
PDF “Informe Convenio No. 45 febrero de 2025”
PDF “Informe Convenio No. 46 marzo de 2025_100725 (1) (1)”
PDF “Informe Convenio No. 47 Abril de 2025”
PDF "Informe Convenio No. 48 mayo de 2025 F (1)"
PDF "Informe Convenio No. 49 junio de 2025 F"
</t>
    </r>
    <r>
      <rPr>
        <b/>
        <sz val="10"/>
        <rFont val="Calibri Light"/>
        <family val="2"/>
        <scheme val="major"/>
      </rPr>
      <t>UBICACIÓN DE LAS EVIDENCIAS</t>
    </r>
    <r>
      <rPr>
        <sz val="10"/>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rFont val="Calibri Light"/>
        <family val="2"/>
        <scheme val="major"/>
      </rPr>
      <t>VALORACIÓN DE LAS EVIDENCIAS</t>
    </r>
    <r>
      <rPr>
        <sz val="10"/>
        <rFont val="Calibri Light"/>
        <family val="2"/>
        <scheme val="major"/>
      </rPr>
      <t xml:space="preserve">
Se aporta como evidencia los Informes de Supervisión No. 42, 43, 44, 45, 46, 47, 48 y 49 del Convenio Interadministrativo No. 686 de 2021 “Plan Terrazas”, informes mensuales que comprenden el lapso entre el 1 de noviembre de 2024 hasta el 30 de junio de 2025, en donde se observa el seguimiento a los movimientos económicos de las cuentas de a nombre de las SDHT y la CVP, a los rendimientos de las cuentas y erario en la fiducia y los montos desembolsados y avances de construcción de los grupos de obra. Se evidenció la realización de 8 informes de 11 programados, quedando pendientes (deduciendo por las fechas de la acción) los informes de los meses de junio, julio, agosto, septiembre, octubre de 2024; así mismo, el informe del mes de mayo se encuentra por fuera de los términos de la acción, por lo cual no puede será valorada.
</t>
    </r>
    <r>
      <rPr>
        <b/>
        <sz val="10"/>
        <rFont val="Calibri Light"/>
        <family val="2"/>
        <scheme val="major"/>
      </rPr>
      <t>AVANCE PORCENTUAL</t>
    </r>
    <r>
      <rPr>
        <sz val="10"/>
        <rFont val="Calibri Light"/>
        <family val="2"/>
        <scheme val="major"/>
      </rPr>
      <t xml:space="preserve">
63,63%
</t>
    </r>
    <r>
      <rPr>
        <b/>
        <sz val="10"/>
        <rFont val="Calibri Light"/>
        <family val="2"/>
        <scheme val="major"/>
      </rPr>
      <t xml:space="preserve">CONCEPTO
</t>
    </r>
    <r>
      <rPr>
        <sz val="10"/>
        <rFont val="Calibri Light"/>
        <family val="2"/>
        <scheme val="major"/>
      </rPr>
      <t xml:space="preserve">Se conceptúa la acción </t>
    </r>
    <r>
      <rPr>
        <b/>
        <sz val="10"/>
        <rFont val="Calibri Light"/>
        <family val="2"/>
        <scheme val="major"/>
      </rPr>
      <t xml:space="preserve">CON AVANCES - TÉRMINOS CUMPLIDOS y HALLAZGO ABIERTO. ACCIÓN INCUMPLIDA.
ALERTA 
</t>
    </r>
    <r>
      <rPr>
        <sz val="10"/>
        <rFont val="Calibri Light"/>
        <family val="2"/>
        <scheme val="major"/>
      </rPr>
      <t>Agilizar la implementación de la acción aún por fuera de los tiempos programados toda vez que ante su incumplimiento potencialmente puede revertir en indagaciones preliminares y responsabilidades disciplinarias.</t>
    </r>
  </si>
  <si>
    <t>3.4.1.2</t>
  </si>
  <si>
    <t xml:space="preserve">3.4.1.2 Hallazgo administrativo por debilidades en la información asociada al cumplimento del ODS 11 en los proyectos de inversión 7823, 7715 y 7582. </t>
  </si>
  <si>
    <t>No aceptación por parte del Ente Auditor de los argumentos expuestos frente a la  información desagregada de los hogares beneficiarios en términos grupos poblacionales, edad, género, localización geográfica, grupo étnico</t>
  </si>
  <si>
    <t>Incorporar en el reporte trimestral del plan de acción de los proyectos de inversión del Plan de Desarrollo "Bogotá Camina Segura", los datos e información desagregada de los hogares beneficiarios en términos grupos poblacionales, edad, género, localización geográfica, grupo étnico y condición.</t>
  </si>
  <si>
    <t>Reporte del Plan de Acción con la información segregada</t>
  </si>
  <si>
    <t>Un reporte del Plan de Acción con la información segregada</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</si>
  <si>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3-2025-1787 del 21/02/2025
Radicado 3-2025-5051 del 27/05/2025
PDF “8090-Septiembre-2024”
PDF “8090-Diciembre-2024”
PDF “Seguimiento Enero 8090”
PDF “Seguimiento Febrero 8090”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evidenció que en los seguimientos realizados al proyecto de Inversión 8090 se ha incluido la información desagregada de los beneficiarios únicamente en la meta PSHH426MT5 y únicamente haciendo referencia a la clasificación por género y localización geográfica; esto se observó en los seguimientos corte a 30/09/2024, 31/12/2024, 31/01/2025 y 28/02/2025. Se recomienda a la dependencia, incluir la toda la información segregada comprometida en la acción en los próximos reportes del proyecto.
</t>
    </r>
    <r>
      <rPr>
        <b/>
        <sz val="10"/>
        <color theme="1"/>
        <rFont val="Calibri Light"/>
        <family val="2"/>
        <scheme val="major"/>
      </rPr>
      <t>AVANCE PORCENTUAL</t>
    </r>
    <r>
      <rPr>
        <sz val="10"/>
        <color theme="1"/>
        <rFont val="Calibri Light"/>
        <family val="2"/>
        <scheme val="major"/>
      </rPr>
      <t xml:space="preserve">
10%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REZAGADA - CON AVANCES – POR FUERA DE LOS TÉRMINOS Y HALLAZGO ABIERTO. ACCIÓN INCUMPLIDA.
</t>
    </r>
    <r>
      <rPr>
        <sz val="10"/>
        <color theme="1"/>
        <rFont val="Calibri Light"/>
        <family val="2"/>
        <scheme val="major"/>
      </rPr>
      <t xml:space="preserve">
</t>
    </r>
    <r>
      <rPr>
        <b/>
        <sz val="10"/>
        <color theme="1"/>
        <rFont val="Calibri Light"/>
        <family val="2"/>
        <scheme val="major"/>
      </rPr>
      <t xml:space="preserve">ALERTAS
</t>
    </r>
    <r>
      <rPr>
        <sz val="10"/>
        <color theme="1"/>
        <rFont val="Calibri Light"/>
        <family val="2"/>
        <scheme val="major"/>
      </rPr>
      <t>Se observa que no se esta incluyendo la totalidad de características que se acordaron en la formulación de la presente acción, puesto que sólo se observó la inclusión del género y la localización geográfica de los beneficiarios, y no se incluyó grupos poblacionales, edad, grupo étnico ni condición. Así mismo se evidenció que esta desagregación sólo se incluyó en la meta No. 5 del proyecto 8090, a pesar que las otras metas del mismo proyecto también hacen referencia a asignación de diferentes tipos de subsidios. Esta situación podría estar acarreando un incumplimiento por parte de la dependencia encargada de la acción, ya que se evidencia inclusión parcial en una sola meta de un solo proyecto de inversión.
Agilizar la implementación de la acción aún por fuera de los tiempos programados toda vez que ante su incumplimiento potencialmente puede revertir en indagaciones preliminares y responsabilidades disciplinarias.</t>
    </r>
  </si>
  <si>
    <t>Subsecretaría de Planeación y Política</t>
  </si>
  <si>
    <t xml:space="preserve">Subdirección de Programas y  Proyectos  </t>
  </si>
  <si>
    <t>Debilidades en la información asociada al cumplimento del ODS 11 en los proyectos de inversión 7823, 7715 y 7582.</t>
  </si>
  <si>
    <t>Actualizar el formato de seguimiento metas PDD en el  sistema  de planificación institucional  JSP7 - modulo de planificación  y  seguimiento.</t>
  </si>
  <si>
    <t>Actualización Sistema  de planificación institucional  JSP7.</t>
  </si>
  <si>
    <t>Formato de seguimiento metas PDD Actualizado</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</si>
  <si>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allegaron soportes, no es posible establecer un grado de avance.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SIN INICIAR - TÉRMINOS CUMPLIDOS y HALLAZGO ABIERTO. ACCIÓN INCUMPLIDA.
</t>
    </r>
    <r>
      <rPr>
        <sz val="10"/>
        <color theme="1"/>
        <rFont val="Calibri Light"/>
        <family val="2"/>
        <scheme val="major"/>
      </rPr>
      <t xml:space="preserve">
</t>
    </r>
    <r>
      <rPr>
        <b/>
        <sz val="10"/>
        <color theme="1"/>
        <rFont val="Calibri Light"/>
        <family val="2"/>
        <scheme val="major"/>
      </rPr>
      <t xml:space="preserve">ALERTA </t>
    </r>
    <r>
      <rPr>
        <sz val="10"/>
        <color theme="1"/>
        <rFont val="Calibri Light"/>
        <family val="2"/>
        <scheme val="major"/>
      </rPr>
      <t xml:space="preserve">
Agilizar la implementación de la acción aún por fuera de los tiempos programados toda vez que ante su incumplimiento potencialmente puede revertir en indagaciones preliminares y responsabilidades disciplinarias.</t>
    </r>
  </si>
  <si>
    <t>Incluir en el capítulo de Objetivos de Desarrollo Sostenible del Informe de Gestión y Resultados los datos e información desagregada de la población beneficiada en términos de: grupos poblacionales, edad, género, localización geográfica, grupo étnico y condición de los proyectos de inversión del Plan de Desarrollo "Bogotá Camina Segura</t>
  </si>
  <si>
    <t>Caracterización población beneficiada</t>
  </si>
  <si>
    <t>Documento Actualizado</t>
  </si>
  <si>
    <t>3.4.1.7</t>
  </si>
  <si>
    <t xml:space="preserve">3.4.1.7 Hallazgo administrativo Balance Social por información insuficiente del balance social para el proyecto 7659. </t>
  </si>
  <si>
    <t>Información insuficiente en el  documento balance social en relación a la  caracterización de la  población  atendida en el  proyecto de inversión 7659 lo que no  permitió   identificar la población vulnerable priorizada real a la que se le dio cobertura.</t>
  </si>
  <si>
    <t xml:space="preserve">Actualizar el formato de seguimiento metas PDD en el  sistema  de planificación institucional  JSP7 - modulo de planificación  y  seguimiento- e incluir  población  beneficiada (caracterización- territorialización) </t>
  </si>
  <si>
    <t>Formato de seguimiento metas PDD -Actualizado</t>
  </si>
  <si>
    <t xml:space="preserve">Subdirección de Programas y  Proyectos  -  Subdirección de Información Sectorial  </t>
  </si>
  <si>
    <t>Incorporar en el Informe de Gestión y Resultados los datos e información desagregada de los hogares beneficiarios en términos grupos poblacionales, edad, género, localización geográfica, grupo étnico y condición de los proyectos de inversión del Plan de Desarrollo "Bogotá Camina Segura"</t>
  </si>
  <si>
    <t>3.4.2.8</t>
  </si>
  <si>
    <t>Oficina Asesora de Comunicaciones</t>
  </si>
  <si>
    <t xml:space="preserve">3.4.2.8 Hallazgo Administrativo con incidencia fiscal por valor de $30.000.000 y presunta incidencia disciplinaria por el incumplimiento del objeto contractual del Contrato de Prestación de Servicios Nro. 669 de 2020. </t>
  </si>
  <si>
    <t>Porque se presentaron fallas en la Supervisión del contrato, en la verificación de los soportes y en la conformación del expediente contractual</t>
  </si>
  <si>
    <t>3. Operar un control adicional previo a la aprobación  de los informes de los contratos de la dependencia por parte del Supervisor que contenga la verificación del componente administrativo, financiero y jurídico.</t>
  </si>
  <si>
    <t>seguimiento informes</t>
  </si>
  <si>
    <t>No. de informes mensuales revisados por el apoyo supervisión  / No. de informes mensuales presentados por el contratista</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</si>
  <si>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allegaron soportes, no es posible establecer un grado de avance.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 xml:space="preserve">CONCEPTO
</t>
    </r>
    <r>
      <rPr>
        <sz val="10"/>
        <color theme="1"/>
        <rFont val="Calibri Light"/>
        <family val="2"/>
        <scheme val="major"/>
      </rPr>
      <t xml:space="preserve">Se conceptúa la acción </t>
    </r>
    <r>
      <rPr>
        <b/>
        <sz val="10"/>
        <color theme="1"/>
        <rFont val="Calibri Light"/>
        <family val="2"/>
        <scheme val="major"/>
      </rPr>
      <t xml:space="preserve">SIN INICIAR - TÉRMINOS CUMPLIDOS y HALLAZGO ABIERTO. ACCIÓN INCUMPLIDA.
</t>
    </r>
    <r>
      <rPr>
        <sz val="10"/>
        <color theme="1"/>
        <rFont val="Calibri Light"/>
        <family val="2"/>
        <scheme val="major"/>
      </rPr>
      <t xml:space="preserve">
</t>
    </r>
    <r>
      <rPr>
        <b/>
        <sz val="10"/>
        <color theme="1"/>
        <rFont val="Calibri Light"/>
        <family val="2"/>
        <scheme val="major"/>
      </rPr>
      <t xml:space="preserve">ALERTA </t>
    </r>
    <r>
      <rPr>
        <sz val="10"/>
        <color theme="1"/>
        <rFont val="Calibri Light"/>
        <family val="2"/>
        <scheme val="major"/>
      </rPr>
      <t xml:space="preserve">
Agilizar la implementación de la acción aún por fuera de los tiempos programados toda vez que ante su incumplimiento potencialmente puede revertir en indagaciones preliminares y responsabilidades disciplinarias.</t>
    </r>
  </si>
  <si>
    <t>3.4.2.9</t>
  </si>
  <si>
    <t>3.4.2.9 Hallazgo Administrativo con incidencia fiscal por valor de $5.666.661 y presunta incidencia disciplinaria por el incumplimiento del objeto contractual del Contrato de Prestación de Servicios Nro. 569 de 2021.</t>
  </si>
  <si>
    <t>Operar un control adicional previo a la aprobación  de los informes de los contratos de la dependencia por parte del Supervisor que contenga la verificación del componente administrativo, financiero y jurídico.</t>
  </si>
  <si>
    <t>Auditoria de Cumplimiento Vigencia 2024 PAD 2024</t>
  </si>
  <si>
    <t>3.2.1.1</t>
  </si>
  <si>
    <t>Subsecretaría de Gestión Corporativa</t>
  </si>
  <si>
    <t xml:space="preserve"> Subdirección Administrativa</t>
  </si>
  <si>
    <t>3.2.1.1 HALLAZGO ADMINISTRATIVO CON PRESUNTA INCIDENCIA DISCIPLINARIA POR SUPERAR EL CINCUENTA POR CIENTO (50%) DEL VALOR INICIAL EN ADICIONES CONTRACTUALES DE LOS CONTRATOS 908 DE 2022 Y 904 DE 2022”, TRASGREDIENDO LO ORDENADO EN EL ARTÍCULO 40 DE LA LEY 80 DE 1993.</t>
  </si>
  <si>
    <t>DEBILIDAD EN LOS LINEAMIENTOS Y CONTROLES INTERNOS DEBIDO A LA FALTA DE DESARROLLO E IMPLEMENTACIÓN DE PROCEDIMIENTOS ESTANDARIZADOS DENTRO DE LA ENTIDAD.</t>
  </si>
  <si>
    <t>1. DOCUMENTAR E IMPLEMENTAR EN LOS PROCEDIMIENTOS DE TRÁMITES CONTRACTUALES RELACIONADOS A LAS MODIFICACIONES CONTRACTUALES REFENTES A ADICIONES PRESUPUESTALES LOS LINEAMIENTOS Y CONTROLES NECESARIOS QUE GARANTICEN EL CUMPLIMENTO DE LA NORMATIVA</t>
  </si>
  <si>
    <t>UN PROCEDIMIENTO DOCUMENTADO Y/O ACTUALIZADO</t>
  </si>
  <si>
    <t>UN PROCEDIMIENTO DOCUMENTADO Y/O ACTUALIZADO/UN PROCEDIMIENTO PROGRAMADO</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</si>
  <si>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3-2025-5374 del 06/06/2025
PDF “ANX-2025-4848_2”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“Procedimiento Trámites contractuales” código PS07-PR03 versión del 03/12/2024, el cual tiene por objetivo “Establecer el lineamiento para realizar el trámite de las modificaciones contractuales requeridas por las diferentes áreas que integran la Entidad, con el fin de garantizar la ejecución contractual con estricto cumplimiento de la normativa vigente.”; el procedimiento cuenta con 36 actividades que inicia con la Solicitud del trámite contractual, continua con su revisión, aprobación, publicación en la plataforma que aplique y finaliza con el seguimiento a la aprobación de la póliza, la actualización del expediente digital en SIGA o físico y la actualización de la base contractual oficial. Se evidenció la creación del documento programado.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TÉRMINOS y PARA CIERRE DE LA CONTRALORÍA</t>
    </r>
  </si>
  <si>
    <t>DEBILIDAD EN LA CAPACITACIÓN CONTINUA Y ESPECIALIZADA PARA LOS PROFESIONALES DEL PROCESO, QUE FORTALEZCAN LAS HABILIDADES Y CONOCIMIENTOS NECESARIOS PARA APLICAR LOS PROCEDIMIENTOS Y LINEAMIENTOS ADECUADOS.</t>
  </si>
  <si>
    <t>2. DESARROLLAR PROGRAMAS DE CAPACITACIÓN CONTINUA AL EQUIPO DE PROFESIONALES QUE FORTALEZCAN EL USO Y APLICACIÓN DE ESTOS LINEAMIENTOS Y LA NORMATIVA VIGENTE.</t>
  </si>
  <si>
    <t>NO CAPACITACIONES REALIZADAS</t>
  </si>
  <si>
    <t>NO CAPACITACIONES REALIZADAS/ NO CAPACITACIONES PROGRAMADAS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</si>
  <si>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3-2025-5374 del 06/06/2025
PDF “ANX-2025-4848_3”
PDF “ANX-2025-4848_4”
PDF “ANX-2025-4848_5”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correo electrónico “Actualización y creación de procedimientos para mejora de nuestros procesos” del 10/12/2024 con destino a masivosdht donde se socializa la creación del procedimiento Trámites contractuales código PS07-PR03 versión 1; correo electrónico “Lineamientos sobre Adiciones y Prórrogas en Contratos Públicos” del 29/05/2025 para masivosdht donde se explica que son las adiciones y las prorrogas y se indica que para mayor claridad se visite el procedimiento PS07-PR03 en el mapa interactivo; finalmente se observa listado de asistencia a la reunión virtual denominada “Socialización Procedimiento de Trámites Contractuales V1 - PC Gestión Contractual" del 12/05/24 donde asistieron 77 participantes. Se evidenció la realización de las 3 actividades programadas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TÉRMINOS y PARA CIERRE DE LA CONTRALORÍA</t>
    </r>
  </si>
  <si>
    <t>3.2.1.2 HALLAZGO ADMINISTRATIVO CON PRESUNTA INCIDENCIA DISCIPLINARIA POR NO PUBLICAR LOS DOCUMENTOS DEL PROCESO DE CONTRATACIÓN EN EL SISTEMA ELECTRÓNICO PARA LA CONTRATACIÓN PÚBLICA SECOP, DE CONFORMIDAD CON LA NORMATIVA QUE REGULA LA MATERIA.  CONTRATOS ORDEN DE COMPRA 103169/22; PRESTACIÓN DE SERVICIOS NO. 747/21; ORDEN COMPRAVENTA 116718/23; PRESTACIÓN SERVICIOS 761/23; ORDENES DE COMPRA 69513/22 Y 84730/22; PRESTACIÓN SERVICIOS NOS 911/21; 873/23; 646/21 Y 132/22</t>
  </si>
  <si>
    <t>1. DOCUMENTAR E IMPLEMENTAR EN LOS PROCEDIMIENTOS DE TRÁMITES CONTRACTUALES RELACIONADOS A LAS MODIFICACIONES CONTRACTUALES LOS LINEAMIENTOS Y CONTROLES NECESARIOS QUE GARANTICEN EL CUMPLIMENTO DE LA NORMATIVA.</t>
  </si>
  <si>
    <t>UN PROCEDIMIENTO DOCUMENTADO/UN PROCEDIMIENTO PROGRAMADO</t>
  </si>
  <si>
    <t>Informe final Actuación Especial de Fiscalización - Evaluar la cuenta contable 16 - PROPIEDAD PLANTA Y EQUIPO con corte 31 de diciembre de 2024</t>
  </si>
  <si>
    <t>2.2.1</t>
  </si>
  <si>
    <t xml:space="preserve">Subdirección Administrativa Gestión de Bienes, Servicios e Infraestructura </t>
  </si>
  <si>
    <t>2.2.1 Hallazgo administrativo con incidencia fiscal en cuantía de $19.938.100 y presunta incidencia disciplinaria, por la pérdida de seis (6) computadores
portátiles.</t>
  </si>
  <si>
    <t>Inventario no actualizado</t>
  </si>
  <si>
    <t>Realizar la individualización de los activos de la entidad, asignando un responsable y estableciendo el estado del bien.</t>
  </si>
  <si>
    <t>Bienes individualizados</t>
  </si>
  <si>
    <t>Bienes individualizados/Total de activos de la SDHT</t>
  </si>
  <si>
    <r>
      <rPr>
        <b/>
        <sz val="10"/>
        <color theme="1"/>
        <rFont val="Calibri Light"/>
        <family val="2"/>
        <scheme val="major"/>
      </rPr>
      <t xml:space="preserve">CORTE DEL SEGUIMIENTO Y EVALUACION
</t>
    </r>
    <r>
      <rPr>
        <sz val="10"/>
        <color theme="1"/>
        <rFont val="Calibri Light"/>
        <family val="2"/>
        <scheme val="major"/>
      </rPr>
      <t xml:space="preserve">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allegaron soportes, no es posible establecer un grado de avance.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t>
    </r>
    <r>
      <rPr>
        <b/>
        <sz val="10"/>
        <color theme="1"/>
        <rFont val="Calibri Light"/>
        <family val="2"/>
        <scheme val="major"/>
      </rPr>
      <t xml:space="preserve"> SIN INICIAR - REZAGADA - DENTRO DE TÉRMINOS y HALLAZGO ABIERTO. ALTO RIESGO DE INCUMPLIMIENTO.
</t>
    </r>
    <r>
      <rPr>
        <sz val="10"/>
        <color theme="1"/>
        <rFont val="Calibri Light"/>
        <family val="2"/>
        <scheme val="major"/>
      </rPr>
      <t xml:space="preserve">
</t>
    </r>
    <r>
      <rPr>
        <b/>
        <sz val="10"/>
        <color theme="1"/>
        <rFont val="Calibri Light"/>
        <family val="2"/>
        <scheme val="major"/>
      </rPr>
      <t xml:space="preserve">ALERTA </t>
    </r>
    <r>
      <rPr>
        <sz val="10"/>
        <color theme="1"/>
        <rFont val="Calibri Light"/>
        <family val="2"/>
        <scheme val="major"/>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</si>
  <si>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SIN INICIAR</t>
  </si>
  <si>
    <t>Falta de sensibilización del personal sobre la responsabilidad y manejo de inventario</t>
  </si>
  <si>
    <t>Realizar campañas de sensibilización sobre el manejo y responsable del inventario asignado</t>
  </si>
  <si>
    <t>Sensibilizaciones en manejo de inventarios</t>
  </si>
  <si>
    <t>Jornadas realizadas/jornadas programadas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</si>
  <si>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 xml:space="preserve">VALORACIÓN DE LAS EVIDENCIAS
</t>
    </r>
    <r>
      <rPr>
        <sz val="10"/>
        <color theme="1"/>
        <rFont val="Calibri Light"/>
        <family val="2"/>
        <scheme val="major"/>
      </rPr>
      <t xml:space="preserve">No se allegaron soportes, no es posible establecer un grado de avance.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SIN INICIAR - DENTRO DE TÉRMINOS y HALLAZGO ABIERTO.</t>
    </r>
  </si>
  <si>
    <t>Equipos obsoletos o sin vida útil</t>
  </si>
  <si>
    <t>Actualizar el estado del inventario de la SDHT</t>
  </si>
  <si>
    <t xml:space="preserve">Actualización estado contable de la entidad </t>
  </si>
  <si>
    <t>Bienes dados de baja/Total de bienes que cumplieron vida útil</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</si>
  <si>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allegaron soportes, no es posible establecer un grado de avance.
</t>
    </r>
    <r>
      <rPr>
        <b/>
        <sz val="10"/>
        <color theme="1"/>
        <rFont val="Calibri Light"/>
        <family val="2"/>
        <scheme val="major"/>
      </rPr>
      <t>AVANCE PORCENTUAL</t>
    </r>
    <r>
      <rPr>
        <sz val="10"/>
        <color theme="1"/>
        <rFont val="Calibri Light"/>
        <family val="2"/>
        <scheme val="major"/>
      </rPr>
      <t xml:space="preserve">
0%
CONCEPTO
Se conceptúa la acción </t>
    </r>
    <r>
      <rPr>
        <b/>
        <sz val="10"/>
        <color theme="1"/>
        <rFont val="Calibri Light"/>
        <family val="2"/>
        <scheme val="major"/>
      </rPr>
      <t>SIN INICIAR - DENTRO DE TÉRMINOS y HALLAZGO ABIERTO.</t>
    </r>
  </si>
  <si>
    <t>2.2.2</t>
  </si>
  <si>
    <t>2.2.2 Hallazgo administrativo con presunta incidencia disciplinaria por la compra de 4 escáner sin que existiera la necesidad y/o fallas administrativas como demoras o trabas en procesos de asignación e instalación de los equipos.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</si>
  <si>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allegaron soportes, no es posible establecer un grado de avance.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SIN INICIAR - REZAGADA - DENTRO DE TÉRMINOS y HALLAZGO ABIERTO. ALTO RIESGO DE INCUMPLIMIENTO.
</t>
    </r>
    <r>
      <rPr>
        <sz val="10"/>
        <color theme="1"/>
        <rFont val="Calibri Light"/>
        <family val="2"/>
        <scheme val="major"/>
      </rPr>
      <t xml:space="preserve">
</t>
    </r>
    <r>
      <rPr>
        <b/>
        <sz val="10"/>
        <color theme="1"/>
        <rFont val="Calibri Light"/>
        <family val="2"/>
        <scheme val="major"/>
      </rPr>
      <t xml:space="preserve">ALERTA </t>
    </r>
    <r>
      <rPr>
        <sz val="10"/>
        <color theme="1"/>
        <rFont val="Calibri Light"/>
        <family val="2"/>
        <scheme val="major"/>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</si>
  <si>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Inadecuado almacenamiento</t>
  </si>
  <si>
    <t>Revisión e identificación  de bienes en desuso</t>
  </si>
  <si>
    <t>Revisión de infraestructura</t>
  </si>
  <si>
    <t xml:space="preserve">Revisión de bodega/Total de Bodegas de la SDHT </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</si>
  <si>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allegaron soportes, no es posible establecer un grado de avance.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 xml:space="preserve">CONCEPTO
</t>
    </r>
    <r>
      <rPr>
        <sz val="10"/>
        <color theme="1"/>
        <rFont val="Calibri Light"/>
        <family val="2"/>
        <scheme val="major"/>
      </rPr>
      <t xml:space="preserve">Se conceptúa la acción </t>
    </r>
    <r>
      <rPr>
        <b/>
        <sz val="10"/>
        <color theme="1"/>
        <rFont val="Calibri Light"/>
        <family val="2"/>
        <scheme val="major"/>
      </rPr>
      <t xml:space="preserve">SIN INICIAR - REZAGADA - DENTRO DE TÉRMINOS y HALLAZGO ABIERTO. ALTO RIESGO DE INCUMPLIMIENTO.
ALERTA 
</t>
    </r>
    <r>
      <rPr>
        <sz val="10"/>
        <color theme="1"/>
        <rFont val="Calibri Light"/>
        <family val="2"/>
        <scheme val="major"/>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</si>
  <si>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2025 2025</t>
  </si>
  <si>
    <t>AUDITORÍA FINANCIERA, DE GESTIÓN Y RESULTADOS Código de Auditoría No. 50</t>
  </si>
  <si>
    <t>3.1.1.1</t>
  </si>
  <si>
    <t>Subdirección de Operaciones</t>
  </si>
  <si>
    <t>3.1.1.1 Hallazgo administrativo, por presentar saldos a diciembre 31 de 2024 pendientes de legalizar el Acuerdo de Cooperación 1271 de 2022 y depurar los convenios: 834 de 2020, 1011 de 2023, 988 de 2022, 152 de 2012, y 415 de 2017.</t>
  </si>
  <si>
    <t>Falta de validación de la información de las cuentas contables entre RENOBO y la SDHT en el marco del convenio 988 de 2022</t>
  </si>
  <si>
    <t>1. Realizar seguimiento cada dos meses con RENOBO para validar el estado contable y de los contratos derivados en el marco del convenio 988 de 2022.</t>
  </si>
  <si>
    <t>Acta de reunión de seguimiento</t>
  </si>
  <si>
    <t>Acta de reunión</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</si>
  <si>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3-2025-8222 del 22/08/2025
PDF denominado “2025_04_11 Acta de mesa financiera conv 988”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acta de reunión “convenio marco interadministrativo no 932 de 2021 y sus convenios derivados 1 no 963, 2 no 988 y 3 no cid-3-2023 PM02-FO299-V3”, con asunto: “MESA TÉCNICA FINANCIERA, CONVENIO DERIVADO 988 DE 2022. (NODOS SAN CRISTÓBAL)” realizada el 11/06/2025; dicha reunión tuvo por orden del día los siguientes puntos: 1. Seguimiento a compromisos del Convenio 988 y avances en temas financieros, 2. Análisis de la gestión de recursos, retenciones en la fuente y gastos financieros, 3. Coordinación de acciones futuras y compromisos. Nodos de equipamiento.
</t>
    </r>
    <r>
      <rPr>
        <b/>
        <sz val="10"/>
        <color theme="1"/>
        <rFont val="Calibri Light"/>
        <family val="2"/>
        <scheme val="major"/>
      </rPr>
      <t>AVANCE PORCENTUAL</t>
    </r>
    <r>
      <rPr>
        <sz val="10"/>
        <color theme="1"/>
        <rFont val="Calibri Light"/>
        <family val="2"/>
        <scheme val="major"/>
      </rPr>
      <t xml:space="preserve">
25%
</t>
    </r>
    <r>
      <rPr>
        <b/>
        <sz val="10"/>
        <color theme="1"/>
        <rFont val="Calibri Light"/>
        <family val="2"/>
        <scheme val="major"/>
      </rPr>
      <t>CONCEPTO</t>
    </r>
    <r>
      <rPr>
        <sz val="10"/>
        <color theme="1"/>
        <rFont val="Calibri Light"/>
        <family val="2"/>
        <scheme val="major"/>
      </rPr>
      <t xml:space="preserve">
Se conceptúa la acción</t>
    </r>
    <r>
      <rPr>
        <b/>
        <sz val="10"/>
        <color theme="1"/>
        <rFont val="Calibri Light"/>
        <family val="2"/>
        <scheme val="major"/>
      </rPr>
      <t xml:space="preserve"> CON AVANCE - REZAGADA - DENTRO DE TÉRMINOS y HALLAZGO ABIERTO. ALTO RIESGO DE INCUMPLIMIENTO.
ALERTA 
</t>
    </r>
    <r>
      <rPr>
        <sz val="10"/>
        <color theme="1"/>
        <rFont val="Calibri Light"/>
        <family val="2"/>
        <scheme val="major"/>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</si>
  <si>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Falta de control y gestión en el seguimiento de los saldos de los convenios, para que sean legalizados oportunamente</t>
  </si>
  <si>
    <t>2. Suscribir el acta de liquidación del Convenio No. 834 de 2020</t>
  </si>
  <si>
    <t>Liquidación del Convenio No. 834 de 2020</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</si>
  <si>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3-2025-5094 del 28/05/2025
PDF “ACTA DE LIQUIDACION CONVENIO INTERADMINISTRATIVO 834-2020”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3-2025-5094 con asunto “ACTA DE LIQUIDACIÓN CONVENIO INTERADMINISTRATIVO 834 DE 2020.” Donde se remite desde la Subdirección de Recursos Públicos acta de liquidación de mutuo acuerdo debidamente firmada por el Banco Agrario de Colombia S.A. para continuar con trámite de firmas por parte de la SDHT; así mismo, se observó el acta en mención debidamente firmada el 28/05/2025 por la Subsecretaría de Gestión Corporativa - Ordenadora del Gasto, la Representante Legal - Vicepresidente Administrativa de Banco Agrario de Colombia S.A, la Subdirectora de Recursos Públicos - Supervisora del Convenio 834-2020 y la P. Senior Gerencia de Vivienda del Banco Agrario de Colombia S.A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TÉRMINOS y PARA CIERRE DE LA CONTRALORÍA</t>
    </r>
  </si>
  <si>
    <t>3. Solicitar la legalización de recursos del Convenio No. 834 de 2020</t>
  </si>
  <si>
    <t>Legalización de recursos del Convenio No. 834 de 2020</t>
  </si>
  <si>
    <t>Memorando radicado</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</si>
  <si>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3-2025-5506 del 11/06/2025
Documento “SeguimientoSIGA3-2025-5506”
</t>
    </r>
    <r>
      <rPr>
        <b/>
        <sz val="10"/>
        <color theme="1"/>
        <rFont val="Calibri Light"/>
        <family val="2"/>
        <scheme val="major"/>
      </rPr>
      <t xml:space="preserve">
UBICACIÓN DE LAS EVIDENCIAS
</t>
    </r>
    <r>
      <rPr>
        <sz val="10"/>
        <color theme="1"/>
        <rFont val="Calibri Light"/>
        <family val="2"/>
        <scheme val="major"/>
      </rPr>
      <t xml:space="preserve">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 xml:space="preserve">VALORACIÓN DE LAS EVIDENCIAS
</t>
    </r>
    <r>
      <rPr>
        <sz val="10"/>
        <color theme="1"/>
        <rFont val="Calibri Light"/>
        <family val="2"/>
        <scheme val="major"/>
      </rPr>
      <t xml:space="preserve">Se aporta como evidencia el radicado 3-2025-5506, en donde la Subdirección De Recursos Públicos remite los soportes de los recursos legalizados en Tesorería Distrital del convenio No. 834-2020 una vez se realizó su respectiva liquidación, los recursos fueron los siguientes: Recibo de Código de Barras nro. 25990034140 por valor $612.036.000, con fecha de timbre del banco del 10 de junio de 2025, correspondiente a recursos de subsidios distritales no ejecutados y Recibo de Código de Barras nro. 25990034143 por valor $96.464, con fecha de timbre del banco del 10 de junio de 2025, correspondiente a rendimientos financieros.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LOS TÉRMINOS Y PARA CIERRE DE CONTRALORÍA.</t>
    </r>
  </si>
  <si>
    <t>4. Suscribir el acta de liquidación del Convenio No. 1011 de 2023</t>
  </si>
  <si>
    <t>Liquidación del Convenio No. 1011 de 2023</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</si>
  <si>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3-2025-6169 del 01/07/2025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 xml:space="preserve">
VALORACIÓN DE LAS EVIDENCIAS
</t>
    </r>
    <r>
      <rPr>
        <sz val="10"/>
        <color theme="1"/>
        <rFont val="Calibri Light"/>
        <family val="2"/>
        <scheme val="major"/>
      </rPr>
      <t xml:space="preserve">Se aporta como evidencia el radicado en mención, en el cual se indica lo siguiente: “En proceso y términos de cumplimiento.” No se anexaron soportes.
</t>
    </r>
    <r>
      <rPr>
        <b/>
        <sz val="10"/>
        <color theme="1"/>
        <rFont val="Calibri Light"/>
        <family val="2"/>
        <scheme val="major"/>
      </rPr>
      <t xml:space="preserve">
AVANCE PORCENTUAL
</t>
    </r>
    <r>
      <rPr>
        <sz val="10"/>
        <color theme="1"/>
        <rFont val="Calibri Light"/>
        <family val="2"/>
        <scheme val="major"/>
      </rPr>
      <t xml:space="preserve">0%
</t>
    </r>
    <r>
      <rPr>
        <b/>
        <sz val="10"/>
        <color theme="1"/>
        <rFont val="Calibri Light"/>
        <family val="2"/>
        <scheme val="major"/>
      </rPr>
      <t>CONCEPTO</t>
    </r>
    <r>
      <rPr>
        <sz val="10"/>
        <color theme="1"/>
        <rFont val="Calibri Light"/>
        <family val="2"/>
        <scheme val="major"/>
      </rPr>
      <t xml:space="preserve">
Se conceptúa la acción</t>
    </r>
    <r>
      <rPr>
        <b/>
        <sz val="10"/>
        <color theme="1"/>
        <rFont val="Calibri Light"/>
        <family val="2"/>
        <scheme val="major"/>
      </rPr>
      <t xml:space="preserve"> SIN INICIAR – DENTRO DE TÉRMINOS y HALLAZGO ABIERTO.</t>
    </r>
  </si>
  <si>
    <t>5. Suscribir el acta de liquidación del Convenio 415 de 2017</t>
  </si>
  <si>
    <t>Liquidación del Convenio 415 de 2017</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</si>
  <si>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3-2025-6169 del 01/07/2025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 xml:space="preserve">
VALORACIÓN DE LAS EVIDENCIAS
</t>
    </r>
    <r>
      <rPr>
        <sz val="10"/>
        <color theme="1"/>
        <rFont val="Calibri Light"/>
        <family val="2"/>
        <scheme val="major"/>
      </rPr>
      <t xml:space="preserve">Se aporta como evidencia el radicado en mención, en el cual se indica lo siguiente: “En proceso y términos de cumplimiento.” No se anexaron soportes.
</t>
    </r>
    <r>
      <rPr>
        <b/>
        <sz val="10"/>
        <color theme="1"/>
        <rFont val="Calibri Light"/>
        <family val="2"/>
        <scheme val="major"/>
      </rPr>
      <t xml:space="preserve">
AVANCE PORCENTUAL
</t>
    </r>
    <r>
      <rPr>
        <sz val="10"/>
        <color theme="1"/>
        <rFont val="Calibri Light"/>
        <family val="2"/>
        <scheme val="major"/>
      </rPr>
      <t xml:space="preserve">0%
</t>
    </r>
    <r>
      <rPr>
        <b/>
        <sz val="10"/>
        <color theme="1"/>
        <rFont val="Calibri Light"/>
        <family val="2"/>
        <scheme val="major"/>
      </rPr>
      <t xml:space="preserve">CONCEPTO
</t>
    </r>
    <r>
      <rPr>
        <sz val="10"/>
        <color theme="1"/>
        <rFont val="Calibri Light"/>
        <family val="2"/>
        <scheme val="major"/>
      </rPr>
      <t>Se conceptúa la acción</t>
    </r>
    <r>
      <rPr>
        <b/>
        <sz val="10"/>
        <color theme="1"/>
        <rFont val="Calibri Light"/>
        <family val="2"/>
        <scheme val="major"/>
      </rPr>
      <t xml:space="preserve"> SIN INICIAR - REZAGADA - DENTRO DE TÉRMINOS y HALLAZGO ABIERTO. ALTO RIESGO DE INCUMPLIMIENTO.</t>
    </r>
    <r>
      <rPr>
        <sz val="10"/>
        <color theme="1"/>
        <rFont val="Calibri Light"/>
        <family val="2"/>
        <scheme val="major"/>
      </rPr>
      <t xml:space="preserve">
</t>
    </r>
    <r>
      <rPr>
        <b/>
        <sz val="10"/>
        <color theme="1"/>
        <rFont val="Calibri Light"/>
        <family val="2"/>
        <scheme val="major"/>
      </rPr>
      <t xml:space="preserve">ALERTA </t>
    </r>
    <r>
      <rPr>
        <sz val="10"/>
        <color theme="1"/>
        <rFont val="Calibri Light"/>
        <family val="2"/>
        <scheme val="major"/>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</si>
  <si>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EN ALERTA</t>
  </si>
  <si>
    <t>6. Solicitar la legalización de recursos del Convenio 415 de 2017</t>
  </si>
  <si>
    <t>Legalización de recursos  del Convenio 415 de 2017</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</si>
  <si>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3-2025-6169 del 01/07/2025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 xml:space="preserve">
VALORACIÓN DE LAS EVIDENCIAS
</t>
    </r>
    <r>
      <rPr>
        <sz val="10"/>
        <color theme="1"/>
        <rFont val="Calibri Light"/>
        <family val="2"/>
        <scheme val="major"/>
      </rPr>
      <t xml:space="preserve">Se aporta como evidencia el radicado en mención, en el cual se indica lo siguiente: “En proceso y términos de cumplimiento.” No se anexaron soportes.
</t>
    </r>
    <r>
      <rPr>
        <b/>
        <sz val="10"/>
        <color theme="1"/>
        <rFont val="Calibri Light"/>
        <family val="2"/>
        <scheme val="major"/>
      </rPr>
      <t xml:space="preserve">
AVANCE PORCENTUAL
</t>
    </r>
    <r>
      <rPr>
        <sz val="10"/>
        <color theme="1"/>
        <rFont val="Calibri Light"/>
        <family val="2"/>
        <scheme val="major"/>
      </rPr>
      <t xml:space="preserve">0%
</t>
    </r>
    <r>
      <rPr>
        <b/>
        <sz val="10"/>
        <color theme="1"/>
        <rFont val="Calibri Light"/>
        <family val="2"/>
        <scheme val="major"/>
      </rPr>
      <t xml:space="preserve">CONCEPTO
</t>
    </r>
    <r>
      <rPr>
        <sz val="10"/>
        <color theme="1"/>
        <rFont val="Calibri Light"/>
        <family val="2"/>
        <scheme val="major"/>
      </rPr>
      <t xml:space="preserve">Se conceptúa la acción </t>
    </r>
    <r>
      <rPr>
        <b/>
        <sz val="10"/>
        <color theme="1"/>
        <rFont val="Calibri Light"/>
        <family val="2"/>
        <scheme val="major"/>
      </rPr>
      <t xml:space="preserve">SIN INICIAR - REZAGADA - DENTRO DE TÉRMINOS y HALLAZGO ABIERTO. ALTO RIESGO DE INCUMPLIMIENTO.
ALERTA 
</t>
    </r>
    <r>
      <rPr>
        <sz val="10"/>
        <color theme="1"/>
        <rFont val="Calibri Light"/>
        <family val="2"/>
        <scheme val="major"/>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</si>
  <si>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 xml:space="preserve">Subdirección Financiera y áreas misionales </t>
  </si>
  <si>
    <t>Falta de seguimiento para la legalización del Acuerdo de Cooperación 1271 de 2022 y los convenios: 834 de 2020, 1011 de 2023, 988 de 2022, 152 de 2012, y 415 de 2017</t>
  </si>
  <si>
    <t>7. Realizar 3 mesas de trabajo de seguimiento a la legalización de los convenios que presentaron saldos a 31 de diciembre de 2024, con las áreas misionales</t>
  </si>
  <si>
    <t>Mesas de trabajo realizadas</t>
  </si>
  <si>
    <t>Mesas  de trabajo realizadas  / Mesa de trabajo programadas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</si>
  <si>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allegaron soportes, no es posible establecer un grado de avance.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t>
    </r>
    <r>
      <rPr>
        <b/>
        <sz val="10"/>
        <color theme="1"/>
        <rFont val="Calibri Light"/>
        <family val="2"/>
        <scheme val="major"/>
      </rPr>
      <t xml:space="preserve"> SIN INICIAR - REZAGADA - DENTRO DE TÉRMINOS y HALLAZGO ABIERTO. ALTO RIESGO DE INCUMPLIMIENTO.</t>
    </r>
    <r>
      <rPr>
        <sz val="10"/>
        <color theme="1"/>
        <rFont val="Calibri Light"/>
        <family val="2"/>
        <scheme val="major"/>
      </rPr>
      <t xml:space="preserve">
</t>
    </r>
    <r>
      <rPr>
        <b/>
        <sz val="10"/>
        <color theme="1"/>
        <rFont val="Calibri Light"/>
        <family val="2"/>
        <scheme val="major"/>
      </rPr>
      <t xml:space="preserve">ALERTA </t>
    </r>
    <r>
      <rPr>
        <sz val="10"/>
        <color theme="1"/>
        <rFont val="Calibri Light"/>
        <family val="2"/>
        <scheme val="major"/>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</si>
  <si>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Despacho</t>
  </si>
  <si>
    <t>8. Convocar mesa de trabajo para realizar el análisis técnico, jurídico y financiero para definir rutas de acción respecto del Convenio 152 de 2012</t>
  </si>
  <si>
    <t>Informe</t>
  </si>
  <si>
    <t>Mesas  de trabajo realizada  / Mesa de trabajo programada</t>
  </si>
  <si>
    <r>
      <rPr>
        <b/>
        <sz val="10"/>
        <color theme="1"/>
        <rFont val="Calibri Light"/>
        <family val="2"/>
        <scheme val="major"/>
      </rPr>
      <t xml:space="preserve">CORTE DEL SEGUIMIENTO Y EVALUACION
</t>
    </r>
    <r>
      <rPr>
        <sz val="10"/>
        <color theme="1"/>
        <rFont val="Calibri Light"/>
        <family val="2"/>
        <scheme val="major"/>
      </rPr>
      <t xml:space="preserve">31 de agosto de 2025
</t>
    </r>
    <r>
      <rPr>
        <b/>
        <sz val="10"/>
        <color theme="1"/>
        <rFont val="Calibri Light"/>
        <family val="2"/>
        <scheme val="major"/>
      </rPr>
      <t>EVIDENCIAS</t>
    </r>
    <r>
      <rPr>
        <sz val="10"/>
        <color theme="1"/>
        <rFont val="Calibri Light"/>
        <family val="2"/>
        <scheme val="major"/>
      </rPr>
      <t xml:space="preserve">
Correo electrónico del 24 de julio de 2025
Invitación electrónica del 16 de julio de 2025
Registro de asistencia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En el correo electrónico se solicitaron los soportes paraestablecer las medidas requeridas que permitan establecer las rutas de accion a ejecutar.
</t>
    </r>
    <r>
      <rPr>
        <b/>
        <sz val="10"/>
        <color theme="1"/>
        <rFont val="Calibri Light"/>
        <family val="2"/>
        <scheme val="major"/>
      </rPr>
      <t>AVANCE PORCENTUAL</t>
    </r>
    <r>
      <rPr>
        <sz val="10"/>
        <color theme="1"/>
        <rFont val="Calibri Light"/>
        <family val="2"/>
        <scheme val="major"/>
      </rPr>
      <t xml:space="preserve">
50%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REZAGADA - CON AVANCES - TÉRMINOS CUMPLIDOS y HALLAZGO ABIERTO. ACCIÓN INCUMPLIDA.</t>
    </r>
    <r>
      <rPr>
        <sz val="10"/>
        <color theme="1"/>
        <rFont val="Calibri Light"/>
        <family val="2"/>
        <scheme val="major"/>
      </rPr>
      <t xml:space="preserve">
</t>
    </r>
    <r>
      <rPr>
        <b/>
        <sz val="10"/>
        <color theme="1"/>
        <rFont val="Calibri Light"/>
        <family val="2"/>
        <scheme val="major"/>
      </rPr>
      <t xml:space="preserve">ALERTA </t>
    </r>
    <r>
      <rPr>
        <sz val="10"/>
        <color theme="1"/>
        <rFont val="Calibri Light"/>
        <family val="2"/>
        <scheme val="major"/>
      </rPr>
      <t xml:space="preserve">
Agilizar la implementación de la acción aún por fuera de los tiempos programados toda vez que ante su incumplimiento potencialmente puede revertir en indagaciones preliminares y responsabilidades disciplinarias.</t>
    </r>
  </si>
  <si>
    <t>3.2.2.3</t>
  </si>
  <si>
    <t>Subdirección Financiera</t>
  </si>
  <si>
    <t>3.2.2.3 Hallazgo administrativo por el bajo nivel de giros realizados a los siguientes proyectos de inversión: 7575; 0230117400320240218 y 0230117400220240214 y también por el significativo incremento de las reservas presupuestales y cuentas por pagar constituidas en la vigencia 2024.</t>
  </si>
  <si>
    <t>Falta de seguimiento oportuno al nivel de giros realizados por las áreas misionales a los proyectos de inversión: 7575, 0230117400320240218 y 0230117400220240214, así como las reservas presupuestales y cuentas por pagar constituidas en la vigencia 2024.</t>
  </si>
  <si>
    <t>Generar y enviar informes mensuales sobre el estado de avance de las vigencias, reservas y pasivos exigibles de la SDHT, dirigidos a las diferentes áreas, con el propósito de hacer seguimiento al porcentaje de ejecución.</t>
  </si>
  <si>
    <t xml:space="preserve">Informes de avance de ejecución </t>
  </si>
  <si>
    <t>Informes enviados / 7 Informes generados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</si>
  <si>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allegaron soportes, no es posible establecer un grado de avance.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SIN INICIAR - REZAGADA - DENTRO DE TÉRMINOS y HALLAZGO ABIERTO. ALTO RIESGO DE INCUMPLIMIENTO.
ALERTA </t>
    </r>
    <r>
      <rPr>
        <sz val="10"/>
        <color theme="1"/>
        <rFont val="Calibri Light"/>
        <family val="2"/>
        <scheme val="major"/>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</si>
  <si>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Realizar 3 mesas de trabajo de seguimiento con las áreas misionales de manera bimestral</t>
  </si>
  <si>
    <t>Subdirección de Operaciones
Subdirección de Barrios</t>
  </si>
  <si>
    <t>Los procesos de estructuración de selección para estudios, diseños y ejecución de obra contienen varias fases y alcances en su implementación que implica agotar los términos del régimen de contratación que componen períodos de 70 días calendario para obra, y 45 días para consultoría e interventoría y los giros se deben realizar conforme a la entrega y/o porcentaje de avance físico de obra y/o estudios y diseños.</t>
  </si>
  <si>
    <t>3. Continuar con el seguimiento a la ejecución de los contratos con acompañamiento de interventoría, supervisor y equipo interdisciplinario del área supervisora a través de comités de obra y/o reuniones para validar los aspectos técnicos, financieros, administrativos y jurídicos, evidenciando posibles alertas.</t>
  </si>
  <si>
    <t>Comité de obra</t>
  </si>
  <si>
    <t xml:space="preserve">Informe mensual de interventoría y/o supervisión </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</si>
  <si>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3-2025-5633 del 13/06/2025
Radicado 3-2025-9192 del 17/09/2025
PDF “Informe de Supervisión NO. 19 CTO 1128-2023”
PDF “Informe de Supervisión NO. 20 CTO 1128-2023”
PDF “Informe de supervisión NO. 19 CTO 1130-2023”
PDF “Informe de supervisión NO. 20 CTO 1130-2023”
PDF “Informe de supervisión NO. 3 CTO 1717-2024”
PDF “Informe de supervisión NO. 1 CTO 1724-2024”
PDF “Informe de supervisión NO. 2 CTO 1724-2024”
PDF “Informe de Supervisión NO. 3 CTO 1728-2024”
PDF “Informe de Supervisión NO. 4 CTO 1751-2024”
PDF “Informe de Supervisión NO. 3 CTO 1759-2024”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8 documentos de informes de supervisión de los contratos 1128-2023, 1130-2023, 1717-2024, 1724-2024, 1728-2024, 1751-2024, 1759-2024, informes realizados entre los meses de mayo y junio de 2025. A partir de esto se evidencia el seguimiento de mensual a los contratos mencionados; sin embargo, se evidencia que hace faltan los informes del mes de junio de 4 contratos y no se evidencia el seguimiento de los meses de julio ni agosto de 2025.
</t>
    </r>
    <r>
      <rPr>
        <b/>
        <sz val="10"/>
        <color theme="1"/>
        <rFont val="Calibri Light"/>
        <family val="2"/>
        <scheme val="major"/>
      </rPr>
      <t>AVANCE PORCENTUAL</t>
    </r>
    <r>
      <rPr>
        <sz val="10"/>
        <color theme="1"/>
        <rFont val="Calibri Light"/>
        <family val="2"/>
        <scheme val="major"/>
      </rPr>
      <t xml:space="preserve">
18,18%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EN EJECUCIÓN - CON AVANCES  - DENTRO DE LOS TÉRMINOS y HALLAZGO ABIERTO.</t>
    </r>
  </si>
  <si>
    <t xml:space="preserve">Subsecretaría de Coordinación Operativa Subdirección de Operaciones 
Subdirección de Barrios </t>
  </si>
  <si>
    <t xml:space="preserve">4. Realizar seguimiento cada dos meses a la programación del Plan Anual de Cuentas - PAC de los contratos en ejecución en el marco del comité primario de subdirectores.  </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</si>
  <si>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3-2025-6712 del 15/07/2025
PDF denominado “03 de junio 2025_removed”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acta de reunión con asunto: “Reunión Comité de Subdirectores” realizada el 03/06/2025, en la cual, en su punto número 3, se hace seguimiento al PAC, discutiéndose los siguientes asuntos:
•	Contratos 1124 y 1125
•	Programación PAC meses julio, agosto y septiembre
•	Contrato 1000
•	Procesos jurídicos y judiciales en contra de la entidad.
</t>
    </r>
    <r>
      <rPr>
        <b/>
        <sz val="10"/>
        <color theme="1"/>
        <rFont val="Calibri Light"/>
        <family val="2"/>
        <scheme val="major"/>
      </rPr>
      <t>AVANCE PORCENTUAL</t>
    </r>
    <r>
      <rPr>
        <sz val="10"/>
        <color theme="1"/>
        <rFont val="Calibri Light"/>
        <family val="2"/>
        <scheme val="major"/>
      </rPr>
      <t xml:space="preserve">
12,5%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EN EJECUCIÓN - CON AVANCES  - DENTRO DE LOS TÉRMINOS y HALLAZGO ABIERTO.</t>
    </r>
  </si>
  <si>
    <t>3.2.3.1</t>
  </si>
  <si>
    <t>3.2.3.1 Hallazgo administrativo por falta de control de la SDHT, en la entrega oportuna de las unidades habitacionales en los proyectos Alegría IV, Alegría V y Navarra 2022.</t>
  </si>
  <si>
    <t>Falta de control en el seguimiento a los proyectos</t>
  </si>
  <si>
    <t>1. Realizar 2 seguimientos a la gestión de la Fiducia del Programa Oferta Preferente</t>
  </si>
  <si>
    <t>Informe de gestión al seguimiento de la fiducia de Oferta Preferente</t>
  </si>
  <si>
    <t>Informe de gestión</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</si>
  <si>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3-2025-6169 del 01/07/2025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en mención, en el cual se indica lo siguiente: “En proceso y términos de cumplimiento.” No se anexaron soportes.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SIN INICIAR - DENTRO DE TÉRMINOS y HALLAZGO ABIERTO.</t>
    </r>
  </si>
  <si>
    <t>3.2.4.1</t>
  </si>
  <si>
    <t>Oficina de Control Interno</t>
  </si>
  <si>
    <t xml:space="preserve">3.2.4.1 Hallazgo administrativo por no acatar lo ordenado en el fallo de tutela T333-2021 expedido por la Corte Constitucional. </t>
  </si>
  <si>
    <t>Los documentos de soporte de la respuesta no fueron valorados por el órgano de control debido a que se encontraban en una carpeta electrónica diferente</t>
  </si>
  <si>
    <t xml:space="preserve">1. Remitir a la Contraloría de Bogotá los soportes allegados por la Subsecretaría Jurídica mediante radicado No. 	 3-2025-4155 </t>
  </si>
  <si>
    <t>Soportes remitidos</t>
  </si>
  <si>
    <t>Comunicación oficial</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</si>
  <si>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2-2025-35965 del 04/07/2025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2-2025-35965 con el cual se remite a la Contraloría de Bogotá los soportes que fueron aprovisionados por la Subsecretaría Jurídica según se relaciona a continuación:
·	Radicado SDHT 3-2025-4155
·	Radicado SDHT 3-2025-3477
·	Ficha Técnica de Acción de Repetición No. 19
·	Acta del Comité de Conciliación No. 10 del 29 de mayo de 2024.
·	Radicado SDHT No. 3-2024-2421
·	Radicado SDHT No. 2-2022-59487
·	Auto No. 239 de 2022 “Por el cual se Ordena Traslado Por Competencia a la Procuraduría General De La Nación Expediente Disciplinario N° 009 – 2022”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LOS TERMINOS y PARA CIERRE DE CONTRALORÍA</t>
    </r>
  </si>
  <si>
    <t>3.2.4.2</t>
  </si>
  <si>
    <t>Subdirección Administrativa - Gestión Contractual</t>
  </si>
  <si>
    <t>3.2.4.2 Hallazgo administrativo con presunta incidencia disciplinaria, por pagos de productos sin soportes, o soportes incompletos en el contrato de prestación de servicios No. 873 de 2023</t>
  </si>
  <si>
    <t>Debilidad en la capacitación y socialización continua y especializada para los Supervisores e interventores y apoyos a la supervisión.</t>
  </si>
  <si>
    <t>1. Efectuar tres jornadas de Capacitación y / o sensibilización en el segundo semestre del 2025 dirigida a los supervisores y a los apoyos a la supervisión frente a las funciones , roles y obligaciones, en cumplimiento al Manual de Contratación PS07-MM01, Manual de Supervisión e interventoría PS07-MM58 y  Instructivo para publicación y seguimiento de informes y evidencias PS07-IN91.</t>
  </si>
  <si>
    <t>Jornadas de capacitación</t>
  </si>
  <si>
    <t>Numero de jornadas de capacitación o sensibilización realizadas / Numero de jornadas de capacitación o sensibilización programadas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</si>
  <si>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3-2025-6789 del 16/07/2025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3-2025-6789 en el cual se indica lo siguiente: “De acuerdo con lo anterior, es preciso indicar que se están adelantado las actividades para cumplir con las mismas, en los tiempos establecidos, esto es, 2025/12/31 y 2026/04/21 respectivamente. Finalmente, se informa que, haremos llegar las evidencias de cumplimiento para su valoración y posterior cierre.” Dado que no se allegaron soportes, no es posible establecer un grado de avance. Téngase en cuenta que la acción tiene como fecha de culminación el 31 de diciembre de 2025.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SIN INICIAR - REZAGADA - DENTRO DE TÉRMINOS y HALLAZGO ABIERTO. ALTO RIESGO DE INCUMPLIMIENTO.
ALERTA 
</t>
    </r>
    <r>
      <rPr>
        <sz val="10"/>
        <color theme="1"/>
        <rFont val="Calibri Light"/>
        <family val="2"/>
        <scheme val="major"/>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</si>
  <si>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3.2.4.3</t>
  </si>
  <si>
    <t>Subdirección Administrativa - Gestión de Bienes, Servicios e Infraestructura</t>
  </si>
  <si>
    <t xml:space="preserve">3.2.4.3 Hallazgo administrativo con incidencia fiscal en cuantía de $256.103.883 y presunta incidencia disciplinaria, por pagos de productos sin soportes, o soportes incompletos, o soportes iguales en el contrato de prestación de servicios No. 873 de 2023. </t>
  </si>
  <si>
    <t>Debilidad en los lineamientos y requisitos necesarios para la ejecución del evento y su posterior pago.</t>
  </si>
  <si>
    <t>1. Actualizar el Procedimiento operador logístico y sala de juntas PS02-PR18, robusteciendo los puntos de control, que garantice la ejecución del evento y su posterior pago.</t>
  </si>
  <si>
    <t>Procedimiento actualizado</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</si>
  <si>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3-2025-6789 del 16/07/2025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3-2025-6789 en el cual se indica lo siguiente: “De acuerdo con lo anterior, es preciso indicar que se están adelantado las actividades para cumplir con las mismas, en los tiempos establecidos, esto es, 2025/12/31 y 2026/04/21 respectivamente. Finalmente, se informa que, haremos llegar las evidencias de cumplimiento para su valoración y posterior cierre.” Dado que no se allegaron soportes, no es posible establecer un grado de avance.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SIN INICIAR – DENTRO DE TÉRMINOS y HALLAZGO ABIERTO.</t>
    </r>
  </si>
  <si>
    <t>3.2.4.4</t>
  </si>
  <si>
    <t>3.2.4.4 Hallazgo administrativo con presunta incidencia disciplinaria por no publicar los documentos de la Contratación Pública – SECOP, de conformidad con las normas legales. (Se retira caso 2 y 3)</t>
  </si>
  <si>
    <t>Ausencia de control adecuado respecto de los documentos que deben ser publicados en el Sistema SECOP</t>
  </si>
  <si>
    <t>1. Realizar 1 Mesa de trabajo para verificación de expediente en SECOP del Contrato 1011 de 2023</t>
  </si>
  <si>
    <t>Mesa de trabajo de verificación SECOP</t>
  </si>
  <si>
    <t>Acta Mesa de trabajo</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</si>
  <si>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3-2025-6169 del 01/07/2025
</t>
    </r>
    <r>
      <rPr>
        <b/>
        <sz val="10"/>
        <color theme="1"/>
        <rFont val="Calibri Light"/>
        <family val="2"/>
        <scheme val="major"/>
      </rPr>
      <t xml:space="preserve">
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en mención, en el cual se indica lo siguiente: “En proceso y términos de cumplimiento.” No se anexaron soportes.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SIN INICIAR -</t>
    </r>
    <r>
      <rPr>
        <b/>
        <sz val="10"/>
        <color theme="1"/>
        <rFont val="Calibri Light"/>
        <family val="2"/>
        <scheme val="major"/>
      </rPr>
      <t xml:space="preserve"> REZAGADA - TÉRMINOS CUMPLIDOS y HALLAZGO ABIERTO. ACCIÓN INCUMPLIDA.
ALERTA 
</t>
    </r>
    <r>
      <rPr>
        <sz val="10"/>
        <color theme="1"/>
        <rFont val="Calibri Light"/>
        <family val="2"/>
        <scheme val="major"/>
      </rPr>
      <t>Agilizar la implementación de la acción aún por fuera de los tiempos programados toda vez que ante su incumplimiento potencialmente puede revertir en indagaciones preliminares y responsabilidades disciplinarias.</t>
    </r>
  </si>
  <si>
    <t>Ausencia de control adecuado respecto de los documentos que deben ser
publicados en el Sistema SECOP</t>
  </si>
  <si>
    <t>2. Verificar y publicar en SECOP los documentos del Contrato 1011 de 2023</t>
  </si>
  <si>
    <t>Verificación del Sistema SECOP</t>
  </si>
  <si>
    <t>Captura SECOP</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</si>
  <si>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3-2025-6169 del 01/07/2025 
</t>
    </r>
    <r>
      <rPr>
        <b/>
        <sz val="10"/>
        <color theme="1"/>
        <rFont val="Calibri Light"/>
        <family val="2"/>
        <scheme val="major"/>
      </rPr>
      <t xml:space="preserve">
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en mención, en el cual se indica lo siguiente: “En proceso y términos de cumplimiento.” No se anexaron soportes.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SIN INICIAR - REZAGADA - TÉRMINOS CUMPLIDOS y HALLAZGO ABIERTO. ACCIÓN INCUMPLIDA.
ALERTA 
</t>
    </r>
    <r>
      <rPr>
        <sz val="10"/>
        <color theme="1"/>
        <rFont val="Calibri Light"/>
        <family val="2"/>
        <scheme val="major"/>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</si>
  <si>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3.2.4.5</t>
  </si>
  <si>
    <t>3.2.4.5 Hallazgo administrativo con incidencia fiscal en cuantía de $44.976.548 y presunta incidencia disciplinaria por realizar el pago de mayor permanencia en obra en el contrato de interventoría a No. 1160 de 2023.</t>
  </si>
  <si>
    <t xml:space="preserve">No aceptación por parte del Ente Auditor de los argumentos expuestos frente a las situaciones que conllevaron a la adición y prórroga del Contrato de interventoría No. 1160 de 2023 el cual se encuentra en estado terminado en la vigencia 2024. </t>
  </si>
  <si>
    <t>1. Continuar con el seguimiento a la ejecución de los contratos con acompañamiento de interventoría, supervisor y equipo interdisciplinario del área supervisora a través de comités de obra y/o reuniones para validar los aspectos técnicos, financieros, administrativos y jurídicos, evidenciando posibles alertas.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</si>
  <si>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3-2025-5633 del 13/06/2025
Radicado 3-2025-9192 del 17/09/2025
PDF “Informe de Supervisión NO. 19 CTO 1128-2023”
PDF “Informe de Supervisión NO. 20 CTO 1128-2023”
PDF “Informe de supervisión NO. 19 CTO 1130-2023”
PDF “Informe de supervisión NO. 20 CTO 1130-2023”
PDF “Informe de supervisión NO. 3 CTO 1717-2024”
PDF “Informe de supervisión NO. 1 CTO 1724-2024”
PDF “Informe de supervisión NO. 2 CTO 1724-2024”
PDF “Informe de Supervisión NO. 3 CTO 1728-2024”
PDF “Informe de Supervisión NO. 4 CTO 1751-2024”
PDF “Informe de Supervisión NO. 3 CTO 1759-2024”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8 documentos de informes de supervisión de los contratos 1128-2023, 1130-2023, 1717-2024, 1724-2024, 1728-2024, 1751-2024, 1759-2024, informes realizados entre los meses de mayo y junio de 2025. A partir de esto se evidencia el seguimiento de mensual a los contratos mencionados; sin embargo, se evidencia que hace faltan los informes del mes de junio de 4 contratos y no se evidencia el seguimiento de los meses de julio ni agosto de 2025.
</t>
    </r>
    <r>
      <rPr>
        <b/>
        <sz val="10"/>
        <color theme="1"/>
        <rFont val="Calibri Light"/>
        <family val="2"/>
        <scheme val="major"/>
      </rPr>
      <t>AVANCE PORCENTUAL</t>
    </r>
    <r>
      <rPr>
        <sz val="10"/>
        <color theme="1"/>
        <rFont val="Calibri Light"/>
        <family val="2"/>
        <scheme val="major"/>
      </rPr>
      <t xml:space="preserve">
18,18%
</t>
    </r>
    <r>
      <rPr>
        <b/>
        <sz val="10"/>
        <color theme="1"/>
        <rFont val="Calibri Light"/>
        <family val="2"/>
        <scheme val="major"/>
      </rPr>
      <t>CONCEPTO</t>
    </r>
    <r>
      <rPr>
        <sz val="10"/>
        <color theme="1"/>
        <rFont val="Calibri Light"/>
        <family val="2"/>
        <scheme val="major"/>
      </rPr>
      <t xml:space="preserve">
Se conceptúa la acción</t>
    </r>
    <r>
      <rPr>
        <b/>
        <sz val="10"/>
        <color theme="1"/>
        <rFont val="Calibri Light"/>
        <family val="2"/>
        <scheme val="major"/>
      </rPr>
      <t xml:space="preserve"> EN EJECUCIÓN - CON AVANCES - DENTRO DE LOS TÉRMINOS y HALLAZGO ABIERTO.</t>
    </r>
  </si>
  <si>
    <t>3.2.4.6</t>
  </si>
  <si>
    <t xml:space="preserve">3.2.4.6 Hallazgo administrativo por cuanto el contrato de obra pública No. 1164 de 2023 que presenta inconsistencias en acabados que se reflejan en la calidad y estabilidad de esta. </t>
  </si>
  <si>
    <t>No aceptación por parte del Ente Auditor de los argumentos expuestos frente a las oportunas Gestiones de seguimiento realizadas por la SDHT  con la interventoría y el contratista de obra después de terminadas las obras.</t>
  </si>
  <si>
    <t xml:space="preserve">1. Solicitar a la interventoría para que atiendan las inconsistencias en los acabados de parques del contrato No. 1164 de 2023 y en caso tal que, las subsanaciones no sean realizadas en condiciones óptimas, la SDHT dará inicio a las acciones que correspondan para la afectación de las garantías. </t>
  </si>
  <si>
    <t>Comunicación 
Informe de interventoría sobre subsanaciones</t>
  </si>
  <si>
    <t>Comunicación
Informe de interventoría sobre subsanaciones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</si>
  <si>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3-2025-5633 del 13/06/2025
Radicado 2-2025-4253 del 31/01/2025
Respuesta CAH1164-2023-309 del 26/02/2025 al Radicado 2-2025-4253
Radicado 2-2025-13924 del 25/03/2025
Radicado 1-2025-25158 del 02/05/2025
Acta de Visita No. 7 del 14 de agosto de 2025 de visita administrativa de Contraloría de Bogotá.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los radicados 2-2025-4253 del 31/01/2025 y 2-2025-13924 del 25/03/2025, en los cuales la Subdirección de Operaciones solicita al contratista Consorcio ARQING HABITAT atender las inconsistencias evidenciadas en los acabados de los parques contratados en el CT 1164-2023. En la respuesta CAH1164-2023-309 el contratista expresa que las inconsistencias evidenciadas no son objeto de garantía puesto que los daños encontrados fueron generados por acciones de vandalismo; y en la respuesta 1-2025-25158 indica que las dilataciones encontradas en los senderos intervenidos no comprometen la integridad del elemento y las grietas y roturas mobiliario son pueden haberse presentado por mal uso y por falta de mantenimiento.
A través de Acta de Visita No. 7 del 14 de agosto de 2025 de visita administrativa de Contraloría de Bogotá se conceptuó lo siguiente: "Por lo anterior se concluye que se le dio cumplimiento al Plan de Mejoramiento suscrito".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LOS TÉRMINOS y HALLAZGO ABIERTO.</t>
    </r>
  </si>
  <si>
    <t>3.2.4.7</t>
  </si>
  <si>
    <t>3.2.4.7 Hallazgo administrativo con presunta incidencia disciplinaria por no informar a la SDHT ni al Contratista del Contrato de obra pública No. 1164 de 2023, sobre las falencias encontradas en los acabados de los parques visitados.</t>
  </si>
  <si>
    <t xml:space="preserve">No aceptación por parte del Ente Auditor de los argumentos expuestos frente a las acciones realizadas con la interventoría respecto a la estabilidad de la obra teniendo en cuenta que, el hallazgo se enmarca a la obligación de la interventoría de informar a la Entidad y contratista de obra sobre las falencias encontrada en los acabados de los parques intervenidos por el contrato de obra. </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</si>
  <si>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3-2025-5633 del 13/06/2025
Radicado 2-2025-4253 del 31/01/2025
Respuesta CAH1164-2023-309 del 26/02/2025 al Radicado 2-2025-4253
Radicado 2-2025-13924 del 25/03/2025
Radicado 1-2025-25158 del 02/05/2025
Acta de Visita No. 7 del 14 de agosto de 2025 de visita administrativa de Contraloría de Bogotá.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los radicados 2-2025-4253 del 31/01/2025 y 2-2025-13924 del 25/03/2025, en los cuales la Subdirección de Operaciones solicita al contratista Consorcio ARQING HABITAT atender las inconsistencias evidenciadas en los acabados de los parques contratados en el CT 1164-2023. En la respuesta CAH1164-2023-309 el contratista expresa que las inconsistencias evidenciadas no son objeto de garantía puesto que los daños encontrados fueron generados por acciones de vandalismo; y en la respuesta 1-2025-25158 indica que las dilataciones encontradas en los senderos intervenidos no comprometen la integridad del elemento y las grietas y roturas mobiliario son pueden haberse presentado por mal uso y por falta de mantenimiento. A través de Acta de Visita No. 7 del 14 de agosto de 2025 de visita administrativa de Contraloría de Bogotá se conceptuó lo siguiente: "Por lo anterior se concluye que se le dio cumplimiento al Plan de Mejoramiento suscrito".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LOS TÉRMINOS Y PARA CIERRE DE CONTRALORÍA.</t>
    </r>
  </si>
  <si>
    <t>3.2.4.8</t>
  </si>
  <si>
    <t xml:space="preserve">3.2.4.8 Hallazgo administrativo por la no liquidación de los contratos de obra Nos. 952 y 953 de 2021, una vez declarado el incumplimiento por parte de la Secretaría Distrital del Hábitat. </t>
  </si>
  <si>
    <t xml:space="preserve">Retrasos en los tiempos de los trámites internos de revisión y validación del procesos de liquidación debido entre otras causas a rotación de personal. </t>
  </si>
  <si>
    <t>1. Liquidar el Contrato No. 952 de 2021</t>
  </si>
  <si>
    <t xml:space="preserve">Acta de Liquidación </t>
  </si>
  <si>
    <t>Un acta de Liquidación</t>
  </si>
  <si>
    <t>CORTE DEL SEGUIMIENTO Y EVALUACION
31 de agosto de 2025
3-2025-6370
EVIDENCIAS
Radicado 3-2025-2387 del 7/03/2025
Radicado 3-2025-5918 del 20/06/2025
Radicado 3-2025-7654 del 06/08/2025
Radicado 3-2025-9168 del 17/09/2025
UBICACIÓN DE LAS EVIDENCIAS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VALORACIÓN DE LAS EVIDENCIAS
Se aporta como evidencia los radicados mencionados; en el primero se hace la remisión del proyecto de acta de liquidación del contrato 952 de 2021, exponiendo las situaciones y razones por las cuales es necesario realizar la liquidación; en el segundo se solicita información a al Subdirección Administrativa, sobre el estado avance de la liquidación del contrato, 3 meses después de la primera comunicación. Se evidencia la gestión por parte de la dependencia encargada de la acción, se establece un avance del 50% y se dará por finalizada la acción una vez se observe el acta de liquidación finalizada y el contrato se encuentre liquidado. 
AVANCE PORCENTUAL
50%
CONCEPTO
Se conceptúa la acción EN EJECUCIÓN - CON AVANCES  -REZAGADA - DENTRO DE LOS TÉRMINOS y HALLAZGO ABIERTO. ALTO RIESGO DE INCUMPLIMIENTO
ALERTA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</si>
  <si>
    <t>Subsecretaría Jurídica
Subdirección de Barrios</t>
  </si>
  <si>
    <t>Retraso en el trámite de liquidación por factores externo a la SDHT teniendo en cuenta la solicitud de liquidación de la sociedad BIOTECNOLOGIA COLOMBIA S.A.S. por parte del Representante Legal.</t>
  </si>
  <si>
    <t>2. Adelantar las acciones a que haya lugar para llevar a cabo la liquidación del Contrato No. 953 de 2021</t>
  </si>
  <si>
    <t>Documento de Gestión y Defensa Judicial Radicado</t>
  </si>
  <si>
    <t>Documento radicado</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</si>
  <si>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3-2025-6370 del 04/07/2025
Correo de remisión Ficha de Conciliación CTO 953-2021 del 13/05/2025
Radicado 2-2025-3561 del 14/04/2025
Radicado 3-2025-4885 del 23/05/2025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los documentos descritos con anterioridad, en donde se observa por parte de las dependencias involucradas la gestión y avances para llevar a cabo la liquidación del Contrato 953 de 2021; sin embargo en el radicado 3-2025-4885, la Subsecretaría de Gestión Jurídica de la SDHT, dan concepto desfavorable para la liquidación del contrato y sugiere:  “adelantar el proceso ejecutivo por vía de jurisdicción coactiva, sin que sea imperativo adelantar la liquidación del contrato, sin que haya ninguna consecuencia negativa de carácter procesal.”. A pesar de ver avances en el desarrollo de la acción, al momento de verificación no fue posible ver el borrador de acta de liquidación a luz de la recomendación del radicado 3-2025-4885; por lo anterior se establece un avance del 25%. Así mismo, mediante radicado No. 3-2025-9198 se solicitó a la Subsecretaría Jurídica la remisión del "Documento de Gestión y Defensa Judicial Radicado” otorgando plazo hasta el 22 de septiembre de 2025.
</t>
    </r>
    <r>
      <rPr>
        <b/>
        <sz val="10"/>
        <color theme="1"/>
        <rFont val="Calibri Light"/>
        <family val="2"/>
        <scheme val="major"/>
      </rPr>
      <t>AVANCE PORCENTUAL</t>
    </r>
    <r>
      <rPr>
        <sz val="10"/>
        <color theme="1"/>
        <rFont val="Calibri Light"/>
        <family val="2"/>
        <scheme val="major"/>
      </rPr>
      <t xml:space="preserve">
25%
CONCEPTO
conceptúa la acción </t>
    </r>
    <r>
      <rPr>
        <b/>
        <sz val="10"/>
        <color theme="1"/>
        <rFont val="Calibri Light"/>
        <family val="2"/>
        <scheme val="major"/>
      </rPr>
      <t xml:space="preserve">REZAGADA – CON AVANCES - POR FUERA DE LOS TÉRMINOS Y HALLAZGO ABIERTO.
ALERTA 
</t>
    </r>
    <r>
      <rPr>
        <sz val="10"/>
        <color theme="1"/>
        <rFont val="Calibri Light"/>
        <family val="2"/>
        <scheme val="major"/>
      </rPr>
      <t>Agilizar la implementación de la acción aún por fuera de los tiempos programados toda vez que ante si incumplimiento potencialmente puede revertir en indagaciones preliminares y responsabilidades disciplinarias.</t>
    </r>
  </si>
  <si>
    <t>3.2.4.9</t>
  </si>
  <si>
    <t xml:space="preserve">3.2.4.9 Hallazgo administrativo por la no gestión en la entrega de las obras en espacio público para el mejoramiento integral del barrio los Alpes Sector 1 en la conurbación urbana Ciudad Bolívar – Soacha </t>
  </si>
  <si>
    <t>Incumplimiento de los contratistas de obra y no aceptación por parte del Ente Auditor de los argumentos expuestos frente a las múltiples acciones realizadas por parte de la SDHT para la culminación de las obras en la Conurbación urbana Ciudad Bolívar - Soacha.</t>
  </si>
  <si>
    <t>1. Realizar las Gestiones tendientes a la contratación para la culminación de las obras de los segmentos viales en Alpes Sector 1 en la conurbación urbana Ciudad Bolívar – Soacha.</t>
  </si>
  <si>
    <t>Procesos de Contratación</t>
  </si>
  <si>
    <t>Contrato suscrito</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</si>
  <si>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3-2025-6370 del 04/07/2025
Radicado 3-2025-5430 del 09/06/2025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en mención, con asunto: “solicitud de proceso de contratación selección abreviada menor cuantía cuyo objeto consiste en: "realizar la culminación de las obras en espacio público y reparación de redes de alcantarillado para el mejoramiento integral de barrios, que hacen parte de los territorios priorizados por la Secretaría Distrital del Hábitat en la conurbación Ciudad Bolívar - Soacha."” Con la finalidad de poder cumplir con la terminación de obras derivadas de los contratos incumplidos 952 y 953 de 2021, por un valor de $419.075.271 en modalidad de contratación: Selección abreviada por menor cuantía.
</t>
    </r>
    <r>
      <rPr>
        <b/>
        <sz val="10"/>
        <color theme="1"/>
        <rFont val="Calibri Light"/>
        <family val="2"/>
        <scheme val="major"/>
      </rPr>
      <t>AVANCE PORCENTUAL</t>
    </r>
    <r>
      <rPr>
        <sz val="10"/>
        <color theme="1"/>
        <rFont val="Calibri Light"/>
        <family val="2"/>
        <scheme val="major"/>
      </rPr>
      <t xml:space="preserve">
50%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EN EJECUCIÓN - CON AVANCES  -REZAGADA - DENTRO DE LOS TÉRMINOS y HALLAZGO ABIERTO. ALTO RIESGO DE INCUMPLIMIENTO</t>
    </r>
    <r>
      <rPr>
        <sz val="10"/>
        <color theme="1"/>
        <rFont val="Calibri Light"/>
        <family val="2"/>
        <scheme val="major"/>
      </rPr>
      <t xml:space="preserve">
</t>
    </r>
    <r>
      <rPr>
        <b/>
        <sz val="10"/>
        <color theme="1"/>
        <rFont val="Calibri Light"/>
        <family val="2"/>
        <scheme val="major"/>
      </rPr>
      <t xml:space="preserve">ALERTA 
</t>
    </r>
    <r>
      <rPr>
        <sz val="10"/>
        <color theme="1"/>
        <rFont val="Calibri Light"/>
        <family val="2"/>
        <scheme val="major"/>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</si>
  <si>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3.2.4.10</t>
  </si>
  <si>
    <t>3.2.4.10. Hallazgo Administrativo con presunta incidencia disciplinaria por falta de informes periódicos y de seguimiento por parte del Supervisor del Convenio Interadministrativo 1011 de 2023.</t>
  </si>
  <si>
    <t>Falta de previsión y de seguimiento documentado en los informes de la supervisión</t>
  </si>
  <si>
    <t xml:space="preserve">1. Realizar Informe de Supervisión en liquidación del Convenio 1011 de 2023 </t>
  </si>
  <si>
    <t>Informe de Supervisión Convenio 1011 de 2023</t>
  </si>
  <si>
    <t>Informe de Supervisión del Convenio 1011 de 2024</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</si>
  <si>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3-2025-6169 del 01/07/2025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en mención, en el cual se indica lo siguiente: “En proceso y términos de cumplimiento.” No se anexaron soportes.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SIN INICIAR - EN ALERTA - PRÓXIMO A VENCER y HALLAZGO ABIERTO.
ALERTA
</t>
    </r>
    <r>
      <rPr>
        <sz val="10"/>
        <color theme="1"/>
        <rFont val="Calibri Light"/>
        <family val="2"/>
        <scheme val="major"/>
      </rPr>
      <t>Agilizar la implementación de la acción dentro de las fechas programadas y allegar los soportes para valorar el estado de avance antes de que se cumpla el plazo de terminación.</t>
    </r>
  </si>
  <si>
    <t>ACTUACIÓN ESPECIAL DE FISCALIZACIÓN SOBRE EVALUACION A RECURSOS DEL SISTEMA GENERAL DE REGALÍAS EJECUTADOS POR BOGOTÁ D.C. EL INSTITUTO DISTRITAL DE RECREACIÓN Y DEPORTE, SECRETARIA DISTRITAL DE INTEGRACION SOCIAL - SDIS – SECRETARIA DISTRITAL DEL HÁBITAT -DEPARTAMENTO DE CUNDINAMARCA</t>
  </si>
  <si>
    <t>Subsecretaría de
Coordinación
Operativa – Subdirección
de Barrios</t>
  </si>
  <si>
    <t>4. PLANEACIÓN CONTRACTUAL DENTRO DEL PROYECTO BPIN2021011010001 Y EJECUCIÓN DEL CONTRATO DE OBRA NO. 987 DE 2021(A4-D4-IP)</t>
  </si>
  <si>
    <t>No aceptación por parte de la CGR sobre los argumentos expuestos por la SDHT frente a que los estudios y diseños no coincidieron con lo encontrado en terreno, lo cual tuvo incidencia en la ejecución física, ajustes a los diseños, y derivó retrocesos en los procesos constructivos.</t>
  </si>
  <si>
    <t>1. Realizar visitas periódicas a los polígonos de intervención verificando posibles cambios  morfológicos en el terreno y la normatividad urbanística aplicable al momento de ejecución.</t>
  </si>
  <si>
    <t>Realizar visitas trimestrales a los polígonos de intervención previo a los procesos de estructuración, formulación y adjudicación de contratos de obra.</t>
  </si>
  <si>
    <t>Acta de visita</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</si>
  <si>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3-2025-5357 del 06/06/2025
Radicado 3-2025-6086 del 26/06/2025
PDF Acta de Visita de Obra a CIV 19004213 Tramo 514
PDF Acta de Visita de Obra a CIV 19004469 Tramo 514
PDF Acta de Visita de Obra a CIV 19004172 Tramo 515
PDF Acta de Visita de Obra a CIV 19004131 Tramo 517
PDF Acta de Visita de Obra a CIV 19004107 Tramo 518
PDF Acta de Visita de Obra a CIV 19004130 Tramo 516
PDF Acta de Visita de Obra a CIV 19004334 Tramo 516
PDF Acta de Visita de Obra a CIV 19004335 Tramo 519
PDF Acta de Visita de Obra a CIV 19004107 Tramo 518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 xml:space="preserve">
VALORACIÓN DE LAS EVIDENCIAS
</t>
    </r>
    <r>
      <rPr>
        <sz val="10"/>
        <color theme="1"/>
        <rFont val="Calibri Light"/>
        <family val="2"/>
        <scheme val="major"/>
      </rPr>
      <t xml:space="preserve">Con radicados 3-2025-5357 y 3-2025-6086 se allegan 18 actas de recorrido y verificación de cambios morfológicos para los CIV 19004213, 19004469, 19004172, 19004131, 19004107, 19004130, 19004335. Avance del 50%. Esta acción no ha sido suscrita  en tanto no fue posible la habilitación del SIRECI.
Se aporta como evidencia nueve actas de recorrido y verificación de cambios morfológicos en los CIV anteriormente nombrados, las cuales cuentan de forma breve las situaciones observadas por los asistentes.
Esta acción esta establecida para ser realizada de forma trimestral, contando con una meta numérica de “4”, significando que, independientemente de cuantas visitas se hagan en el trimestre, se deben garantizar los recorridos de verificación.
Veces a realizar la acción = 4 veces = 100%; Cada verificación trimestral equivale al 25% = 100% / 4
</t>
    </r>
    <r>
      <rPr>
        <b/>
        <sz val="10"/>
        <color theme="1"/>
        <rFont val="Calibri Light"/>
        <family val="2"/>
        <scheme val="major"/>
      </rPr>
      <t>AVANCE PORCENTUAL</t>
    </r>
    <r>
      <rPr>
        <sz val="10"/>
        <color theme="1"/>
        <rFont val="Calibri Light"/>
        <family val="2"/>
        <scheme val="major"/>
      </rPr>
      <t xml:space="preserve">
50%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EN EJECUCIÓN - CON AVANCES - DENTRO DE LOS TÉRMINOS y HALLAZGO ABIERTO 
ALERTA
</t>
    </r>
    <r>
      <rPr>
        <sz val="10"/>
        <color theme="1"/>
        <rFont val="Calibri Light"/>
        <family val="2"/>
        <scheme val="major"/>
      </rPr>
      <t>Agilizar la implementación de la acción dentro de las fechas programadas y allegar los soportes para valorar el estado de avance antes de que se cumpla el plazo de terminación.</t>
    </r>
  </si>
  <si>
    <t>5. INVERSIÓN DE ANTICIPO CONTRATO DE OBRA NO. 987 DE 2021, VIGILANCIA POR PARTE DEL INTERVENTOR CONTRATO 1002 DEL 2021, DE ALCANCE DEL PROYECTO BPIN 2021011010001(A5-D5-IP)</t>
  </si>
  <si>
    <t>No aceptación por parte de la CGR sobre los argumentos expuestos por la SDHT frente a los soportes de informes de inversión del anticipo del CTO 987-2021 con facturas de cada una de las compras realizadas con el valor del anticipo autorizado por la Interventoría y desembolsado por la fiduciaria.</t>
  </si>
  <si>
    <t>1. Entregar el informe de inversión del anticipo con las facturas de los pagos del CTO 987-2021 de cada una de las compras realizadas con el valor del anticipo autorizado por la Interventoría y desembolsado por la fiduciaria.</t>
  </si>
  <si>
    <t>Solicitar el informe inversión del anticipo CTO 987-2021 a Interventoría "Consorcio Intermejoramiento Bogotá", con las facturas de cada una de las compras realizadas con el valor del anticipo autorizado por la Interventoría y desembolsado por la fiduciaria.</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</si>
  <si>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3-2025-6086
PDF “CONTRATO DE FIDUCIA FID 3-1-7424 INCOPAV SDH”
PDF “Orden de desembolso del anticipo cto 987-2021”
PDF “PLAN DE INVERSION ANTICIPO 12 DE ENERO DE 2022”
77 PDF de facturas y órdenes de pago del anticipo
13 PDF de cuentas de cobro entre los meses de enero de 2022 y abril de 2023
PDF “DEVOLUCION APORTES ENTIDAD ESTATAL”
PDF “Certificación del Contrato Fiduciario 317424”
32 PDF de información de rendimientos financieros de la fiducia del contrato entre febrero de 2022 y septiembre de 2024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cómo evidencia el radicado 3-2025-6086 del 26/06/2025 en el cual se hace la relación de anexos, soportes y sus descripciones, informando el proceso de desembolso del anticipo del CTO 987 de 2021; de forma general se observó lo siguiente:
•	Contrato de fiducia
•	Orden de desembolso de anticipo
•	Plan de inversión del anticipo
•	Facturas y órdenes de compra por un total de $2.474.218.421
•	Cuentas de cobro del contratista INCOPAV S.A
•	Certificación de devolución de aportes por un valor de $1.333.655.652
•	Certificación de terminación de Contrato de Fiducia Mercantil constitutivo del Fideicomiso 317424 INCOPAV SA SDH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LOS TERMINOS y PARA CIERRE DE CONTRALORÍA</t>
    </r>
  </si>
  <si>
    <t>6. OBRAS PAGADAS SIN EJECUCIÓN (A6-D6-IP)</t>
  </si>
  <si>
    <t>No aceptación por parte de la CGR sobre los argumentos expuestos por la SDHT frente a que las vías ejecutadas parcialmente y que no hayan
alcanzando las actividades de construcción de andén y vías en concreto, no están prestando el servicio esperado por la comunidad beneficiaria.</t>
  </si>
  <si>
    <t>Realizar fichas de valoración técnica por cada CIV, del CTO 987-2021, estableciendo cuales de las actividades ejecutadas se encuentran en servicio a la comunidad.</t>
  </si>
  <si>
    <t>Realizar de acta de visita a cada CIV del CTO 987-2021 que no haya alcanzado actividades de construcción de andén y vías en concreto.</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</si>
  <si>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3-2025-5357 del 06/06/2025
Radicado 3-2025-6086 del 26/06/2025
PDF Acta de Visita de Obra a CIV 19004213 Tramo 514
PDF Acta de Visita de Obra a CIV 19004469 Tramo 514
PDF Acta de Visita de Obra a CIV 19004172 Tramo 515
PDF Acta de Visita de Obra a CIV 19004131 Tramo 517
PDF Acta de Visita de Obra a CIV 19004107 Tramo 518
PDF Acta de Visita de Obra a CIV 19004130 Tramo 516
PDF Acta de Visita de Obra a CIV 19004334 Tramo 516
PDF Acta de Visita de Obra a CIV 19004335 Tramo 519
PDF Acta de Visita de Obra a CIV 19004107 Tramo 518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 xml:space="preserve">
VALORACIÓN DE LAS EVIDENCIAS
</t>
    </r>
    <r>
      <rPr>
        <sz val="10"/>
        <color theme="1"/>
        <rFont val="Calibri Light"/>
        <family val="2"/>
        <scheme val="major"/>
      </rPr>
      <t xml:space="preserve">Con radicados 3-2025-5357 y 3-2025-6086 se allegan 18 actas de recorrido y verificación de cambios morfológicos para los CIV 19004213, 19004469, 19004172, 19004131, 19004107, 19004130, 19004335. Avance del 50%. Esta acción no ha sido suscrita  en tanto no fue posible la habilitación del SIRECI.
Se aporta como evidencia nueve actas de recorrido y verificación de cambios morfológicos en los CIV anteriormente nombrados, las cuales cuentan de forma breve las situaciones observadas por los asistentes. Esta acción esta establecida para ser realizada de forma trimestral, contando con una meta numérica de “4”, significando que, independientemente de cuantas visitas se hagan en el trimestre, se deben garantizar los recorridos de verificación. Veces a realizar la acción = 4 veces = 100%; Cada verificación trimestral equivale al 25% = 100% / 4
</t>
    </r>
    <r>
      <rPr>
        <b/>
        <sz val="10"/>
        <color theme="1"/>
        <rFont val="Calibri Light"/>
        <family val="2"/>
        <scheme val="major"/>
      </rPr>
      <t>AVANCE PORCENTUAL</t>
    </r>
    <r>
      <rPr>
        <sz val="10"/>
        <color theme="1"/>
        <rFont val="Calibri Light"/>
        <family val="2"/>
        <scheme val="major"/>
      </rPr>
      <t xml:space="preserve">
50%
</t>
    </r>
    <r>
      <rPr>
        <b/>
        <sz val="10"/>
        <color theme="1"/>
        <rFont val="Calibri Light"/>
        <family val="2"/>
        <scheme val="major"/>
      </rPr>
      <t>CONCEPTO</t>
    </r>
    <r>
      <rPr>
        <sz val="10"/>
        <color theme="1"/>
        <rFont val="Calibri Light"/>
        <family val="2"/>
        <scheme val="major"/>
      </rPr>
      <t xml:space="preserve">
Se conceptúa la acción E</t>
    </r>
    <r>
      <rPr>
        <b/>
        <sz val="10"/>
        <color theme="1"/>
        <rFont val="Calibri Light"/>
        <family val="2"/>
        <scheme val="major"/>
      </rPr>
      <t xml:space="preserve">N EJECUCIÓN - CON AVANCES - DENTRO DE LOS TÉRMINOS y HALLAZGO ABIERTO </t>
    </r>
  </si>
  <si>
    <t>7. RENDIMIENTOS FINANCIEROS DEL CONTRATO DE FIDUCIA MERCANTIL IRREVOCABLE DE ADMINISTRACIÓN NO. FID 317424 INCOPAV S.A. SDH-FIDUOCCIDENTE, PARA EL BUEN MANEJO DEL ANTICIPO DEL CONTRATO DE OBRA PÚBLICA NO. 987 DE 2021 DE 2021. ADMINISTRATIVA CON PRESUNTA INCIDENCIA DISCIPLINARIA Y FISCAL. (A7-D7-IP)</t>
  </si>
  <si>
    <t>No aceptación por parte de la CGR sobre los argumentos expuestos por la SDHT frente a falta de los extractos bancarios correspondientes a rendimientos financieros de los meses de febrero y marzo 2022 y los meses de agosto y septiembre de 2023.</t>
  </si>
  <si>
    <t>1. Solicitar a la fiducia y presentar un informe técnico financiero sobre el contrato CTO 987-2021 frente a los rendimientos financieros de los periodos 2022 a 2023 (totalidad de contrato fiduciario)</t>
  </si>
  <si>
    <t>Realizar informe de rendimientos financieros del anticipo CTO 987-2021 a la entidad bancaría Fiduoccidente periodo 2022 a 2024 y estado del contrato fiduciario</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</si>
  <si>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3-2025-6086
PDF “CONTRATO DE FIDUCIA FID 3-1-7424 INCOPAV SDH”
PDF “Orden de desembolso del anticipo cto 987-2021”
PDF “PLAN DE INVERSION ANTICIPO 12 DE ENERO DE 2022”
77 PDF de facturas y órdenes de pago del anticipo
13 PDF de cuentas de cobro entre los meses de enero de 2022 y abril de 2023
PDF “DEVOLUCION APORTES ENTIDAD ESTATAL”
PDF “Certificación del Contrato Fiduciario 317424”
32 PDF de información de rendimientos financieros de la fiducia del contrato entre febrero de 2022 y septiembre de 2024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cómo evidencia el radicado 3-2025-6086 del 26/06/2025 en el cual se hace la relación de anexos, soportes y sus descripciones, informando el proceso de desembolso del anticipo del CTO 987 de 2021; de forma general se observó lo siguiente:
•	Contrato de fiducia
•	Orden de desembolso de anticipo
•	Plan de inversión del anticipo
•	Facturas y órdenes de compra por un total de $2.474.218.421
•	Cuentas de cobro del contratista INCOPAV S.A
•	Certificación de devolución de aportes por un valor de $1.333.655.652
•	Certificación de terminación de Contrato de Fiducia Mercantil constitutivo del Fideicomiso 317424 INCOPAV SA SDH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LOS TÉRMINOS y PARA CIERRE DE CONTRALORÍA</t>
    </r>
  </si>
  <si>
    <t>8. OBRAS CONTRATADAS SIN DISEÑO (A8-D8-IP)</t>
  </si>
  <si>
    <t>No aceptación por parte de la CGR sobre los argumentos expuestos por la SDHT frente a que los estudios y diseños para Pieza Urbana No. 2 CTO 987-2021, no estaban a nivel de detalle suficiente para construcción.</t>
  </si>
  <si>
    <t>1. Presentar un informe técnico con los estudios y diseños de carácter técnico entregados, especificando el nivel de detalle para su ejecución en el marco del CTO 987-2021</t>
  </si>
  <si>
    <t>Realizar informe detallado de estudios y diseños entregados en el marco del CTO 987-2021 para cada uno de los componentes técnicos.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</si>
  <si>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3-2025-6538 del 09/07/2025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3-2025-6538, en el cual se allega el “informe de estudios y diseños entregados en el marco del CTO 987-2021 para cada uno de los componentes técnicos. (Fecha de corte 30 de junio 2026)” en el cual se relacionan los antecedentes contractuales contrato de consultoría No. 469-2017 y los antecedentes contractuales contrato de Obra No. 987-2021; también se relacionan los CIV objeto del informe en el marco del contrato 987-2021, los 14 segmentos viales del contrato, su localización y el estado actual de ejecución; se relacionaron los documentos técnicos que soportaron el contrato y se disponen unas conclusiones generales. Se evidenció la presentación del informe descrito en el Plan de Mejoramiento.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LOS CUMPLIDOS  y PARA CIERRE DE LA CONTRALORÍA</t>
    </r>
  </si>
  <si>
    <t>RECURSOS DEL SISTEMA GENERAL DE PARTICIPACIONES – SGP A AGUA POTABLE Y SANEAMIENTO BÁSICO – APSB, BOGOTA DISTRITO CAPITAL Y MUNICIPIO DE SOACHA – CUNDINAMARCA PARA LAS VIGENCIAS 2022- 2023 Y CONTRATOS EN EJECUCIÓN Y/O SIN LIQUIDAR DE VIGENCIAS ANTERIORES</t>
  </si>
  <si>
    <t>Despacho
Subsecretaría de
Planeación y Política
Subsecretaría de
Gestión Corporativa</t>
  </si>
  <si>
    <t>Despacho
Subsecretaría de
Planeación y Política
– Subdirección
de Servicios
Públicos
Subsecretaría de
Gestión Corporativa
– Subdirección
Financiera</t>
  </si>
  <si>
    <t>4. Constitución Cuentas por Pagar Distrito Bogotá. Administrativo con presunta incidencia Disciplinaria. (A - D).</t>
  </si>
  <si>
    <t>Deficiencias en seguimiento y supervisión de la cadena presupuestal para reconocimiento de subsidios con recursos SGP-APSB, así como no aplicación del estatuto orgánico de presupuesto, lo que resultó en pagos de obligaciones correspondientes a vigencias anteriores y en la generación de posibles pasivos exigibles por la destinación inapropiada de estos recursos.</t>
  </si>
  <si>
    <t>1. Enviar un memorando a través del sistema de gestión, dirigido al ordenador del gasto y a la subdirección de servicios públicos, al finalizar la vigencia, con el fin de informar sobre las cuentas por pagar constituidas del fondo.</t>
  </si>
  <si>
    <t>Memorando con el propósito de informar sobre el estado de las cuentas por pagar constituidas del fondo, asegurando que se documenten adecuadamente todas las obligaciones pendientes y se mantenga un control preciso sobre los compromisos financieros, permitiendo una correcta gestión y seguimiento de los recursos al cierre de la vigencia.</t>
  </si>
  <si>
    <t>(Memorando proyectado / Memorando radicado)</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</si>
  <si>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3-2025-6366 del 04/07/2025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el radicado descrito anteriormente, en el cual se indica: “que el estado de las cuentas por pagar constituidas del fondo será remitido en el mes de diciembre de 2025, dentro de los plazos establecidos en la mencionada actividad.” No se puede establecer avance dando que no se allegaron soportes.
</t>
    </r>
    <r>
      <rPr>
        <b/>
        <sz val="10"/>
        <color theme="1"/>
        <rFont val="Calibri Light"/>
        <family val="2"/>
        <scheme val="major"/>
      </rPr>
      <t>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SIN INICIAR - REZAGADA - DENTRO DE LOS TÉRMINOS y HALLAZGO ABIERTO. ALTO RIESGO DE INCUMPLIMIENTO
</t>
    </r>
    <r>
      <rPr>
        <sz val="10"/>
        <color theme="1"/>
        <rFont val="Calibri Light"/>
        <family val="2"/>
        <scheme val="major"/>
      </rPr>
      <t xml:space="preserve">
</t>
    </r>
    <r>
      <rPr>
        <b/>
        <sz val="10"/>
        <color theme="1"/>
        <rFont val="Calibri Light"/>
        <family val="2"/>
        <scheme val="major"/>
      </rPr>
      <t>ALERTA</t>
    </r>
    <r>
      <rPr>
        <sz val="10"/>
        <color theme="1"/>
        <rFont val="Calibri Light"/>
        <family val="2"/>
        <scheme val="major"/>
      </rPr>
      <t xml:space="preserve">
Agilizar la implementación de la acción dentro de las fechas programadas y allegar los soportes para valorar el estado de avance antes de que se cumpla el plazo de terminación.</t>
    </r>
  </si>
  <si>
    <t>5. Reconocimiento de subsidios de vigencias expiradas, Bogotá D.C. Administrativo con presunta incidencia Disciplinaria. (A - D).</t>
  </si>
  <si>
    <t>Deficiencias en cadena presupuestal y financiera, lo resultó en no reconocimiento oportuno de obligación correspondiente a subsidios del servicio de aseo 2018, generando pagos en 2022 con recursos no destinados para ese periodo que vulneró el principio presupuestal de anualidad y contravino disposiciones legales que prohíben financiar pasivos de vigencias anteriores con recursos del SGP</t>
  </si>
  <si>
    <t>1. Enviar un reporte mensual detallado del fondo de solidaridad y redistribución del ingreso que incluya el estado presupuestal actualizado y un resumen de los pagos realizados durante el mes.</t>
  </si>
  <si>
    <t>Reporte con el estado presupuestal y los pagos realizados por mes vencido</t>
  </si>
  <si>
    <t>(Reportes entregados / Reportes totales)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</si>
  <si>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 xml:space="preserve">EVIDENCIAS
</t>
    </r>
    <r>
      <rPr>
        <sz val="10"/>
        <color theme="1"/>
        <rFont val="Calibri Light"/>
        <family val="2"/>
        <scheme val="major"/>
      </rPr>
      <t xml:space="preserve">Radicado 3-2025-4392 del 12/05/2025 
Radicado 3-2025-1674 del 19/02/2025
Radicado 3-2025-2897 del 25/03/2025
Radicado 3-2025-3291 del 07/04/2025
Radicado 3-2025-4230 del 07/05/2025
Radicado 3-2025-5379 del 06/06/2025
Radicado 3-2025-6531 del 09/07/2025
Radicado 3-2025-8869 del 09/09/2025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los radicados nombrados anteriormente, en donde se hace llegar por parte de la Subdirección Financiera a la Subdirección de Servicios Públicos el seguimiento mensual a las cuentas de cobro presentadas por las diferentes entidades prestadoras de servicios públicos entre los meses de enero y mayo de 2025; en total se informa que se radicaron 84 cuentas durante el periodo y se discriminan las apropiaciones disponibles en cada uno de los rubros y sus diferentes fuentes, con el propósito de realizar un seguimiento a los montos ejecutados y los pagos efectuados.
</t>
    </r>
    <r>
      <rPr>
        <b/>
        <sz val="10"/>
        <color theme="1"/>
        <rFont val="Calibri Light"/>
        <family val="2"/>
        <scheme val="major"/>
      </rPr>
      <t>AVANCE PORCENTUAL</t>
    </r>
    <r>
      <rPr>
        <sz val="10"/>
        <color theme="1"/>
        <rFont val="Calibri Light"/>
        <family val="2"/>
        <scheme val="major"/>
      </rPr>
      <t xml:space="preserve">
66,67%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EN EJECUCIÓN - CON AVANCES -  DENTRO DE LOS PLAZOS y HALLAZGO ABIERTO </t>
    </r>
  </si>
  <si>
    <t>2. Diseñar una Guía para verificación, validación y pago de cuentas de cobro del reconocimiento de subsidios a cargo, y giro de aportes a favor del Fondo de Solidaridad y Redistribución de Ingresos - FSRI.</t>
  </si>
  <si>
    <t>Documento que se describa procedimiento de validación y verificación de cuentas a cargo y/o a favor del FSRI, aprobación de cuentas, seguimiento o monitoreo de presentación de cuentas, proceso financiero que incluye el ejercicio presupuestal, PAC y el pago, seguimiento al proceso financiero desde la apropiación presupuestal hasta el desembolso o recepción de recursos.</t>
  </si>
  <si>
    <t>(Guía diseñada / Guía en el Sistema Integrado de Gestión - SIG)</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</si>
  <si>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Radicado No 3-2025-4302 del 09/05/2025
Radicado No 3-2025-4030 del 30/04/2025
Procedimiento "verificación y validación de cuentas de cobro para el reconocimiento de subsidios y el giro de recursos, a través del Fondo de Solidaridad y Redistribución del Ingreso – FSRI” PM08-PR01 versión 1 - 27/06/2025
Guía de uso de la programación para la verificación y validación de cuentas de cobro para el reconocimiento de subsidios y el giro de aportes solidarios, a través del fondo de solidaridad y redistribución de ingresos – FSRI a los prestadores del servicio público de aseo en Bogotá D.C. - PM08-IN98 versión 1 - 27/06/2025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Se aporta como evidencia los Radicados nombrados anteriormente, en donde se hace la solicitud por parte de la dependencia a la Subdirección de Programas y Proyectos para la creación de “procedimientos y formatos del proceso promoción y gestión de servicios públicos domiciliarios Y TIC - PM08”; se nombran los siguientes documentos:
1. Procedimiento verificación y validación de cuentas de cobro para el reconocimiento de subsidios y el giro de recursos, a través del Fondo de Solidaridad y Redistribución del Ingreso – FSRI.
2. Procedimiento verificación y validación de cuentas de cobro por concepto del beneficio del mínimo vital de agua potable.
3. Procedimiento cargue de información al Sistema Único de Información – SUI de la Superintendencia de Servicios Públicos Domiciliarios.
4. Procedimiento asimilación y/o asignación a estrato uno para la aplicación de cobro de los servicios públicos domiciliarios.
5. Base de seguimiento del FSRI y MINIMO VITAL.
6. Herramienta para la validación de cuentas de cobro veredales.
7. Herramienta para la validación de cuentas de cobro aseo.
Finalmente se observó la incorporación en el Sistema Integrado de Gestión de la entidad, el procedimiento PM08-PR01 y la guía PM08-IN98 que establecen los lineamientos para verificación, validación, aprobación de las cuentas de cobro para el reconocimiento de subsidios a las entidades prestadoras de servicios públicos del distrito; el procedimiento inicia con la recepción de la cuenta de cobro radicada por los prestadores de los servicios para la verificación y validación del reconocimiento de subsidios y del giro de recursos, y finaliza con la remisión del memorando, cuenta con 13 actividades; la guía establece los pasos para la instalación y uso del aplicativo “RStudio”, que servirá de base analítica de las cuentas de cobro.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 DENTRO DE LOS TÉRMINOS y PARA CIERRE DE LA CONTRALORÍA</t>
    </r>
  </si>
  <si>
    <t>EVALUAR EL CUMPLIMIENTO DE LOS PRINCIPIOS DE LA GESTIÓN FISCAL
Y LA EJECUCIÓN DEL CONVENIO 686 - 2021, SUSCRITO ENTRE LA SECRETARÍA
DISTRITAL DEL HÁBITAT SDHT Y LA CAJA DE LA VIVIENDA POPULAR - CVP CON
SUS CONTRATOS DERIVADOS, DE LAS VIGENCIAS 2021 A 2024.</t>
  </si>
  <si>
    <t>3.1.1.1 Hallazgo administrativo No. 1 debido a que la SDHT dentro del Procedimiento de Mejoramiento de Vivienda Progresiva - Plan Terrazas Código PM04-PR29 Versión 1 - II. Etapa de Revisión y Aprobación, tiene establecida la actividad No 7 “Actividad 7: Realizar la subsanación de las Solicitudes de acuerdo con las observaciones consignadas en el acta de revisión”, pero no tiene identificado punto de control para dicha actividad, que permita garantizar la trazabilidad de las actuaciones para verificar si se subsanaron o no las solicitudes consignadas en el acta de revisión y sus respectivos registros.</t>
  </si>
  <si>
    <t>No se estableció punto de control en la Actividad 7: "Realizar la subsanación de las Solicitudes de acuerdo con las observaciones consignadas en el acta de revisión” dentro del Procedimiento de Mejoramiento de Vivienda  Progresiva - Plan Terrazas Código PM04-PR29</t>
  </si>
  <si>
    <t>1. El plan piloto Plan Terrazas no fue incluido en el Plan de Desarrollo "BOGOTÁ CAMINA SEGURA 2024-2027", por lo que no se realizarán nuevas asignaciones. Sin embargo, en las actualizaciones de los subsidios, renuncias, entre otros,  se incluirá un punto de control en el procedimiento de mejoramiento de vivienda sobre la verificación de la documentación presentada para subsanar.</t>
  </si>
  <si>
    <t>Procedimiento de mejoramiento de vivienda</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</si>
  <si>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realiza valoración toda vez que a la fecha no se cuenta con soportes debido a que la acción fue suscrita a partir del 14 de julio de 2025.</t>
    </r>
    <r>
      <rPr>
        <b/>
        <sz val="10"/>
        <color theme="1"/>
        <rFont val="Calibri Light"/>
        <family val="2"/>
        <scheme val="major"/>
      </rPr>
      <t xml:space="preserve">
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SIN INICIAR - REZAGADA - DENTRO DE LOS TÉRMINOS y HALLAZGO ABIERTO. ALTO RIESGO DE INCUMPLIMIENTO
ALERTA
</t>
    </r>
    <r>
      <rPr>
        <sz val="10"/>
        <color theme="1"/>
        <rFont val="Calibri Light"/>
        <family val="2"/>
        <scheme val="major"/>
      </rPr>
      <t>Agilizar la implementación de la acción dentro de las fechas programadas y allegar los soportes para valorar el estado de avance antes de que se cumpla el plazo de terminación.</t>
    </r>
  </si>
  <si>
    <t>3.1.1.3</t>
  </si>
  <si>
    <t>3.1.1.3 Hallazgo administrativo No. 3 por no incluir en el Manual de Contratación de la SDHT, las reglas relacionadas con la publicidad en Secop cuando se celebran contratos de fiducia mercantil para los programas de subsidios de vivienda de intereses social</t>
  </si>
  <si>
    <t>Ausencia de lineamientos definidos para la publicación en SECOP de convenios del régimen especial y contratos de fiducia mercantil</t>
  </si>
  <si>
    <t>1. Elaborar un documento donde se establezcan los  lineamientos específicos para la publicación de información en SECOP sobre contratos de régimen especial y contratos de fiducia mercantil</t>
  </si>
  <si>
    <t>Un documento elaborado</t>
  </si>
  <si>
    <t>Documento publicado</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</si>
  <si>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realiza valoración toda vez que a la fecha no se cuenta con soportes debido a que la acción fue suscrita a partir del 14 de julio de 2025.</t>
    </r>
    <r>
      <rPr>
        <b/>
        <sz val="10"/>
        <color theme="1"/>
        <rFont val="Calibri Light"/>
        <family val="2"/>
        <scheme val="major"/>
      </rPr>
      <t xml:space="preserve">
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SIN INICIAR – DENTRO DE TÉRMINOS y HALLAZGO ABIERTO.</t>
    </r>
  </si>
  <si>
    <t>Subdirección de Programas y proyectos</t>
  </si>
  <si>
    <t>3.2.1.1 Hallazgo administrativo No. 4 por inconsistencias en la información presentada en el Sistema de Vigilancia y Control Fiscal - SIVICOF entre los formatos de Rendición de la Cuenta en los años 2023 y 2024, entre los reportes CBN-1030 Reporte Sistema SEGPLAN y CB-0422 Gastos e Inversiones por Proyecto y Meta, en las Metas 1 y 4 del proyecto de Inversión 7747 de la Secretaría Distrital del Hábitat.</t>
  </si>
  <si>
    <t>La situación se origina por la falta de controles efectivos sobre la información reportada a la Contraloría de Bogotá en la rendición de cuentas de 2023 y 2024 a través del sistema SIVICOF, lo que genera riesgos en la consistencia y confiabilidad de los datos presentados por la Secretaría Distrital del Hábitat, afectando el cumplimiento de los deberes institucionales conforme a las resoluciones internas del Ente de Control..</t>
  </si>
  <si>
    <t xml:space="preserve">1. Crear un punto de control en el numeral  correspondiente del procedimiento PG01-PR16 "Formulación y reformulación de planes de inversión", orientado a garantizar la verificación previa de la información registrada en el formato CB-0422, antes de su rendición anual a la Contraloría de Bogotá a través del sistema SIVICOF. </t>
  </si>
  <si>
    <t>Formato de la cuenta Anual de la contraloría SIVICOF CB-0422 revisado</t>
  </si>
  <si>
    <t xml:space="preserve"> Procedimiento actualizado
​
</t>
  </si>
  <si>
    <t>3.2.2.1</t>
  </si>
  <si>
    <t>3.2.2.1 Hallazgo administrativo No. 9 por presentar en la Cuenta 1926 – 03- 02-05 Derechos en Fideicomiso un tercero que no corresponde y no individualizar el reconocimiento y actualización de los derechos fiduciarios de conformidad con las cuentas bancarias aperturadas por la Fiduciaria Bancolombia S.A</t>
  </si>
  <si>
    <t>El equipo auditor de la Contraloría no consideró las objeciones dadas por la entidad y mantuvo las observaciones, existiendo diversas interpretaciones de la norma, respecto al tratamiento contable y el registro del tercero en los contratos de fiducia mercantil.</t>
  </si>
  <si>
    <t>1. Realizar una mesa de trabajo con la Contaduría General de la Nación y la Dirección Distrital de Contabilidad para solicitar asesoría y orientación sobre el tratamiento contable y la identificación del tercero que debe registrarse en casos de fiducias mercantiles de administración y pagos, derivadas de convenios interadministrativos.</t>
  </si>
  <si>
    <t>Mesa de trabajo realizada</t>
  </si>
  <si>
    <t>Mesa de trabajo realizada / Mesa de trabajo programada</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</si>
  <si>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realiza valoración toda vez que a la fecha no se cuenta con soportes debido a que la acción fue suscrita a partir del 25 de julio de 2025.</t>
    </r>
    <r>
      <rPr>
        <b/>
        <sz val="10"/>
        <color theme="1"/>
        <rFont val="Calibri Light"/>
        <family val="2"/>
        <scheme val="major"/>
      </rPr>
      <t xml:space="preserve">
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SIN INICIAR - REZAGADA - DENTRO DE LOS TÉRMINOS y HALLAZGO ABIERTO. ALTO RIESGO DE INCUMPLIMIENTO
ALERTA
</t>
    </r>
    <r>
      <rPr>
        <sz val="10"/>
        <color theme="1"/>
        <rFont val="Calibri Light"/>
        <family val="2"/>
        <scheme val="major"/>
      </rPr>
      <t>Agilizar la implementación de la acción dentro de las fechas programadas y allegar los soportes para valorar el estado de avance antes de que se cumpla el plazo de terminación.</t>
    </r>
  </si>
  <si>
    <t>3.2.2.2</t>
  </si>
  <si>
    <t>3.2.2.2 Hallazgo administrativo No. 10 por sobrestimación en $29.946.021.708,30 en el saldo de la cuenta 1926 – 03-02-05 Derechos en Fideicomiso – Caja de Vivienda Popular – Convenio 686 de 2021.</t>
  </si>
  <si>
    <t>El equipo auditor de la Contraloría no consideró las objeciones dadas por la entidad y mantuvo las observaciones, existiendo diversas interpretaciones de la norma, respecto al tratamiento contable  en los contratos de fiducia mercantil.</t>
  </si>
  <si>
    <t>1. Realizar mesa de trabajo con la Contaduría General de la Nación y Dirección Distrital de Contabilidad para solicitar asesoría y orientación respecto del tratamiento contable.</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</si>
  <si>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realiza valoración toda vez que a la fecha no se cuenta con soportes debido a que la acción fue suscrita a partir del 25 de julio de 2025.</t>
    </r>
    <r>
      <rPr>
        <b/>
        <sz val="10"/>
        <color theme="1"/>
        <rFont val="Calibri Light"/>
        <family val="2"/>
        <scheme val="major"/>
      </rPr>
      <t xml:space="preserve">
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 xml:space="preserve">SIN INICIAR - REZAGADA - DENTRO DE LOS TÉRMINOS y HALLAZGO ABIERTO. ALTO RIESGO DE INCUMPLIMIENTO
ALERTA
</t>
    </r>
    <r>
      <rPr>
        <sz val="10"/>
        <color theme="1"/>
        <rFont val="Calibri Light"/>
        <family val="2"/>
        <scheme val="major"/>
      </rPr>
      <t>Agilizar la implementación de la acción dentro de las fechas programadas y allegar los soportes para valorar el estado de avance antes de que se cumpla el plazo de terminación.</t>
    </r>
  </si>
  <si>
    <t>EVALUAR EL CUMPLIMIENTO DE LOS PRINCIPIOS DE LA GESTIÓN FISCAL Y LA EJECUCIÓN DEL CONVENIO 686 - 2021, SUSCRITO ENTRE LA SECRETARÍA DISTRITAL DEL HÁBITAT SDHT Y LA CAJA DE LA VIVIENDA POPULAR - CVP CON
SUS CONTRATOS DERIVADOS, DE LAS VIGENCIAS 2021 A 2024.</t>
  </si>
  <si>
    <t>3.2.2.3 Hallazgo administrativo No. 11 por imprecisiones en el contenido de los Comprobantes de Legalización Contable.</t>
  </si>
  <si>
    <t>Limitaciones en la presentación y claridad de la información contable de los comprobantes Nos. 5 y 14 de diciembre de 2023. Al generar los archivos PDF, se recortó la descripción sobre los subsidios de vivienda, dificultando su interpretación.</t>
  </si>
  <si>
    <t>1. Solicitar mediante comunicación oficial a los proveedores del sistema de información contable, la ampliación del concepto y/o detalle del campo del comprobante de legalización, para la visualización completa del mismo</t>
  </si>
  <si>
    <t>Comunicación oficial de solicitud</t>
  </si>
  <si>
    <t>Comunicación enviada</t>
  </si>
  <si>
    <t>2. Registrar en los comprobantes de legalización contable únicamente los datos de los subsidios de mejoramiento objeto de legalización.</t>
  </si>
  <si>
    <t>Precisión del registro en los comprobantes de legalización contable</t>
  </si>
  <si>
    <t>Numero total de comprobantes revisados / Numero de comprobantes registrados</t>
  </si>
  <si>
    <t>3.2.3.1 Hallazgo administrativo No. 13 por una formulación y adopción incompleta de la Política Contable de Operación de la medición posterior de los Derechos en Fideicomiso del Programa Plan Terrazas.</t>
  </si>
  <si>
    <t>El equipo auditor de la Contraloría no consideró las objeciones dadas por la entidad y mantuvo las observaciones, existiendo diversas interpretaciones de la norma, respecto al tratamiento contable aplicable.</t>
  </si>
  <si>
    <t>3.2.3.2</t>
  </si>
  <si>
    <t>3.2.3.2 Hallazgo administrativo No. 14 por una formulación y adopción incompleta de la Política Contable de Operación de las Revelaciones de los Derechos en Fideicomiso del Programa Plan Terrazas</t>
  </si>
  <si>
    <t>1. Revisar la Política Contable de Operación para determinar los criterios para las revelaciones de los Derechos en Fideicomiso del Programa Plan Terrazas .</t>
  </si>
  <si>
    <t>Revisión de la Política Contable de Operación</t>
  </si>
  <si>
    <t>Política contable revisada</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</si>
  <si>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realiza valoración toda vez que a la fecha no se cuenta con soportes debido a que la acción fue suscrita a partir del 25 de julio de 2025.</t>
    </r>
    <r>
      <rPr>
        <b/>
        <sz val="10"/>
        <color theme="1"/>
        <rFont val="Calibri Light"/>
        <family val="2"/>
        <scheme val="major"/>
      </rPr>
      <t xml:space="preserve">
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SIN INICIAR – DENTRO DE TÉRMINOS y HALLAZGO ABIERTO.</t>
    </r>
  </si>
  <si>
    <t>3.2.3.3</t>
  </si>
  <si>
    <t>3.2.3.3 Hallazgo administrativo No. 15 por presentar revelaciones insuficientes e inexactas para la compresión de la Cuenta 1926 – 03-02-05 Derechos en Fideicomiso – Caja de Vivienda Popular – Convenio 686 de 2021 en las notas a los Estados Financieros con corte a diciembre 31 de 2024</t>
  </si>
  <si>
    <t>Requerimiento del equipo auditor de ampliar las revelaciones respecto al convenio Plan Terrazas indicando el nombre de la entidad fiduciaria, fecha de suscripción y objeto.</t>
  </si>
  <si>
    <t>1. Ampliar las revelaciones relacionadas con el convenio Plan Terrazas</t>
  </si>
  <si>
    <t>Ampliación de las revelaciones contables del convenio Plan Terrazas</t>
  </si>
  <si>
    <t>Revelaciones del convenio Plan Terrazas ampliadas</t>
  </si>
  <si>
    <t>3.2.4.1.1</t>
  </si>
  <si>
    <t>3.2.4.1.1 Hallazgo administrativo No. 8 por la SDHT no expedir en oportunidad las Resoluciones de asignación de mejoramientos de vivienda de conformidad con lo programado en la Meta 4 “Asignar 1.250 subsidios distritales de mejoramiento de vivienda en la modalidad de mejoramiento de vivienda” y como consecuencia de ello mantener en Fiduciaria Bancolombia $18.453.629.442 sin compromiso alguno.</t>
  </si>
  <si>
    <t>No expedir en oportunidad las Resoluciones de asignación de mejoramientos de vivienda de conformidad con lo programado en la Meta 4 “Asignar 1.250 subsidios distritales de mejoramiento de vivienda en la modalidad de mejoramiento de vivienda” y como consecuencia de ello mantener en Fiduciaria Bancolombia $18.453.629.442 sin  compromiso alguno.</t>
  </si>
  <si>
    <t>1. Solicitar el reintegro de los saldos disponibles en el patrimonio autónomo Plan Terrazas, a la Secretaría Distrital de Hacienda, de conformidad con el procedimiento establecido.</t>
  </si>
  <si>
    <t>Acta de Comité órganos de Gobernanza de Patrimonio Autónomo de conformidad con la acción</t>
  </si>
  <si>
    <t>Comunicación oficial SDH e instrucción remitidas Fiducia</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</si>
  <si>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realiza valoración toda vez que a la fecha no se cuenta con soportes debido a que la acción fue suscrita a partir del 01 de agosto de 2025.
</t>
    </r>
    <r>
      <rPr>
        <b/>
        <sz val="10"/>
        <color theme="1"/>
        <rFont val="Calibri Light"/>
        <family val="2"/>
        <scheme val="major"/>
      </rPr>
      <t xml:space="preserve">
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SIN INICIAR – DENTRO DE TÉRMINOS y HALLAZGO ABIERTO.</t>
    </r>
  </si>
  <si>
    <t>3.2.4.1.2</t>
  </si>
  <si>
    <t>3.2.4.1.2 Hallazgo administrativo No. 12 con presunta incidencia disciplinaria, debido a que la CVP y la SDHT hicieron la entrega de 316 viviendas a los hogares y no realizaron simultáneamente la legalización de los recursos aportados al Convenio 686 de 2021 con el acta de recibo a satisfacción de las obras realizadas.</t>
  </si>
  <si>
    <t>El área misional no solicitó la legalización contable de la entrega de los subsidios de vivienda</t>
  </si>
  <si>
    <t xml:space="preserve">1. Realizar mesa de trabajo con el área misional para determinar el procedimiento de la legalización contable de los subsidios asignados </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</si>
  <si>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realiza valoración toda vez que a la fecha no se cuenta con soportes debido a que la acción fue suscrita a partir del 25 de julio de 2025.
</t>
    </r>
    <r>
      <rPr>
        <b/>
        <sz val="10"/>
        <color theme="1"/>
        <rFont val="Calibri Light"/>
        <family val="2"/>
        <scheme val="major"/>
      </rPr>
      <t xml:space="preserve">
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SIN INICIAR – DENTRO DE TÉRMINOS y HALLAZGO ABIERTO.</t>
    </r>
  </si>
  <si>
    <t>Entregar 316 viviendas a los hogares y no realizar simultáneamente la legalización de los recursos aportados al Convenio 686 de 2021 con el acta de recibo a satisfacción de las obras realizadas.</t>
  </si>
  <si>
    <t xml:space="preserve">2. Realizar Mesas de trabajo SDHT-CVP mensuales , elaborando las actas de las mismas, verificando cumplimiento de requisitos de legalización técnica y contable  de las obras de mejoramiento de acuerdo con la Resolución 1141 de 2023, subsanación y el avance de las solicitudes de legalización.  
</t>
  </si>
  <si>
    <t>Acta de mesa de trabajo</t>
  </si>
  <si>
    <t xml:space="preserve">Acta mesa de trabajo </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</si>
  <si>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realiza valoración toda vez que a la fecha no se cuenta con soportes debido a que la acción fue suscrita a partir del 14 de julio de 2025.
</t>
    </r>
    <r>
      <rPr>
        <b/>
        <sz val="10"/>
        <color theme="1"/>
        <rFont val="Calibri Light"/>
        <family val="2"/>
        <scheme val="major"/>
      </rPr>
      <t xml:space="preserve">
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SIN INICIAR – DENTRO DE TÉRMINOS y HALLAZGO ABIERTO.</t>
    </r>
  </si>
  <si>
    <t>3.2.4.2.1</t>
  </si>
  <si>
    <t xml:space="preserve">Subdirección de Barrios </t>
  </si>
  <si>
    <t>3.2.4.2.1 Hallazgo administrativo No. 17 con presunta incidencia disciplinaria por falencias en la supervisión de la Secretaría Distrital de Hábitat - SDHT al Contrato de Fiducia 14352 - Plan Terrazas.</t>
  </si>
  <si>
    <t>Falencias en la supervisión de la Secretaría Distrital de Hábitat - SDHT al Contrato de Fiducia 14352 - Plan Terrazas</t>
  </si>
  <si>
    <t>1. Presentar informe mensual de supervisión de la SDHT del contrato fiduciario.</t>
  </si>
  <si>
    <t>Informe de supervisión</t>
  </si>
  <si>
    <t>Informes publicados / informes presentados</t>
  </si>
  <si>
    <t>3.2.4.2.4</t>
  </si>
  <si>
    <t>3.2.4.2.4 Hallazgo administrativo No. 21 con presunta incidencia disciplinaria por no contar con un “repositorio de información” de la contratación derivada del Contrato de Fiducia 14352 de 2021.</t>
  </si>
  <si>
    <t>No contar con un repositorio de información de la contratación derivada del Contrato de Fiducia 14352 de 2021</t>
  </si>
  <si>
    <t>1. Crear un repositorio de la contratación derivada del Plan Terrazas conforme a la entrega de la información por la CVP y/o Fiduciaria Bancolombia.</t>
  </si>
  <si>
    <t>Repositorio de la contratación derivada</t>
  </si>
  <si>
    <t xml:space="preserve">Repositorio </t>
  </si>
  <si>
    <t>3.2.4.3.1</t>
  </si>
  <si>
    <t>3.2.4.3.1 Hallazgo administrativo No. 24 con presunta incidencia disciplinaria por deficiencias en la planeación de la contratación efectuada en desarrollo del Plan Terrazas debido a la expedición de resoluciones de asignación de subsidios con posterioridad a la realización de los estudios previos definitivos y de la celebración de los contratos de obra.</t>
  </si>
  <si>
    <t>Deficiencias en la planeación de la contratación efectuada en desarrollo del Plan Terrazas debido a la expedición de resoluciones de asignación de subsidios con posterioridad a la realización de los estudios previos definitivos y de la celebración de los contratos de obra</t>
  </si>
  <si>
    <t xml:space="preserve">1. El programa piloto Plan Terrazas, no fue incluido en le Plan de Desarrollo Distrital "Bogotá Camina Segura 2024-2027", no habrá nuevas asignaciones de subsidios. Revisión de Resoluciones de asignación de subsidios frente a al contratación para determinar presuntas irregularidades y ponerlas en conocimiento de las autoridades competentes. </t>
  </si>
  <si>
    <t>Informe que contenga el resultado de la revisión y reportes a las autoridades competentes</t>
  </si>
  <si>
    <t>Informe y oficios de traslado a las autoridades competentes.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</si>
  <si>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realiza valoración toda vez que a la fecha no se cuenta con soportes debido a que la acción fue suscrita a partir del 14 de julio de 2025.
</t>
    </r>
    <r>
      <rPr>
        <b/>
        <sz val="10"/>
        <color theme="1"/>
        <rFont val="Calibri Light"/>
        <family val="2"/>
        <scheme val="major"/>
      </rPr>
      <t xml:space="preserve">
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t>
    </r>
    <r>
      <rPr>
        <b/>
        <sz val="10"/>
        <color theme="1"/>
        <rFont val="Calibri Light"/>
        <family val="2"/>
        <scheme val="major"/>
      </rPr>
      <t xml:space="preserve"> SIN INICIAR - REZAGADA - DENTRO DE LOS TÉRMINOS y HALLAZGO ABIERTO. ALTO RIESGO DE INCUMPLIMIENTO
ALERTA
</t>
    </r>
    <r>
      <rPr>
        <sz val="10"/>
        <color theme="1"/>
        <rFont val="Calibri Light"/>
        <family val="2"/>
        <scheme val="major"/>
      </rPr>
      <t>Agilizar la implementación de la acción dentro de las fechas programadas y allegar los soportes para valorar el estado de avance antes de que se cumpla el plazo de terminación.</t>
    </r>
  </si>
  <si>
    <t>3.2.4.4.1</t>
  </si>
  <si>
    <t>3.2.4.4.1 Hallazgo administrativo No. 27 con incidencia fiscal por $1.488.383.706,46 y presunta incidencia disciplinaria por el anticipo girado y no recuperado de los recursos del contrato de obra 003 de 2022 - Proyecto de Inversión “Plan Terrazas”.</t>
  </si>
  <si>
    <t>No recuperar  los recursos del contrato de obra 003 de 2022 - Proyecto de Inversión “Plan Terrazas”.</t>
  </si>
  <si>
    <t>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t>
  </si>
  <si>
    <t>Actas de Comité Fiduciario</t>
  </si>
  <si>
    <t>Actas de Comité</t>
  </si>
  <si>
    <t>3.2.4.4.3</t>
  </si>
  <si>
    <t>3.2.4.4.3 Hallazgo administrativo No. 29 con presunta incidencia disciplinaria por beneficiarios que renunciaron al Subsidio Distrital de Vivienda en la modalidad de mejoramiento de vivienda con posterioridad al inicio de las obras.</t>
  </si>
  <si>
    <t>Incumplimiento de lo establecido en el numeral 15.3 de la Resolución 586 de 2021 : “La renuncia voluntaria e irrevocable del subsidio debe ser expresada por escrito por parte del beneficiario del subsidio, hasta antes del inicio de las obras en la vivienda” y numeral 14.4 de la Resolución 749 de 2024.</t>
  </si>
  <si>
    <t xml:space="preserve">1. Dar respuesta a los beneficiarios respecto de la improcedencia de la renuncia en cumplimiento del artículo  15.3 de la Resolución 586 de 2021  </t>
  </si>
  <si>
    <t>Comunicación a los beneficiarios</t>
  </si>
  <si>
    <t>Comunicación</t>
  </si>
  <si>
    <t>Incumplimiento de lo establecido en el numeral 15.3 de la Resolución 586 de 2021: “La renuncia voluntaria e irrevocable del subsidio debe ser expresada por escrito por parte del beneficiario del subsidio, hasta antes del inicio de las obras en la vivienda” y numeral 14.4 de la Resolución 749 de 2024.</t>
  </si>
  <si>
    <t>2. Socializar con la CVP las comunicaciones emitidas a los beneficiarios</t>
  </si>
  <si>
    <t>Oficio de traslados de las comunicaciones dadas a los beneficiarios</t>
  </si>
  <si>
    <t>Oficio</t>
  </si>
  <si>
    <t>3.2.4.5.1</t>
  </si>
  <si>
    <t>3.2.4.5.1 Hallazgo administrativo No. 32 con incidencia fiscal por valor de $547.675.996,32 y presunta incidencia disciplinaria por no amortizar la totalidad del anticipo desembolsado al Consorcio ARM Vivienda 2022 en el marco de la ejecución del contrato de obra No. 007 de 2022</t>
  </si>
  <si>
    <t>No aceptación por parte del equipo de auditoría del ente de control a las objeciones presentadas por la SDHT respecto a la no competencia en la contratación derivada del Plan Terrazas. Por no amortizar la totalidad del anticipo desembolsado al Consorcio ARM Vivienda 2022 en el marco de la ejecución del contrato de obra No. 007 de 2022.</t>
  </si>
  <si>
    <t>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 y de procesos judiciales para la recuperación de recursos.</t>
  </si>
  <si>
    <t>3.2.4.5.4</t>
  </si>
  <si>
    <t>3.2.4.5.4 Hallazgo administrativo No. 35 con presunta incidencia disciplinaria por no aplicar la cláusula vigésima segunda del contrato de obra No. 007 de 2022 - Cláusula Penal de Apremio, no obstante, los llamados de atención realizados por la interventoría y la posterior ocurrencia del siniestro de 7 viviendas a cargo del contratista.</t>
  </si>
  <si>
    <t>No aceptación por parte del equipo de auditoría del ente de control a las objeciones presentadas por la SDHT respecto a la no competencia en la contratación derivada del Plan Terrazas. Por no aplicar la cláusula vigésima segunda del contrato de obra No. 007 de 2022 - Cláusula Penal de Apremio, no obstante, los llamados de atención realizados por la interventoría y la posterior ocurrencia del siniestro de 7 viviendas a cargo del contratista</t>
  </si>
  <si>
    <t xml:space="preserve">1. Solicitar a la CVP a través de los órganos de gobernanza  informe sobre las acciones en presunto incumplimiento y  realizar seguimiento al proceso de incumplimiento que adelante la CVP, a través del Comité Fiduciario mensual de seguimiento financiero y de procesos judiciales para la recuperación de recursos.  
</t>
  </si>
  <si>
    <t>Actas de Comité Fiduciaria</t>
  </si>
  <si>
    <t xml:space="preserve">Actas de Comités </t>
  </si>
  <si>
    <t>3.2.4.5.6</t>
  </si>
  <si>
    <t>3.2.4.5.6 Hallazgo administrativo No. 37 con presunta incidencia disciplinaria por los pagos efectuados a 7 viviendas intervenidas con obras civiles que actualmente están abandonadas y en proceso de deterioro.</t>
  </si>
  <si>
    <t>No aceptación por parte del equipo de auditoría del ente de control a las objeciones presentadas por la SDHT respecto a la no competencia en la contratación derivada del Plan Terrazas. Por no recuperar el anticipo girado de los recursos del contrato de obra 010 de 2022 - Proyecto de Inversión “Plan Terrazas”.</t>
  </si>
  <si>
    <t xml:space="preserve">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 y de procesos judiciales para la recuperación de recursos.
</t>
  </si>
  <si>
    <t>3.2.4.6.1</t>
  </si>
  <si>
    <t>3.2.4.6.1 Hallazgo administrativo No. 39 con incidencia fiscal por $1.241.176.692,89 y presunta incidencia disciplinaria por el anticipo girado y no recuperado de los recursos del contrato de obra 010 de 2022 - Proyecto de Inversión “Plan Terrazas”.</t>
  </si>
  <si>
    <t>No aceptación por parte del equipo de auditoría del ente de control a las objeciones presentadas por la SDHT respecto de la no competencia en la contratación derivada del Plan Terrazas. Por no recuperar el anticipo girado de los recursos del contrato de obra 010 de 2022 - Proyecto de Inversión “Plan Terrazas”.</t>
  </si>
  <si>
    <t>3.2.4.6.2</t>
  </si>
  <si>
    <t>3.2.4.6.2 Hallazgo administrativo No. 40 con presunta incidencia disciplinaria por un beneficiario que renunció al Subsidio Distrital de Vivienda en la modalidad de mejoramiento de vivienda con posterioridad al inicio de las obras.</t>
  </si>
  <si>
    <t>Renuncia al Subsidio Distrital de Vivienda en la modalidad de mejoramiento de vivienda con posterioridad al inicio de las obras.</t>
  </si>
  <si>
    <t>1. Socializar con la CVP la comunicación emitida a los beneficiarios</t>
  </si>
  <si>
    <t>Oficio de traslado de las comunicación dada al beneficiario</t>
  </si>
  <si>
    <t>2. Socializar con la CVP la comunicación emitida a los beneficiarios</t>
  </si>
  <si>
    <t>3.2.4.8.1</t>
  </si>
  <si>
    <t>3.2.4.8.1 Hallazgo administrativo No. 43 con incidencia fiscal por valor de $1.949.292.949,00 y presunta incidencia disciplinaria por la no recuperación del anticipo del Contrato de Obra No. 08 de 2023 - Grupo 10 “Plan Terrazas”.</t>
  </si>
  <si>
    <t>No aceptación por parte del equipo de auditoría del ente de control a las objeciones presentadas por la SDHT respecto a la no competencia en la contratación derivada del Plan Terrazas. No recuperación del anticipo del Contrato de Obra No. 08 de 2023 - Grupo 10 “Plan Terrazas”.</t>
  </si>
  <si>
    <t xml:space="preserve">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 y seguimiento a los procesos judiciales. </t>
  </si>
  <si>
    <t xml:space="preserve">Actas de Comité </t>
  </si>
  <si>
    <t>3.2.4.8.3</t>
  </si>
  <si>
    <t>3.2.4.8.3 Hallazgo administrativo No. 45 con presunta incidencia disciplinaria por los pagos efectuados por 34 viviendas intervenidas con obras civiles que actualmente están abandonadas y en proceso de deterioro.</t>
  </si>
  <si>
    <t>Por efectuar pagos a 34 viviendas intervenidas con obras civiles que actualmente están abandonadas y en proceso de deterioro.</t>
  </si>
  <si>
    <t xml:space="preserve">1. Solicitar a la CVP en los órganos de gobernanza informe sobre las acciones en  los contratos de obra e interventoría que se encuentran en presunto incumplimiento y  realizar seguimiento a los procesos de incumplimiento que adelante la CVP, a través del Comité Fiduciario mensual de seguimiento financiero y seguimiento a los procesos judiciales. </t>
  </si>
  <si>
    <t>3.2.4.8.4</t>
  </si>
  <si>
    <t>3.2.4.8.4 Hallazgo administrativo No. 46 con presunta incidencia disciplinaria por la no declaratoria de incumplimiento del Contrato de Obra No. 08 de 2023.</t>
  </si>
  <si>
    <t>No aceptación por parte del equipo de auditoría del ente de control a las objeciones presentadas por la SDHT respecto a la no competencia en la contratación derivada del Plan Terrazas. No realizar la declaratoria de incumplimiento del Contrato de Obra No. 08 de 2023 - Grupo 10</t>
  </si>
  <si>
    <t xml:space="preserve">1. Solicitar a la CVP en los órganos de gobernanza informe sobre las acciones  en  los contratos de obra e interventoría que se encuentran en presunto incumplimiento y  realizar seguimiento a los procesos de incumplimiento que adelante la CVP, a través del Comité Fiduciario mensual de seguimiento financiero y seguimiento a los procesos judiciales. </t>
  </si>
  <si>
    <t>3.2.4.8.5</t>
  </si>
  <si>
    <t>3.2.4.8.5 Hallazgo administrativo No. 47 con presunta incidencia disciplinaria por la falta de gestión por parte de la CVP para reasignar a los beneficiarios y tomar decisiones frente a viviendas abandonadas en el Contrato de Obra No. 08 de 2023 - Plan Terrazas.</t>
  </si>
  <si>
    <t>Falta de gestión por parte de la CVP para reasignar a los beneficiarios y tomar decisiones frente a viviendas abandonadas en el Contrato de Obra No. 08 de 2023 - Plan Terrazas -Grupo 10</t>
  </si>
  <si>
    <t>1. Coordinar con  la  CVP  un plan de acción para la atención de los siniestros en el marco del Convenio interadministrativo 686 de 2021   y presentarlo a  los órganos de gobernanza del Patrimonio Autónomo</t>
  </si>
  <si>
    <t xml:space="preserve">Mesa de trabajo para coordinación de acciones </t>
  </si>
  <si>
    <t>Plan de acción</t>
  </si>
  <si>
    <t>3.2.4.8.7</t>
  </si>
  <si>
    <t>3.2.4.8.7 Hallazgo administrativo No. 49 con presunta incidencia disciplinaria por dar inicio al Contrato de Obra No. 08 de 2023, sin el cumplimiento de los requisitos de ejecución establecidos en la minuta.</t>
  </si>
  <si>
    <t>No aceptación por parte del equipo de auditoría del ente de control a las objeciones presentadas por la SDHT respecto a la no competencia en la contratación derivada del Plan Terrazas. Dar inicio al Contrato de Obra No. 08 de 2023, sin el cumplimiento de los requisitos de ejecución establecidos en la minuta - Grupo 10</t>
  </si>
  <si>
    <t>1. El programa piloto Plan Terrazas no continúa con el nuevo Plan de Desarrollo Distrital "Bogotá Camina Segura 2024- 2027",  el contrato se encuentra en controversia judicial, por tanto, la presente acción es correctiva. Los órganos de gobernanza del patrimonio autónomo pondrán en conocimiento de las autoridades competentes la situación presentada de dar inicio al contrato sin los requisitos de ejecución</t>
  </si>
  <si>
    <t xml:space="preserve">Oficio de traslado a las autoridades competentes </t>
  </si>
  <si>
    <t>Radicación del oficio ante las autoridades competentes</t>
  </si>
  <si>
    <t>3.2.4.8.8</t>
  </si>
  <si>
    <t>3.2.4.8.8 Hallazgo administrativo No. 50 con presunta incidencia disciplinaria por falencias en las labores de supervisión en el Contrato de Interventoría No. 07 de 2023</t>
  </si>
  <si>
    <t>No aceptación por parte del equipo de auditoría del ente de control a las objeciones presentadas por la SDHT respecto a la no competencia en la contratación derivada del Plan Terrazas. Falencias en las labores de supervisión en el Contrato de Interventoría No. 07 de 2023 -Grupo 10 interventoría</t>
  </si>
  <si>
    <t>3.2.4.9.1</t>
  </si>
  <si>
    <t>3.2.4.9.1 Hallazgo administrativo No. 59 con presunta incidencia disciplinaria por no haber definido el contratista para la terminación de los 37 predios siniestrados del Grupo 06.</t>
  </si>
  <si>
    <t>Por no haber definido el contratista para la terminación de los 37 predios siniestrados del Grupo 06.</t>
  </si>
  <si>
    <t>3.2.4.10.3</t>
  </si>
  <si>
    <t>3.2.4.10.3 Hallazgo administrativo No. 55 con presunta incidencia disciplinaria por no ejecución de los recursos de banco de materiales asignados a cada beneficiario por valor de $6.000.000 y por la entrega parcial de materiales del banco a beneficiarios de los contratos de obra celebrados.</t>
  </si>
  <si>
    <t>No ejecución de los recursos de banco de materiales asignados a cada beneficiario por valor de $6.000.000 y por la entrega parcial de materiales del banco a beneficiarios de los contratos de obra celebrados.</t>
  </si>
  <si>
    <t xml:space="preserve">1. Realizar seguimiento al proceso de contratación del banco de materiales aprobado por los órganos de gobernanza.
</t>
  </si>
  <si>
    <t>3.2.4.11</t>
  </si>
  <si>
    <t>3.2.4.11 Hallazgo administrativo No. 56 con presunta incidencia disciplinaria por no liquidación de: Contrato de Obra 003 de 2022 (sin presunta incidencia disciplinaria), Contrato de Interventoría 005 de 2022, Contrato de suministro No. 2 de 2023, Contrato de Obra 007 de 2022, Contrato de Interventoría 008 de 2022, Contrato de Interventoría 007 de 2023 y Contrato de Obra 008 de 2023, Contrato Diagnóstico 001 de 2024, Contrato de Interventoría 002 de 2021.</t>
  </si>
  <si>
    <t>No liquidación de: Contrato de Obra 003 de 2022 (sin presunta incidencia disciplinaria), Contrato de Interventoría 005 de 2022, Contrato de suministro No. 2 de 2023, Contrato de Obra 007 de 2022, Contrato de Interventoría 008 de 2022, Contrato de Interventoría 007 de 2023 y Contrato de Obra 008 de 2023, Contrato Diagnóstico 001 de 2024, Contrato de Interventoría 002 de 2021.</t>
  </si>
  <si>
    <t xml:space="preserve">1. Realizar seguimiento a través del comité fiduciario sobre el avance de los procesos de incumplimiento y liquidación que adelante la CVP.  
</t>
  </si>
  <si>
    <t>3.2.4.13</t>
  </si>
  <si>
    <t>3.2.4.13 Hallazgo administrativo No. 58 con presunta incidencia disciplinaria por deficiencias técnicas y obras no ejecutadas en el marco del Plan Terrazas.</t>
  </si>
  <si>
    <t>Por deficiencias técnicas y obras no ejecutadas en el marco del Plan Terrazas</t>
  </si>
  <si>
    <r>
      <rPr>
        <b/>
        <sz val="10"/>
        <color theme="1"/>
        <rFont val="Calibri Light"/>
        <family val="2"/>
        <scheme val="major"/>
      </rPr>
      <t>CORTE DEL SEGUIMIENTO Y EVALUACION</t>
    </r>
    <r>
      <rPr>
        <sz val="10"/>
        <color theme="1"/>
        <rFont val="Calibri Light"/>
        <family val="2"/>
        <scheme val="major"/>
      </rPr>
      <t xml:space="preserve">
31 de agosto de 2025
</t>
    </r>
    <r>
      <rPr>
        <b/>
        <sz val="10"/>
        <color theme="1"/>
        <rFont val="Calibri Light"/>
        <family val="2"/>
        <scheme val="major"/>
      </rPr>
      <t>EVIDENCIAS</t>
    </r>
    <r>
      <rPr>
        <sz val="10"/>
        <color theme="1"/>
        <rFont val="Calibri Light"/>
        <family val="2"/>
        <scheme val="major"/>
      </rPr>
      <t xml:space="preserve">
No se cuenta con soportes de avance para la valoración al presente corte.
</t>
    </r>
    <r>
      <rPr>
        <b/>
        <sz val="10"/>
        <color theme="1"/>
        <rFont val="Calibri Light"/>
        <family val="2"/>
        <scheme val="major"/>
      </rPr>
      <t>UBICACIÓN DE LAS EVIDENCIAS</t>
    </r>
    <r>
      <rPr>
        <sz val="10"/>
        <color theme="1"/>
        <rFont val="Calibri Light"/>
        <family val="2"/>
        <scheme val="major"/>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Calibri Light"/>
        <family val="2"/>
        <scheme val="major"/>
      </rPr>
      <t>VALORACIÓN DE LAS EVIDENCIAS</t>
    </r>
    <r>
      <rPr>
        <sz val="10"/>
        <color theme="1"/>
        <rFont val="Calibri Light"/>
        <family val="2"/>
        <scheme val="major"/>
      </rPr>
      <t xml:space="preserve">
No se realiza valoración toda vez que a la fecha no se cuenta con soportes debido a que la acción fue suscrita a partir del 14 de julio de 2025.
</t>
    </r>
    <r>
      <rPr>
        <b/>
        <sz val="10"/>
        <color theme="1"/>
        <rFont val="Calibri Light"/>
        <family val="2"/>
        <scheme val="major"/>
      </rPr>
      <t xml:space="preserve">
AVANCE PORCENTUAL</t>
    </r>
    <r>
      <rPr>
        <sz val="10"/>
        <color theme="1"/>
        <rFont val="Calibri Light"/>
        <family val="2"/>
        <scheme val="major"/>
      </rPr>
      <t xml:space="preserve">
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SIN INICIAR – DENTRO DE TÉRMINOS y HALLAZGO ABIERTO.</t>
    </r>
  </si>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</sst>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9" x14ac:knownFonts="1">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sz val="10"/>
      <color theme="1"/>
      <name val="Calibri Light"/>
      <family val="2"/>
      <scheme val="major"/>
    </font>
    <font>
      <b/>
      <sz val="10"/>
      <color theme="1"/>
      <name val="Calibri Light"/>
      <family val="2"/>
      <scheme val="major"/>
    </font>
    <font>
      <b/>
      <sz val="10"/>
      <name val="Calibri Light"/>
      <family val="2"/>
      <scheme val="major"/>
    </font>
    <font>
      <sz val="10"/>
      <name val="Calibri Light"/>
      <family val="2"/>
      <scheme val="major"/>
    </font>
    <font>
      <sz val="1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00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3">
    <xf numFmtId="0" fontId="0" fillId="0" borderId="0" xfId="0"/>
    <xf numFmtId="0" fontId="2" fillId="0" borderId="1" xfId="0"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9" fontId="2" fillId="0" borderId="1" xfId="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wrapText="1"/>
      <protection locked="0"/>
    </xf>
    <xf numFmtId="0" fontId="0" fillId="0" borderId="0" xfId="0" applyProtection="1">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4" fillId="0" borderId="1" xfId="0" quotePrefix="1" applyFont="1" applyBorder="1" applyAlignment="1" applyProtection="1">
      <alignment horizontal="center" vertical="center" wrapText="1"/>
      <protection locked="0"/>
    </xf>
    <xf numFmtId="0" fontId="4" fillId="0" borderId="1" xfId="0" quotePrefix="1" applyFont="1" applyBorder="1" applyAlignment="1" applyProtection="1">
      <alignment horizontal="center" vertical="center"/>
      <protection locked="0"/>
    </xf>
    <xf numFmtId="0" fontId="4" fillId="0" borderId="1" xfId="0" quotePrefix="1" applyFont="1" applyBorder="1" applyAlignment="1" applyProtection="1">
      <alignment horizontal="justify" vertical="center" wrapText="1"/>
      <protection locked="0"/>
    </xf>
    <xf numFmtId="1" fontId="4" fillId="0" borderId="1" xfId="0" applyNumberFormat="1"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10" fontId="4" fillId="0" borderId="1" xfId="1" applyNumberFormat="1" applyFont="1" applyBorder="1" applyAlignment="1" applyProtection="1">
      <alignment horizontal="center" vertical="center"/>
      <protection locked="0"/>
    </xf>
    <xf numFmtId="0" fontId="4" fillId="0" borderId="1" xfId="0" quotePrefix="1" applyFont="1" applyBorder="1" applyAlignment="1" applyProtection="1">
      <alignment horizontal="left" vertical="center" wrapText="1"/>
      <protection locked="0"/>
    </xf>
    <xf numFmtId="9" fontId="5" fillId="0" borderId="1" xfId="0" applyNumberFormat="1"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protection locked="0"/>
    </xf>
    <xf numFmtId="0" fontId="4" fillId="0" borderId="1" xfId="0" applyFont="1" applyBorder="1" applyProtection="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164" fontId="7" fillId="2" borderId="1" xfId="0" applyNumberFormat="1" applyFont="1" applyFill="1" applyBorder="1" applyAlignment="1" applyProtection="1">
      <alignment horizontal="center" vertical="center"/>
      <protection locked="0"/>
    </xf>
    <xf numFmtId="164" fontId="8" fillId="0" borderId="1" xfId="0" applyNumberFormat="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9" fontId="4" fillId="0" borderId="1" xfId="0" quotePrefix="1" applyNumberFormat="1" applyFont="1" applyBorder="1" applyAlignment="1" applyProtection="1">
      <alignment horizontal="center" vertical="center" wrapText="1"/>
      <protection locked="0"/>
    </xf>
    <xf numFmtId="0" fontId="7" fillId="0" borderId="1" xfId="0" quotePrefix="1" applyFont="1" applyBorder="1" applyAlignment="1" applyProtection="1">
      <alignment horizontal="left" vertical="center" wrapText="1"/>
      <protection locked="0"/>
    </xf>
    <xf numFmtId="164" fontId="7" fillId="0" borderId="1" xfId="0" applyNumberFormat="1" applyFont="1" applyBorder="1" applyAlignment="1" applyProtection="1">
      <alignment horizontal="center" vertical="center"/>
      <protection locked="0"/>
    </xf>
    <xf numFmtId="10" fontId="4" fillId="0" borderId="1" xfId="1" quotePrefix="1" applyNumberFormat="1" applyFont="1" applyBorder="1" applyAlignment="1" applyProtection="1">
      <alignment horizontal="center" vertical="center" wrapText="1"/>
      <protection locked="0"/>
    </xf>
    <xf numFmtId="9" fontId="7" fillId="0" borderId="1" xfId="1" applyFont="1" applyFill="1" applyBorder="1" applyProtection="1">
      <protection locked="0"/>
    </xf>
    <xf numFmtId="164" fontId="8" fillId="0" borderId="0" xfId="0" applyNumberFormat="1" applyFont="1" applyProtection="1">
      <protection locked="0"/>
    </xf>
    <xf numFmtId="0" fontId="7" fillId="3" borderId="1" xfId="0" applyFont="1" applyFill="1" applyBorder="1" applyAlignment="1" applyProtection="1">
      <alignment horizontal="center" vertical="center"/>
      <protection locked="0"/>
    </xf>
    <xf numFmtId="0" fontId="7" fillId="0" borderId="1" xfId="0" quotePrefix="1" applyFont="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4" fillId="5" borderId="1" xfId="0" quotePrefix="1" applyFont="1" applyFill="1" applyBorder="1" applyAlignment="1" applyProtection="1">
      <alignment horizontal="left" vertical="center" wrapText="1"/>
      <protection locked="0"/>
    </xf>
    <xf numFmtId="0" fontId="5" fillId="5" borderId="1" xfId="0" quotePrefix="1" applyFont="1" applyFill="1" applyBorder="1" applyAlignment="1" applyProtection="1">
      <alignment horizontal="left" vertical="center" wrapText="1"/>
      <protection locked="0"/>
    </xf>
    <xf numFmtId="9" fontId="7" fillId="0" borderId="1" xfId="1" applyFont="1" applyFill="1" applyBorder="1" applyAlignment="1" applyProtection="1">
      <alignment horizontal="center" vertical="center"/>
      <protection locked="0"/>
    </xf>
    <xf numFmtId="0" fontId="8" fillId="0" borderId="1" xfId="0" applyFont="1" applyBorder="1" applyProtection="1">
      <protection locked="0"/>
    </xf>
    <xf numFmtId="0" fontId="4" fillId="0" borderId="2" xfId="0" applyFont="1" applyBorder="1" applyAlignment="1" applyProtection="1">
      <alignment horizontal="center" vertical="center"/>
      <protection locked="0"/>
    </xf>
    <xf numFmtId="0" fontId="4" fillId="5" borderId="2" xfId="0" quotePrefix="1" applyFont="1" applyFill="1" applyBorder="1" applyAlignment="1" applyProtection="1">
      <alignment horizontal="left" vertical="center" wrapText="1"/>
      <protection locked="0"/>
    </xf>
    <xf numFmtId="0" fontId="4" fillId="0" borderId="2" xfId="0" quotePrefix="1" applyFont="1" applyBorder="1" applyAlignment="1" applyProtection="1">
      <alignment horizontal="left" vertical="center" wrapText="1"/>
      <protection locked="0"/>
    </xf>
    <xf numFmtId="14" fontId="4" fillId="0" borderId="1" xfId="0" applyNumberFormat="1" applyFont="1" applyBorder="1" applyAlignment="1" applyProtection="1">
      <alignment horizontal="center" vertical="center" wrapText="1"/>
      <protection locked="0"/>
    </xf>
    <xf numFmtId="9" fontId="8" fillId="0" borderId="1" xfId="1" applyFont="1" applyFill="1" applyBorder="1" applyProtection="1">
      <protection locked="0"/>
    </xf>
    <xf numFmtId="0" fontId="0" fillId="0" borderId="1" xfId="0" applyBorder="1" applyProtection="1">
      <protection locked="0"/>
    </xf>
    <xf numFmtId="0" fontId="8" fillId="0" borderId="0" xfId="0" applyFont="1" applyProtection="1">
      <protection locked="0"/>
    </xf>
    <xf numFmtId="0" fontId="8" fillId="0" borderId="0" xfId="0" applyFont="1" applyAlignment="1" applyProtection="1">
      <alignment horizontal="center"/>
      <protection locked="0"/>
    </xf>
    <xf numFmtId="14" fontId="8" fillId="0" borderId="0" xfId="0" applyNumberFormat="1" applyFont="1" applyProtection="1">
      <protection locked="0"/>
    </xf>
    <xf numFmtId="9" fontId="8" fillId="0" borderId="0" xfId="1" applyFont="1" applyFill="1" applyProtection="1">
      <protection locked="0"/>
    </xf>
    <xf numFmtId="164" fontId="0" fillId="0" borderId="0" xfId="0" applyNumberFormat="1" applyProtection="1">
      <protection locked="0"/>
    </xf>
  </cellXfs>
  <cellStyles count="2">
    <cellStyle name="Normal" xfId="0" builtinId="0"/>
    <cellStyle name="Porcentaje" xfId="1" builtinId="5"/>
  </cellStyles>
  <dxfs count="11">
    <dxf>
      <fill>
        <patternFill>
          <bgColor rgb="FF00FF00"/>
        </patternFill>
      </fill>
    </dxf>
    <dxf>
      <fill>
        <patternFill>
          <bgColor rgb="FF00B0F0"/>
        </patternFill>
      </fill>
    </dxf>
    <dxf>
      <fill>
        <patternFill>
          <bgColor rgb="FFFFCC00"/>
        </patternFill>
      </fill>
    </dxf>
    <dxf>
      <fill>
        <patternFill>
          <bgColor rgb="FF00FF00"/>
        </patternFill>
      </fill>
    </dxf>
    <dxf>
      <fill>
        <patternFill>
          <bgColor rgb="FF00B0F0"/>
        </patternFill>
      </fill>
    </dxf>
    <dxf>
      <fill>
        <patternFill>
          <bgColor rgb="FFFFC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ht-my.sharepoint.com/Users/miguel.pardo/Downloads/Cuadro%20seg%20PMC%20SDHT%20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eguimiento PMC"/>
    </sheetNames>
    <sheetDataSet>
      <sheetData sheetId="0" refreshError="1">
        <row r="2">
          <cell r="B2">
            <v>44197</v>
          </cell>
        </row>
        <row r="3">
          <cell r="B3">
            <v>44207</v>
          </cell>
        </row>
        <row r="4">
          <cell r="B4">
            <v>44277</v>
          </cell>
        </row>
        <row r="5">
          <cell r="B5">
            <v>44287</v>
          </cell>
        </row>
        <row r="6">
          <cell r="B6">
            <v>44288</v>
          </cell>
        </row>
        <row r="7">
          <cell r="B7">
            <v>44317</v>
          </cell>
        </row>
        <row r="8">
          <cell r="B8">
            <v>44333</v>
          </cell>
        </row>
        <row r="9">
          <cell r="B9">
            <v>44354</v>
          </cell>
        </row>
        <row r="10">
          <cell r="B10">
            <v>44361</v>
          </cell>
        </row>
        <row r="11">
          <cell r="B11">
            <v>44382</v>
          </cell>
        </row>
        <row r="12">
          <cell r="B12">
            <v>44397</v>
          </cell>
        </row>
        <row r="13">
          <cell r="B13">
            <v>44415</v>
          </cell>
        </row>
        <row r="14">
          <cell r="B14">
            <v>44424</v>
          </cell>
        </row>
        <row r="15">
          <cell r="B15">
            <v>44487</v>
          </cell>
        </row>
        <row r="16">
          <cell r="B16">
            <v>44501</v>
          </cell>
        </row>
        <row r="17">
          <cell r="B17">
            <v>44515</v>
          </cell>
        </row>
        <row r="18">
          <cell r="B18">
            <v>44538</v>
          </cell>
        </row>
        <row r="19">
          <cell r="B19">
            <v>44555</v>
          </cell>
        </row>
        <row r="20">
          <cell r="B20">
            <v>44562</v>
          </cell>
        </row>
        <row r="21">
          <cell r="B21">
            <v>44571</v>
          </cell>
        </row>
        <row r="22">
          <cell r="B22">
            <v>44641</v>
          </cell>
        </row>
        <row r="23">
          <cell r="B23">
            <v>44665</v>
          </cell>
        </row>
        <row r="24">
          <cell r="B24">
            <v>44666</v>
          </cell>
        </row>
        <row r="25">
          <cell r="B25">
            <v>44668</v>
          </cell>
        </row>
        <row r="26">
          <cell r="B26">
            <v>44682</v>
          </cell>
        </row>
        <row r="27">
          <cell r="B27">
            <v>44732</v>
          </cell>
        </row>
        <row r="28">
          <cell r="B28">
            <v>44739</v>
          </cell>
        </row>
        <row r="29">
          <cell r="B29">
            <v>44742</v>
          </cell>
        </row>
        <row r="30">
          <cell r="B30">
            <v>44746</v>
          </cell>
        </row>
        <row r="31">
          <cell r="B31">
            <v>44762</v>
          </cell>
        </row>
        <row r="32">
          <cell r="B32">
            <v>44780</v>
          </cell>
        </row>
        <row r="33">
          <cell r="B33">
            <v>44788</v>
          </cell>
        </row>
        <row r="34">
          <cell r="B34">
            <v>44851</v>
          </cell>
        </row>
        <row r="35">
          <cell r="B35">
            <v>44866</v>
          </cell>
        </row>
        <row r="36">
          <cell r="B36">
            <v>44879</v>
          </cell>
        </row>
        <row r="37">
          <cell r="B37">
            <v>44903</v>
          </cell>
        </row>
        <row r="38">
          <cell r="B38">
            <v>44920</v>
          </cell>
        </row>
        <row r="39">
          <cell r="B39">
            <v>44927</v>
          </cell>
        </row>
        <row r="40">
          <cell r="B40">
            <v>44935</v>
          </cell>
        </row>
        <row r="41">
          <cell r="B41">
            <v>45005</v>
          </cell>
        </row>
        <row r="42">
          <cell r="B42">
            <v>45018</v>
          </cell>
        </row>
        <row r="43">
          <cell r="B43">
            <v>45022</v>
          </cell>
        </row>
        <row r="44">
          <cell r="B44">
            <v>45023</v>
          </cell>
        </row>
        <row r="45">
          <cell r="B45">
            <v>45025</v>
          </cell>
        </row>
        <row r="46">
          <cell r="B46">
            <v>45047</v>
          </cell>
        </row>
        <row r="47">
          <cell r="B47">
            <v>45068</v>
          </cell>
        </row>
        <row r="48">
          <cell r="B48">
            <v>45089</v>
          </cell>
        </row>
        <row r="49">
          <cell r="B49">
            <v>45096</v>
          </cell>
        </row>
        <row r="50">
          <cell r="B50">
            <v>45110</v>
          </cell>
        </row>
        <row r="51">
          <cell r="B51">
            <v>45127</v>
          </cell>
        </row>
        <row r="52">
          <cell r="B52">
            <v>45145</v>
          </cell>
        </row>
        <row r="53">
          <cell r="B53">
            <v>45159</v>
          </cell>
        </row>
        <row r="54">
          <cell r="B54">
            <v>45215</v>
          </cell>
        </row>
        <row r="55">
          <cell r="B55">
            <v>45236</v>
          </cell>
        </row>
        <row r="56">
          <cell r="B56">
            <v>45243</v>
          </cell>
        </row>
        <row r="57">
          <cell r="B57">
            <v>45268</v>
          </cell>
        </row>
        <row r="58">
          <cell r="B58">
            <v>45285</v>
          </cell>
        </row>
        <row r="59">
          <cell r="B59">
            <v>45292</v>
          </cell>
        </row>
        <row r="60">
          <cell r="B60">
            <v>45299</v>
          </cell>
        </row>
        <row r="61">
          <cell r="B61">
            <v>45376</v>
          </cell>
        </row>
        <row r="62">
          <cell r="B62">
            <v>45379</v>
          </cell>
        </row>
        <row r="63">
          <cell r="B63">
            <v>45380</v>
          </cell>
        </row>
        <row r="64">
          <cell r="B64">
            <v>45413</v>
          </cell>
        </row>
        <row r="65">
          <cell r="B65">
            <v>45425</v>
          </cell>
        </row>
        <row r="66">
          <cell r="B66">
            <v>45446</v>
          </cell>
        </row>
        <row r="67">
          <cell r="B67">
            <v>45453</v>
          </cell>
        </row>
        <row r="68">
          <cell r="B68">
            <v>45474</v>
          </cell>
        </row>
        <row r="69">
          <cell r="B69">
            <v>45493</v>
          </cell>
        </row>
        <row r="70">
          <cell r="B70">
            <v>45511</v>
          </cell>
        </row>
        <row r="71">
          <cell r="B71">
            <v>45523</v>
          </cell>
        </row>
        <row r="72">
          <cell r="B72">
            <v>45579</v>
          </cell>
        </row>
        <row r="73">
          <cell r="B73">
            <v>45600</v>
          </cell>
        </row>
        <row r="74">
          <cell r="B74">
            <v>45607</v>
          </cell>
        </row>
        <row r="75">
          <cell r="B75">
            <v>45634</v>
          </cell>
        </row>
        <row r="76">
          <cell r="B76">
            <v>45651</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Nicolas David Castillo Gonzalez" id="{818D1CF2-6163-48C6-B6D4-474611E369A1}" userId="S::nicolas.castillo@habitatbogota.gov.co::c4b55e79-2641-4126-b414-ad0fa3cc467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5" dT="2025-07-18T21:00:17.82" personId="{818D1CF2-6163-48C6-B6D4-474611E369A1}" id="{4BDA4B37-075B-4436-8509-F1AC4EAE1A8B}">
    <text> 3-2025-260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61233-E547-4BDF-AC6D-9816A1D7FA9B}">
  <sheetPr codeName="Hoja8">
    <tabColor rgb="FF00B050"/>
    <pageSetUpPr fitToPage="1"/>
  </sheetPr>
  <dimension ref="A1:AN92"/>
  <sheetViews>
    <sheetView showGridLines="0" tabSelected="1" topLeftCell="P90" zoomScale="70" zoomScaleNormal="70" workbookViewId="0">
      <selection activeCell="U91" sqref="U91"/>
    </sheetView>
  </sheetViews>
  <sheetFormatPr baseColWidth="10" defaultColWidth="0" defaultRowHeight="15" x14ac:dyDescent="0.25"/>
  <cols>
    <col min="1" max="1" width="11.5703125" style="48" customWidth="1"/>
    <col min="2" max="2" width="16.5703125" style="48" customWidth="1"/>
    <col min="3" max="6" width="11.5703125" style="48" customWidth="1"/>
    <col min="7" max="7" width="35" style="48" customWidth="1"/>
    <col min="8" max="8" width="18.85546875" style="48" customWidth="1"/>
    <col min="9" max="9" width="20.7109375" style="49" customWidth="1"/>
    <col min="10" max="10" width="31.7109375" style="49" customWidth="1"/>
    <col min="11" max="11" width="11.5703125" style="48" customWidth="1"/>
    <col min="12" max="12" width="43.28515625" style="48" customWidth="1"/>
    <col min="13" max="14" width="40.7109375" style="48" customWidth="1"/>
    <col min="15" max="16" width="30.7109375" style="48" customWidth="1"/>
    <col min="17" max="17" width="11.5703125" style="48" customWidth="1"/>
    <col min="18" max="18" width="11.5703125" style="50" customWidth="1"/>
    <col min="19" max="19" width="13.85546875" style="34" customWidth="1"/>
    <col min="20" max="20" width="11.5703125" style="48" customWidth="1"/>
    <col min="21" max="21" width="140.140625" style="48" customWidth="1"/>
    <col min="22" max="22" width="20.140625" style="51" customWidth="1"/>
    <col min="23" max="23" width="11.5703125" style="51" customWidth="1"/>
    <col min="24" max="24" width="16.5703125" style="51" customWidth="1"/>
    <col min="25" max="25" width="15.85546875" style="52" customWidth="1"/>
    <col min="26" max="26" width="14.42578125" style="7" customWidth="1"/>
    <col min="27" max="27" width="22.140625" style="7" customWidth="1"/>
    <col min="28" max="28" width="23.28515625" style="7" customWidth="1"/>
    <col min="29" max="29" width="20.7109375" style="48" customWidth="1"/>
    <col min="30" max="30" width="30.7109375" style="48" customWidth="1"/>
    <col min="31" max="32" width="20.5703125" style="48" customWidth="1"/>
    <col min="33" max="33" width="20.5703125" style="34" hidden="1" customWidth="1"/>
    <col min="34" max="16384" width="11.5703125" style="7" hidden="1"/>
  </cols>
  <sheetData>
    <row r="1" spans="1:39" ht="51.75"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t="s">
        <v>17</v>
      </c>
      <c r="S1" s="3" t="s">
        <v>18</v>
      </c>
      <c r="T1" s="1" t="s">
        <v>19</v>
      </c>
      <c r="U1" s="1" t="s">
        <v>20</v>
      </c>
      <c r="V1" s="4" t="s">
        <v>21</v>
      </c>
      <c r="W1" s="4" t="s">
        <v>22</v>
      </c>
      <c r="X1" s="4" t="s">
        <v>23</v>
      </c>
      <c r="Y1" s="3" t="s">
        <v>24</v>
      </c>
      <c r="Z1" s="1" t="s">
        <v>25</v>
      </c>
      <c r="AA1" s="1" t="s">
        <v>26</v>
      </c>
      <c r="AB1" s="1" t="s">
        <v>27</v>
      </c>
      <c r="AC1" s="5" t="s">
        <v>28</v>
      </c>
      <c r="AD1" s="5" t="s">
        <v>29</v>
      </c>
      <c r="AE1" s="5" t="s">
        <v>30</v>
      </c>
      <c r="AF1" s="5" t="s">
        <v>31</v>
      </c>
      <c r="AG1" s="6" t="s">
        <v>32</v>
      </c>
    </row>
    <row r="2" spans="1:39" ht="200.1" customHeight="1" x14ac:dyDescent="0.25">
      <c r="A2" s="8">
        <v>63</v>
      </c>
      <c r="B2" s="9" t="s">
        <v>33</v>
      </c>
      <c r="C2" s="10">
        <v>118</v>
      </c>
      <c r="D2" s="10">
        <v>3</v>
      </c>
      <c r="E2" s="8" t="s">
        <v>34</v>
      </c>
      <c r="F2" s="8">
        <v>51</v>
      </c>
      <c r="G2" s="11" t="s">
        <v>35</v>
      </c>
      <c r="H2" s="12" t="s">
        <v>36</v>
      </c>
      <c r="I2" s="11" t="s">
        <v>37</v>
      </c>
      <c r="J2" s="11" t="s">
        <v>38</v>
      </c>
      <c r="K2" s="8">
        <v>1</v>
      </c>
      <c r="L2" s="13" t="s">
        <v>39</v>
      </c>
      <c r="M2" s="13" t="s">
        <v>40</v>
      </c>
      <c r="N2" s="13" t="s">
        <v>41</v>
      </c>
      <c r="O2" s="11" t="s">
        <v>42</v>
      </c>
      <c r="P2" s="11" t="s">
        <v>42</v>
      </c>
      <c r="Q2" s="14">
        <v>1</v>
      </c>
      <c r="R2" s="15">
        <v>45457</v>
      </c>
      <c r="S2" s="16">
        <v>45800</v>
      </c>
      <c r="T2" s="17">
        <v>1</v>
      </c>
      <c r="U2" s="18" t="s">
        <v>43</v>
      </c>
      <c r="V2" s="19">
        <v>1</v>
      </c>
      <c r="W2" s="19">
        <v>1</v>
      </c>
      <c r="X2" s="19">
        <v>1</v>
      </c>
      <c r="Y2" s="20">
        <v>45916</v>
      </c>
      <c r="Z2" s="21"/>
      <c r="AA2" s="21"/>
      <c r="AB2" s="21"/>
      <c r="AC2" s="22" t="s">
        <v>44</v>
      </c>
      <c r="AD2" s="23" t="s">
        <v>45</v>
      </c>
      <c r="AE2" s="22">
        <f ca="1">NETWORKDAYS(S2,TODAY(),[1]param!$B$2:$B$76)</f>
        <v>87</v>
      </c>
      <c r="AF2" s="24" t="str">
        <f t="shared" ref="AF2:AF65" ca="1" si="0">IF(AE2&lt;0,IF(AE2*-1&lt;50,"PROXIMO A VENCER","DENTRO DE TERMINOS"),"TERMINOS CUMPLIDOS")</f>
        <v>TERMINOS CUMPLIDOS</v>
      </c>
      <c r="AG2" s="25">
        <f>WORKDAY(S2,-50,[1]param!$B$2:$B$76)</f>
        <v>45730</v>
      </c>
      <c r="AH2" s="26"/>
      <c r="AI2" s="27"/>
      <c r="AJ2" s="27"/>
      <c r="AK2" s="26"/>
      <c r="AL2" s="27"/>
      <c r="AM2" s="27"/>
    </row>
    <row r="3" spans="1:39" ht="200.1" customHeight="1" x14ac:dyDescent="0.25">
      <c r="A3" s="8">
        <v>64</v>
      </c>
      <c r="B3" s="9" t="s">
        <v>33</v>
      </c>
      <c r="C3" s="10">
        <v>118</v>
      </c>
      <c r="D3" s="10">
        <v>3</v>
      </c>
      <c r="E3" s="8" t="s">
        <v>34</v>
      </c>
      <c r="F3" s="8">
        <v>51</v>
      </c>
      <c r="G3" s="11" t="s">
        <v>35</v>
      </c>
      <c r="H3" s="12" t="s">
        <v>36</v>
      </c>
      <c r="I3" s="11" t="s">
        <v>37</v>
      </c>
      <c r="J3" s="11" t="s">
        <v>38</v>
      </c>
      <c r="K3" s="8">
        <v>2</v>
      </c>
      <c r="L3" s="13" t="s">
        <v>39</v>
      </c>
      <c r="M3" s="13" t="s">
        <v>46</v>
      </c>
      <c r="N3" s="13" t="s">
        <v>47</v>
      </c>
      <c r="O3" s="11" t="s">
        <v>48</v>
      </c>
      <c r="P3" s="11" t="s">
        <v>49</v>
      </c>
      <c r="Q3" s="14">
        <v>3</v>
      </c>
      <c r="R3" s="15">
        <v>45457</v>
      </c>
      <c r="S3" s="16">
        <v>45961</v>
      </c>
      <c r="T3" s="17">
        <f>2/3</f>
        <v>0.66666666666666663</v>
      </c>
      <c r="U3" s="18" t="s">
        <v>50</v>
      </c>
      <c r="V3" s="19">
        <f>2/3</f>
        <v>0.66666666666666663</v>
      </c>
      <c r="W3" s="19"/>
      <c r="X3" s="10"/>
      <c r="Y3" s="20">
        <v>45916</v>
      </c>
      <c r="Z3" s="8">
        <v>162</v>
      </c>
      <c r="AA3" s="8" t="s">
        <v>529</v>
      </c>
      <c r="AB3" s="15">
        <v>45961</v>
      </c>
      <c r="AC3" s="22" t="s">
        <v>51</v>
      </c>
      <c r="AD3" s="23" t="s">
        <v>52</v>
      </c>
      <c r="AE3" s="22">
        <f ca="1">NETWORKDAYS(S3,TODAY(),[1]param!$B$2:$B$76)</f>
        <v>-30</v>
      </c>
      <c r="AF3" s="24" t="str">
        <f t="shared" ca="1" si="0"/>
        <v>PROXIMO A VENCER</v>
      </c>
      <c r="AG3" s="25">
        <f>WORKDAY(S3,-50,[1]param!$B$2:$B$76)</f>
        <v>45891</v>
      </c>
      <c r="AH3" s="26"/>
      <c r="AI3" s="27"/>
      <c r="AJ3" s="27"/>
      <c r="AK3" s="26"/>
      <c r="AL3" s="27"/>
      <c r="AM3" s="27"/>
    </row>
    <row r="4" spans="1:39" ht="200.1" customHeight="1" x14ac:dyDescent="0.25">
      <c r="A4" s="8">
        <v>65</v>
      </c>
      <c r="B4" s="9" t="s">
        <v>33</v>
      </c>
      <c r="C4" s="10">
        <v>118</v>
      </c>
      <c r="D4" s="10">
        <v>3</v>
      </c>
      <c r="E4" s="8" t="s">
        <v>34</v>
      </c>
      <c r="F4" s="8">
        <v>51</v>
      </c>
      <c r="G4" s="11" t="s">
        <v>35</v>
      </c>
      <c r="H4" s="12" t="s">
        <v>36</v>
      </c>
      <c r="I4" s="11" t="s">
        <v>37</v>
      </c>
      <c r="J4" s="11" t="s">
        <v>38</v>
      </c>
      <c r="K4" s="8">
        <v>3</v>
      </c>
      <c r="L4" s="13" t="s">
        <v>39</v>
      </c>
      <c r="M4" s="13" t="s">
        <v>46</v>
      </c>
      <c r="N4" s="13" t="s">
        <v>53</v>
      </c>
      <c r="O4" s="11" t="s">
        <v>42</v>
      </c>
      <c r="P4" s="11" t="s">
        <v>54</v>
      </c>
      <c r="Q4" s="14">
        <v>1</v>
      </c>
      <c r="R4" s="15">
        <v>45457</v>
      </c>
      <c r="S4" s="16">
        <v>45961</v>
      </c>
      <c r="T4" s="17">
        <v>0</v>
      </c>
      <c r="U4" s="18" t="s">
        <v>55</v>
      </c>
      <c r="V4" s="19">
        <v>0</v>
      </c>
      <c r="W4" s="19">
        <v>0</v>
      </c>
      <c r="X4" s="10"/>
      <c r="Y4" s="20">
        <v>45916</v>
      </c>
      <c r="Z4" s="8">
        <v>162</v>
      </c>
      <c r="AA4" s="8" t="s">
        <v>529</v>
      </c>
      <c r="AB4" s="15">
        <v>45961</v>
      </c>
      <c r="AC4" s="28" t="s">
        <v>56</v>
      </c>
      <c r="AD4" s="22" t="s">
        <v>52</v>
      </c>
      <c r="AE4" s="22">
        <f ca="1">NETWORKDAYS(S4,TODAY(),[1]param!$B$2:$B$76)</f>
        <v>-30</v>
      </c>
      <c r="AF4" s="24" t="str">
        <f t="shared" ca="1" si="0"/>
        <v>PROXIMO A VENCER</v>
      </c>
      <c r="AG4" s="25">
        <f>WORKDAY(S4,-50,[1]param!$B$2:$B$76)</f>
        <v>45891</v>
      </c>
      <c r="AH4" s="26"/>
      <c r="AI4" s="27"/>
      <c r="AJ4" s="27"/>
      <c r="AK4" s="26"/>
      <c r="AL4" s="27"/>
      <c r="AM4" s="27"/>
    </row>
    <row r="5" spans="1:39" ht="200.1" customHeight="1" x14ac:dyDescent="0.25">
      <c r="A5" s="8">
        <v>67</v>
      </c>
      <c r="B5" s="9" t="s">
        <v>33</v>
      </c>
      <c r="C5" s="10">
        <v>118</v>
      </c>
      <c r="D5" s="10">
        <v>3</v>
      </c>
      <c r="E5" s="8" t="s">
        <v>34</v>
      </c>
      <c r="F5" s="8">
        <v>51</v>
      </c>
      <c r="G5" s="11" t="s">
        <v>35</v>
      </c>
      <c r="H5" s="12" t="s">
        <v>57</v>
      </c>
      <c r="I5" s="11" t="s">
        <v>58</v>
      </c>
      <c r="J5" s="11" t="s">
        <v>59</v>
      </c>
      <c r="K5" s="8">
        <v>1</v>
      </c>
      <c r="L5" s="13" t="s">
        <v>60</v>
      </c>
      <c r="M5" s="13" t="s">
        <v>61</v>
      </c>
      <c r="N5" s="13" t="s">
        <v>62</v>
      </c>
      <c r="O5" s="11" t="s">
        <v>63</v>
      </c>
      <c r="P5" s="11" t="s">
        <v>64</v>
      </c>
      <c r="Q5" s="14">
        <v>12</v>
      </c>
      <c r="R5" s="15">
        <v>45457</v>
      </c>
      <c r="S5" s="16">
        <v>45800</v>
      </c>
      <c r="T5" s="17">
        <v>1</v>
      </c>
      <c r="U5" s="18" t="s">
        <v>65</v>
      </c>
      <c r="V5" s="19">
        <v>1</v>
      </c>
      <c r="W5" s="19">
        <v>0.6</v>
      </c>
      <c r="X5" s="10"/>
      <c r="Y5" s="20">
        <v>45916</v>
      </c>
      <c r="Z5" s="21"/>
      <c r="AA5" s="21"/>
      <c r="AB5" s="21"/>
      <c r="AC5" s="28" t="s">
        <v>44</v>
      </c>
      <c r="AD5" s="23" t="s">
        <v>45</v>
      </c>
      <c r="AE5" s="22">
        <f ca="1">NETWORKDAYS(S5,TODAY(),[1]param!$B$2:$B$76)</f>
        <v>87</v>
      </c>
      <c r="AF5" s="24" t="str">
        <f t="shared" ca="1" si="0"/>
        <v>TERMINOS CUMPLIDOS</v>
      </c>
      <c r="AG5" s="25">
        <f>WORKDAY(S5,-50,[1]param!$B$2:$B$76)</f>
        <v>45730</v>
      </c>
      <c r="AH5" s="26"/>
      <c r="AI5" s="27"/>
      <c r="AJ5" s="27"/>
      <c r="AK5" s="26"/>
      <c r="AL5" s="27"/>
      <c r="AM5" s="27"/>
    </row>
    <row r="6" spans="1:39" ht="200.1" customHeight="1" x14ac:dyDescent="0.25">
      <c r="A6" s="8">
        <v>68</v>
      </c>
      <c r="B6" s="9" t="s">
        <v>33</v>
      </c>
      <c r="C6" s="10">
        <v>118</v>
      </c>
      <c r="D6" s="10">
        <v>3</v>
      </c>
      <c r="E6" s="8" t="s">
        <v>34</v>
      </c>
      <c r="F6" s="8">
        <v>51</v>
      </c>
      <c r="G6" s="11" t="s">
        <v>35</v>
      </c>
      <c r="H6" s="12" t="s">
        <v>57</v>
      </c>
      <c r="I6" s="11" t="s">
        <v>66</v>
      </c>
      <c r="J6" s="11" t="s">
        <v>67</v>
      </c>
      <c r="K6" s="8">
        <v>2</v>
      </c>
      <c r="L6" s="13" t="s">
        <v>60</v>
      </c>
      <c r="M6" s="13" t="s">
        <v>68</v>
      </c>
      <c r="N6" s="13" t="s">
        <v>69</v>
      </c>
      <c r="O6" s="11" t="s">
        <v>70</v>
      </c>
      <c r="P6" s="11" t="s">
        <v>71</v>
      </c>
      <c r="Q6" s="29">
        <v>1</v>
      </c>
      <c r="R6" s="15">
        <v>45457</v>
      </c>
      <c r="S6" s="16">
        <v>45800</v>
      </c>
      <c r="T6" s="17">
        <v>0.2296</v>
      </c>
      <c r="U6" s="18" t="s">
        <v>72</v>
      </c>
      <c r="V6" s="19">
        <v>0.2296</v>
      </c>
      <c r="W6" s="19">
        <v>0</v>
      </c>
      <c r="X6" s="10"/>
      <c r="Y6" s="20">
        <v>45916</v>
      </c>
      <c r="Z6" s="21"/>
      <c r="AA6" s="21"/>
      <c r="AB6" s="21"/>
      <c r="AC6" s="28" t="s">
        <v>56</v>
      </c>
      <c r="AD6" s="22" t="s">
        <v>52</v>
      </c>
      <c r="AE6" s="22">
        <f ca="1">NETWORKDAYS(S6,TODAY(),[1]param!$B$2:$B$76)</f>
        <v>87</v>
      </c>
      <c r="AF6" s="24" t="str">
        <f t="shared" ca="1" si="0"/>
        <v>TERMINOS CUMPLIDOS</v>
      </c>
      <c r="AG6" s="25">
        <f>WORKDAY(S6,-50,[1]param!$B$2:$B$76)</f>
        <v>45730</v>
      </c>
      <c r="AH6" s="26"/>
      <c r="AI6" s="27"/>
      <c r="AJ6" s="27"/>
      <c r="AK6" s="26"/>
      <c r="AL6" s="27"/>
      <c r="AM6" s="27"/>
    </row>
    <row r="7" spans="1:39" ht="200.1" customHeight="1" x14ac:dyDescent="0.25">
      <c r="A7" s="8">
        <v>69</v>
      </c>
      <c r="B7" s="9" t="s">
        <v>33</v>
      </c>
      <c r="C7" s="10">
        <v>118</v>
      </c>
      <c r="D7" s="10">
        <v>3</v>
      </c>
      <c r="E7" s="8" t="s">
        <v>34</v>
      </c>
      <c r="F7" s="8">
        <v>51</v>
      </c>
      <c r="G7" s="11" t="s">
        <v>35</v>
      </c>
      <c r="H7" s="12" t="s">
        <v>73</v>
      </c>
      <c r="I7" s="11" t="s">
        <v>74</v>
      </c>
      <c r="J7" s="11" t="s">
        <v>75</v>
      </c>
      <c r="K7" s="8">
        <v>1</v>
      </c>
      <c r="L7" s="13" t="s">
        <v>76</v>
      </c>
      <c r="M7" s="13" t="s">
        <v>77</v>
      </c>
      <c r="N7" s="13" t="s">
        <v>78</v>
      </c>
      <c r="O7" s="11" t="s">
        <v>79</v>
      </c>
      <c r="P7" s="11" t="s">
        <v>80</v>
      </c>
      <c r="Q7" s="14">
        <v>1</v>
      </c>
      <c r="R7" s="15">
        <v>45457</v>
      </c>
      <c r="S7" s="16">
        <v>45983</v>
      </c>
      <c r="T7" s="17">
        <v>0.5</v>
      </c>
      <c r="U7" s="30" t="s">
        <v>81</v>
      </c>
      <c r="V7" s="19">
        <v>0.5</v>
      </c>
      <c r="W7" s="19">
        <v>0.5</v>
      </c>
      <c r="X7" s="10"/>
      <c r="Y7" s="20">
        <v>45916</v>
      </c>
      <c r="Z7" s="8">
        <v>184</v>
      </c>
      <c r="AA7" s="8" t="s">
        <v>529</v>
      </c>
      <c r="AB7" s="15">
        <v>45983</v>
      </c>
      <c r="AC7" s="28" t="s">
        <v>56</v>
      </c>
      <c r="AD7" s="22" t="s">
        <v>52</v>
      </c>
      <c r="AE7" s="22">
        <f ca="1">NETWORKDAYS(S7,TODAY(),[1]param!$B$2:$B$76)</f>
        <v>-45</v>
      </c>
      <c r="AF7" s="24" t="str">
        <f t="shared" ca="1" si="0"/>
        <v>PROXIMO A VENCER</v>
      </c>
      <c r="AG7" s="25">
        <f>WORKDAY(S7,-50,[1]param!$B$2:$B$76)</f>
        <v>45915</v>
      </c>
      <c r="AH7" s="26"/>
      <c r="AI7" s="27"/>
      <c r="AJ7" s="27"/>
      <c r="AK7" s="26"/>
      <c r="AL7" s="27"/>
      <c r="AM7" s="27"/>
    </row>
    <row r="8" spans="1:39" ht="200.1" customHeight="1" x14ac:dyDescent="0.25">
      <c r="A8" s="8">
        <v>70</v>
      </c>
      <c r="B8" s="9" t="s">
        <v>33</v>
      </c>
      <c r="C8" s="10">
        <v>118</v>
      </c>
      <c r="D8" s="10">
        <v>3</v>
      </c>
      <c r="E8" s="8" t="s">
        <v>34</v>
      </c>
      <c r="F8" s="8">
        <v>51</v>
      </c>
      <c r="G8" s="11" t="s">
        <v>35</v>
      </c>
      <c r="H8" s="12" t="s">
        <v>73</v>
      </c>
      <c r="I8" s="11" t="s">
        <v>66</v>
      </c>
      <c r="J8" s="11" t="s">
        <v>75</v>
      </c>
      <c r="K8" s="8">
        <v>2</v>
      </c>
      <c r="L8" s="13" t="s">
        <v>76</v>
      </c>
      <c r="M8" s="13" t="s">
        <v>77</v>
      </c>
      <c r="N8" s="13" t="s">
        <v>82</v>
      </c>
      <c r="O8" s="11" t="s">
        <v>83</v>
      </c>
      <c r="P8" s="11" t="s">
        <v>84</v>
      </c>
      <c r="Q8" s="14">
        <v>11</v>
      </c>
      <c r="R8" s="15">
        <v>45457</v>
      </c>
      <c r="S8" s="16">
        <v>45800</v>
      </c>
      <c r="T8" s="17">
        <v>0.63629999999999998</v>
      </c>
      <c r="U8" s="30" t="s">
        <v>85</v>
      </c>
      <c r="V8" s="19">
        <v>0.63629999999999998</v>
      </c>
      <c r="W8" s="19">
        <v>0</v>
      </c>
      <c r="X8" s="10"/>
      <c r="Y8" s="20">
        <v>45916</v>
      </c>
      <c r="Z8" s="21"/>
      <c r="AA8" s="21"/>
      <c r="AB8" s="21"/>
      <c r="AC8" s="28" t="s">
        <v>56</v>
      </c>
      <c r="AD8" s="22" t="s">
        <v>52</v>
      </c>
      <c r="AE8" s="22">
        <f ca="1">NETWORKDAYS(S8,TODAY(),[1]param!$B$2:$B$76)</f>
        <v>87</v>
      </c>
      <c r="AF8" s="24" t="str">
        <f t="shared" ca="1" si="0"/>
        <v>TERMINOS CUMPLIDOS</v>
      </c>
      <c r="AG8" s="25">
        <f>WORKDAY(S8,-50,[1]param!$B$2:$B$76)</f>
        <v>45730</v>
      </c>
      <c r="AH8" s="26"/>
      <c r="AI8" s="27"/>
      <c r="AJ8" s="27"/>
      <c r="AK8" s="26"/>
      <c r="AL8" s="27"/>
      <c r="AM8" s="27"/>
    </row>
    <row r="9" spans="1:39" ht="200.1" customHeight="1" x14ac:dyDescent="0.25">
      <c r="A9" s="8">
        <v>71</v>
      </c>
      <c r="B9" s="9" t="s">
        <v>33</v>
      </c>
      <c r="C9" s="10">
        <v>118</v>
      </c>
      <c r="D9" s="10">
        <v>3</v>
      </c>
      <c r="E9" s="8" t="s">
        <v>34</v>
      </c>
      <c r="F9" s="8">
        <v>51</v>
      </c>
      <c r="G9" s="11" t="s">
        <v>35</v>
      </c>
      <c r="H9" s="12" t="s">
        <v>86</v>
      </c>
      <c r="I9" s="11" t="s">
        <v>66</v>
      </c>
      <c r="J9" s="11" t="s">
        <v>75</v>
      </c>
      <c r="K9" s="8">
        <v>1</v>
      </c>
      <c r="L9" s="13" t="s">
        <v>87</v>
      </c>
      <c r="M9" s="13" t="s">
        <v>88</v>
      </c>
      <c r="N9" s="13" t="s">
        <v>89</v>
      </c>
      <c r="O9" s="11" t="s">
        <v>90</v>
      </c>
      <c r="P9" s="11" t="s">
        <v>91</v>
      </c>
      <c r="Q9" s="14">
        <v>1</v>
      </c>
      <c r="R9" s="15">
        <v>45457</v>
      </c>
      <c r="S9" s="16">
        <v>45703</v>
      </c>
      <c r="T9" s="17">
        <v>0.1</v>
      </c>
      <c r="U9" s="18" t="s">
        <v>92</v>
      </c>
      <c r="V9" s="19">
        <v>0.1</v>
      </c>
      <c r="W9" s="19">
        <v>0</v>
      </c>
      <c r="X9" s="10"/>
      <c r="Y9" s="20">
        <v>45916</v>
      </c>
      <c r="Z9" s="21"/>
      <c r="AA9" s="21"/>
      <c r="AB9" s="21"/>
      <c r="AC9" s="28" t="s">
        <v>56</v>
      </c>
      <c r="AD9" s="22" t="s">
        <v>52</v>
      </c>
      <c r="AE9" s="22">
        <f ca="1">NETWORKDAYS(S9,TODAY(),[1]param!$B$2:$B$76)</f>
        <v>156</v>
      </c>
      <c r="AF9" s="24" t="str">
        <f t="shared" ca="1" si="0"/>
        <v>TERMINOS CUMPLIDOS</v>
      </c>
      <c r="AG9" s="25">
        <f>WORKDAY(S9,-50,[1]param!$B$2:$B$76)</f>
        <v>45632</v>
      </c>
      <c r="AH9" s="26"/>
      <c r="AI9" s="27"/>
      <c r="AJ9" s="27"/>
      <c r="AK9" s="26"/>
      <c r="AL9" s="27"/>
      <c r="AM9" s="27"/>
    </row>
    <row r="10" spans="1:39" ht="200.1" customHeight="1" x14ac:dyDescent="0.25">
      <c r="A10" s="8">
        <v>73</v>
      </c>
      <c r="B10" s="9" t="s">
        <v>33</v>
      </c>
      <c r="C10" s="10">
        <v>118</v>
      </c>
      <c r="D10" s="10">
        <v>3</v>
      </c>
      <c r="E10" s="8" t="s">
        <v>34</v>
      </c>
      <c r="F10" s="8">
        <v>51</v>
      </c>
      <c r="G10" s="11" t="s">
        <v>35</v>
      </c>
      <c r="H10" s="12" t="s">
        <v>86</v>
      </c>
      <c r="I10" s="11" t="s">
        <v>93</v>
      </c>
      <c r="J10" s="11" t="s">
        <v>94</v>
      </c>
      <c r="K10" s="8">
        <v>3</v>
      </c>
      <c r="L10" s="13" t="s">
        <v>87</v>
      </c>
      <c r="M10" s="13" t="s">
        <v>95</v>
      </c>
      <c r="N10" s="13" t="s">
        <v>96</v>
      </c>
      <c r="O10" s="11" t="s">
        <v>97</v>
      </c>
      <c r="P10" s="11" t="s">
        <v>98</v>
      </c>
      <c r="Q10" s="14">
        <v>1</v>
      </c>
      <c r="R10" s="15">
        <v>45457</v>
      </c>
      <c r="S10" s="16">
        <v>45762</v>
      </c>
      <c r="T10" s="17">
        <v>0</v>
      </c>
      <c r="U10" s="18" t="s">
        <v>99</v>
      </c>
      <c r="V10" s="19">
        <v>0</v>
      </c>
      <c r="W10" s="19">
        <v>0</v>
      </c>
      <c r="X10" s="10"/>
      <c r="Y10" s="20">
        <v>45916</v>
      </c>
      <c r="Z10" s="21"/>
      <c r="AA10" s="21"/>
      <c r="AB10" s="21"/>
      <c r="AC10" s="28" t="s">
        <v>56</v>
      </c>
      <c r="AD10" s="22" t="s">
        <v>52</v>
      </c>
      <c r="AE10" s="22">
        <f ca="1">NETWORKDAYS(S10,TODAY(),[1]param!$B$2:$B$76)</f>
        <v>115</v>
      </c>
      <c r="AF10" s="24" t="str">
        <f t="shared" ca="1" si="0"/>
        <v>TERMINOS CUMPLIDOS</v>
      </c>
      <c r="AG10" s="25">
        <f>WORKDAY(S10,-50,[1]param!$B$2:$B$76)</f>
        <v>45692</v>
      </c>
      <c r="AH10" s="26"/>
      <c r="AI10" s="27"/>
      <c r="AJ10" s="27"/>
      <c r="AK10" s="26"/>
      <c r="AL10" s="27"/>
      <c r="AM10" s="27"/>
    </row>
    <row r="11" spans="1:39" ht="200.1" customHeight="1" x14ac:dyDescent="0.25">
      <c r="A11" s="8">
        <v>74</v>
      </c>
      <c r="B11" s="9" t="s">
        <v>33</v>
      </c>
      <c r="C11" s="10">
        <v>118</v>
      </c>
      <c r="D11" s="10">
        <v>3</v>
      </c>
      <c r="E11" s="8" t="s">
        <v>34</v>
      </c>
      <c r="F11" s="8">
        <v>51</v>
      </c>
      <c r="G11" s="11" t="s">
        <v>35</v>
      </c>
      <c r="H11" s="12" t="s">
        <v>86</v>
      </c>
      <c r="I11" s="11" t="s">
        <v>93</v>
      </c>
      <c r="J11" s="11" t="s">
        <v>94</v>
      </c>
      <c r="K11" s="8">
        <v>4</v>
      </c>
      <c r="L11" s="13" t="s">
        <v>87</v>
      </c>
      <c r="M11" s="13" t="s">
        <v>95</v>
      </c>
      <c r="N11" s="13" t="s">
        <v>100</v>
      </c>
      <c r="O11" s="11" t="s">
        <v>101</v>
      </c>
      <c r="P11" s="11" t="s">
        <v>102</v>
      </c>
      <c r="Q11" s="14">
        <v>1</v>
      </c>
      <c r="R11" s="15">
        <v>45457</v>
      </c>
      <c r="S11" s="16">
        <v>45762</v>
      </c>
      <c r="T11" s="17">
        <v>0</v>
      </c>
      <c r="U11" s="18" t="s">
        <v>99</v>
      </c>
      <c r="V11" s="19">
        <v>0</v>
      </c>
      <c r="W11" s="19">
        <v>0</v>
      </c>
      <c r="X11" s="10"/>
      <c r="Y11" s="20">
        <v>45916</v>
      </c>
      <c r="Z11" s="21"/>
      <c r="AA11" s="21"/>
      <c r="AB11" s="21"/>
      <c r="AC11" s="28" t="s">
        <v>56</v>
      </c>
      <c r="AD11" s="22" t="s">
        <v>52</v>
      </c>
      <c r="AE11" s="22">
        <f ca="1">NETWORKDAYS(S11,TODAY(),[1]param!$B$2:$B$76)</f>
        <v>115</v>
      </c>
      <c r="AF11" s="24" t="str">
        <f t="shared" ca="1" si="0"/>
        <v>TERMINOS CUMPLIDOS</v>
      </c>
      <c r="AG11" s="25">
        <f>WORKDAY(S11,-50,[1]param!$B$2:$B$76)</f>
        <v>45692</v>
      </c>
      <c r="AH11" s="26"/>
      <c r="AI11" s="27"/>
      <c r="AJ11" s="27"/>
      <c r="AK11" s="26"/>
      <c r="AL11" s="27"/>
      <c r="AM11" s="27"/>
    </row>
    <row r="12" spans="1:39" ht="200.1" customHeight="1" x14ac:dyDescent="0.25">
      <c r="A12" s="8">
        <v>80</v>
      </c>
      <c r="B12" s="9" t="s">
        <v>33</v>
      </c>
      <c r="C12" s="10">
        <v>118</v>
      </c>
      <c r="D12" s="10">
        <v>3</v>
      </c>
      <c r="E12" s="8" t="s">
        <v>34</v>
      </c>
      <c r="F12" s="8">
        <v>51</v>
      </c>
      <c r="G12" s="11" t="s">
        <v>35</v>
      </c>
      <c r="H12" s="12" t="s">
        <v>103</v>
      </c>
      <c r="I12" s="11" t="s">
        <v>93</v>
      </c>
      <c r="J12" s="11" t="s">
        <v>94</v>
      </c>
      <c r="K12" s="8">
        <v>2</v>
      </c>
      <c r="L12" s="13" t="s">
        <v>104</v>
      </c>
      <c r="M12" s="13" t="s">
        <v>105</v>
      </c>
      <c r="N12" s="13" t="s">
        <v>106</v>
      </c>
      <c r="O12" s="11" t="s">
        <v>97</v>
      </c>
      <c r="P12" s="11" t="s">
        <v>107</v>
      </c>
      <c r="Q12" s="14">
        <v>1</v>
      </c>
      <c r="R12" s="15">
        <v>45457</v>
      </c>
      <c r="S12" s="16">
        <v>45762</v>
      </c>
      <c r="T12" s="17">
        <v>0</v>
      </c>
      <c r="U12" s="18" t="s">
        <v>99</v>
      </c>
      <c r="V12" s="19">
        <v>0</v>
      </c>
      <c r="W12" s="19">
        <v>0</v>
      </c>
      <c r="X12" s="10"/>
      <c r="Y12" s="20">
        <v>45916</v>
      </c>
      <c r="Z12" s="21"/>
      <c r="AA12" s="21"/>
      <c r="AB12" s="21"/>
      <c r="AC12" s="28" t="s">
        <v>56</v>
      </c>
      <c r="AD12" s="22" t="s">
        <v>52</v>
      </c>
      <c r="AE12" s="22">
        <f ca="1">NETWORKDAYS(S12,TODAY(),[1]param!$B$2:$B$76)</f>
        <v>115</v>
      </c>
      <c r="AF12" s="24" t="str">
        <f t="shared" ca="1" si="0"/>
        <v>TERMINOS CUMPLIDOS</v>
      </c>
      <c r="AG12" s="25">
        <f>WORKDAY(S12,-50,[1]param!$B$2:$B$76)</f>
        <v>45692</v>
      </c>
      <c r="AH12" s="26"/>
      <c r="AI12" s="27"/>
      <c r="AJ12" s="27"/>
      <c r="AK12" s="26"/>
      <c r="AL12" s="27"/>
      <c r="AM12" s="27"/>
    </row>
    <row r="13" spans="1:39" ht="200.1" customHeight="1" x14ac:dyDescent="0.25">
      <c r="A13" s="8">
        <v>81</v>
      </c>
      <c r="B13" s="9" t="s">
        <v>33</v>
      </c>
      <c r="C13" s="10">
        <v>118</v>
      </c>
      <c r="D13" s="10">
        <v>3</v>
      </c>
      <c r="E13" s="8" t="s">
        <v>34</v>
      </c>
      <c r="F13" s="8">
        <v>51</v>
      </c>
      <c r="G13" s="11" t="s">
        <v>35</v>
      </c>
      <c r="H13" s="12" t="s">
        <v>103</v>
      </c>
      <c r="I13" s="11" t="s">
        <v>93</v>
      </c>
      <c r="J13" s="11" t="s">
        <v>108</v>
      </c>
      <c r="K13" s="8">
        <v>3</v>
      </c>
      <c r="L13" s="13" t="s">
        <v>104</v>
      </c>
      <c r="M13" s="13" t="s">
        <v>105</v>
      </c>
      <c r="N13" s="13" t="s">
        <v>109</v>
      </c>
      <c r="O13" s="11" t="s">
        <v>101</v>
      </c>
      <c r="P13" s="11" t="s">
        <v>102</v>
      </c>
      <c r="Q13" s="14">
        <v>1</v>
      </c>
      <c r="R13" s="15">
        <v>45457</v>
      </c>
      <c r="S13" s="16">
        <v>45762</v>
      </c>
      <c r="T13" s="17">
        <v>0.1</v>
      </c>
      <c r="U13" s="18" t="s">
        <v>92</v>
      </c>
      <c r="V13" s="19">
        <v>0</v>
      </c>
      <c r="W13" s="19">
        <v>0</v>
      </c>
      <c r="X13" s="10"/>
      <c r="Y13" s="20">
        <v>45916</v>
      </c>
      <c r="Z13" s="21"/>
      <c r="AA13" s="21"/>
      <c r="AB13" s="21"/>
      <c r="AC13" s="28" t="s">
        <v>56</v>
      </c>
      <c r="AD13" s="22" t="s">
        <v>52</v>
      </c>
      <c r="AE13" s="22">
        <f ca="1">NETWORKDAYS(S13,TODAY(),[1]param!$B$2:$B$76)</f>
        <v>115</v>
      </c>
      <c r="AF13" s="24" t="str">
        <f t="shared" ca="1" si="0"/>
        <v>TERMINOS CUMPLIDOS</v>
      </c>
      <c r="AG13" s="25">
        <f>WORKDAY(S13,-50,[1]param!$B$2:$B$76)</f>
        <v>45692</v>
      </c>
      <c r="AH13" s="26"/>
      <c r="AI13" s="27"/>
      <c r="AJ13" s="27"/>
      <c r="AK13" s="26"/>
      <c r="AL13" s="27"/>
      <c r="AM13" s="27"/>
    </row>
    <row r="14" spans="1:39" ht="200.1" customHeight="1" x14ac:dyDescent="0.25">
      <c r="A14" s="8">
        <v>88</v>
      </c>
      <c r="B14" s="9" t="s">
        <v>33</v>
      </c>
      <c r="C14" s="10">
        <v>118</v>
      </c>
      <c r="D14" s="10">
        <v>3</v>
      </c>
      <c r="E14" s="8" t="s">
        <v>34</v>
      </c>
      <c r="F14" s="8">
        <v>51</v>
      </c>
      <c r="G14" s="11" t="s">
        <v>35</v>
      </c>
      <c r="H14" s="12" t="s">
        <v>110</v>
      </c>
      <c r="I14" s="11" t="s">
        <v>111</v>
      </c>
      <c r="J14" s="11" t="s">
        <v>111</v>
      </c>
      <c r="K14" s="8">
        <v>3</v>
      </c>
      <c r="L14" s="13" t="s">
        <v>112</v>
      </c>
      <c r="M14" s="13" t="s">
        <v>113</v>
      </c>
      <c r="N14" s="13" t="s">
        <v>114</v>
      </c>
      <c r="O14" s="11" t="s">
        <v>115</v>
      </c>
      <c r="P14" s="11" t="s">
        <v>116</v>
      </c>
      <c r="Q14" s="29">
        <v>1</v>
      </c>
      <c r="R14" s="15">
        <v>45457</v>
      </c>
      <c r="S14" s="16">
        <v>45800</v>
      </c>
      <c r="T14" s="17">
        <v>0</v>
      </c>
      <c r="U14" s="18" t="s">
        <v>117</v>
      </c>
      <c r="V14" s="19">
        <v>0</v>
      </c>
      <c r="W14" s="19">
        <v>0</v>
      </c>
      <c r="X14" s="10"/>
      <c r="Y14" s="20">
        <v>45916</v>
      </c>
      <c r="Z14" s="21"/>
      <c r="AA14" s="21"/>
      <c r="AB14" s="21"/>
      <c r="AC14" s="28" t="s">
        <v>56</v>
      </c>
      <c r="AD14" s="22" t="s">
        <v>52</v>
      </c>
      <c r="AE14" s="22">
        <f ca="1">NETWORKDAYS(S14,TODAY(),[1]param!$B$2:$B$76)</f>
        <v>87</v>
      </c>
      <c r="AF14" s="24" t="str">
        <f t="shared" ca="1" si="0"/>
        <v>TERMINOS CUMPLIDOS</v>
      </c>
      <c r="AG14" s="25">
        <f>WORKDAY(S14,-50,[1]param!$B$2:$B$76)</f>
        <v>45730</v>
      </c>
      <c r="AH14" s="26"/>
      <c r="AI14" s="27"/>
      <c r="AJ14" s="27"/>
      <c r="AK14" s="26"/>
      <c r="AL14" s="27"/>
      <c r="AM14" s="27"/>
    </row>
    <row r="15" spans="1:39" ht="200.1" customHeight="1" x14ac:dyDescent="0.25">
      <c r="A15" s="8">
        <v>91</v>
      </c>
      <c r="B15" s="9" t="s">
        <v>33</v>
      </c>
      <c r="C15" s="10">
        <v>118</v>
      </c>
      <c r="D15" s="10">
        <v>3</v>
      </c>
      <c r="E15" s="8" t="s">
        <v>34</v>
      </c>
      <c r="F15" s="8">
        <v>51</v>
      </c>
      <c r="G15" s="11" t="s">
        <v>35</v>
      </c>
      <c r="H15" s="12" t="s">
        <v>118</v>
      </c>
      <c r="I15" s="11" t="s">
        <v>111</v>
      </c>
      <c r="J15" s="11" t="s">
        <v>111</v>
      </c>
      <c r="K15" s="8">
        <v>3</v>
      </c>
      <c r="L15" s="13" t="s">
        <v>119</v>
      </c>
      <c r="M15" s="13" t="s">
        <v>113</v>
      </c>
      <c r="N15" s="13" t="s">
        <v>120</v>
      </c>
      <c r="O15" s="11" t="s">
        <v>115</v>
      </c>
      <c r="P15" s="11" t="s">
        <v>116</v>
      </c>
      <c r="Q15" s="29">
        <v>1</v>
      </c>
      <c r="R15" s="15">
        <v>45457</v>
      </c>
      <c r="S15" s="16">
        <v>45800</v>
      </c>
      <c r="T15" s="17">
        <v>0</v>
      </c>
      <c r="U15" s="18" t="s">
        <v>99</v>
      </c>
      <c r="V15" s="19">
        <v>0</v>
      </c>
      <c r="W15" s="19">
        <v>0</v>
      </c>
      <c r="X15" s="10"/>
      <c r="Y15" s="20">
        <v>45916</v>
      </c>
      <c r="Z15" s="21"/>
      <c r="AA15" s="21"/>
      <c r="AB15" s="21"/>
      <c r="AC15" s="28" t="s">
        <v>56</v>
      </c>
      <c r="AD15" s="22" t="s">
        <v>52</v>
      </c>
      <c r="AE15" s="22">
        <f ca="1">NETWORKDAYS(S15,TODAY(),[1]param!$B$2:$B$76)</f>
        <v>87</v>
      </c>
      <c r="AF15" s="24" t="str">
        <f ca="1">IF(AE15&lt;0,IF(AE15*-1&lt;50,"PROXIMO A VENCER","DENTRO DE TERMINOS"),"TERMINOS CUMPLIDOS")</f>
        <v>TERMINOS CUMPLIDOS</v>
      </c>
      <c r="AG15" s="25">
        <f>WORKDAY(S15,-50,[1]param!$B$2:$B$76)</f>
        <v>45730</v>
      </c>
      <c r="AH15" s="26"/>
      <c r="AI15" s="27"/>
      <c r="AJ15" s="27"/>
      <c r="AK15" s="26"/>
      <c r="AL15" s="27"/>
      <c r="AM15" s="27"/>
    </row>
    <row r="16" spans="1:39" ht="200.1" customHeight="1" x14ac:dyDescent="0.25">
      <c r="A16" s="8">
        <v>94</v>
      </c>
      <c r="B16" s="9" t="s">
        <v>33</v>
      </c>
      <c r="C16" s="10">
        <v>118</v>
      </c>
      <c r="D16" s="10">
        <v>3</v>
      </c>
      <c r="E16" s="8" t="s">
        <v>34</v>
      </c>
      <c r="F16" s="8">
        <v>53</v>
      </c>
      <c r="G16" s="11" t="s">
        <v>121</v>
      </c>
      <c r="H16" s="12" t="s">
        <v>122</v>
      </c>
      <c r="I16" s="11" t="s">
        <v>123</v>
      </c>
      <c r="J16" s="29" t="s">
        <v>124</v>
      </c>
      <c r="K16" s="8">
        <v>1</v>
      </c>
      <c r="L16" s="13" t="s">
        <v>125</v>
      </c>
      <c r="M16" s="13" t="s">
        <v>126</v>
      </c>
      <c r="N16" s="13" t="s">
        <v>127</v>
      </c>
      <c r="O16" s="11" t="s">
        <v>128</v>
      </c>
      <c r="P16" s="11" t="s">
        <v>129</v>
      </c>
      <c r="Q16" s="14">
        <v>1</v>
      </c>
      <c r="R16" s="15">
        <v>45630</v>
      </c>
      <c r="S16" s="16">
        <v>45994</v>
      </c>
      <c r="T16" s="17">
        <v>1</v>
      </c>
      <c r="U16" s="18" t="s">
        <v>130</v>
      </c>
      <c r="V16" s="19">
        <v>1</v>
      </c>
      <c r="W16" s="19">
        <v>1</v>
      </c>
      <c r="X16" s="19">
        <v>1</v>
      </c>
      <c r="Y16" s="20">
        <v>45916</v>
      </c>
      <c r="Z16" s="21"/>
      <c r="AA16" s="21"/>
      <c r="AB16" s="21"/>
      <c r="AC16" s="22" t="s">
        <v>44</v>
      </c>
      <c r="AD16" s="23" t="s">
        <v>45</v>
      </c>
      <c r="AE16" s="22">
        <f ca="1">NETWORKDAYS(S16,TODAY(),[1]param!$B$2:$B$76)</f>
        <v>-53</v>
      </c>
      <c r="AF16" s="31" t="str">
        <f t="shared" ca="1" si="0"/>
        <v>DENTRO DE TERMINOS</v>
      </c>
      <c r="AG16" s="25">
        <f>WORKDAY(S16,-50,[1]param!$B$2:$B$76)</f>
        <v>45924</v>
      </c>
      <c r="AH16" s="26"/>
      <c r="AI16" s="27"/>
      <c r="AJ16" s="27"/>
      <c r="AK16" s="26"/>
      <c r="AL16" s="27"/>
      <c r="AM16" s="27"/>
    </row>
    <row r="17" spans="1:39" ht="200.1" customHeight="1" x14ac:dyDescent="0.25">
      <c r="A17" s="8">
        <v>95</v>
      </c>
      <c r="B17" s="9" t="s">
        <v>33</v>
      </c>
      <c r="C17" s="10">
        <v>118</v>
      </c>
      <c r="D17" s="10">
        <v>3</v>
      </c>
      <c r="E17" s="8" t="s">
        <v>34</v>
      </c>
      <c r="F17" s="8">
        <v>53</v>
      </c>
      <c r="G17" s="11" t="s">
        <v>121</v>
      </c>
      <c r="H17" s="12" t="s">
        <v>122</v>
      </c>
      <c r="I17" s="11" t="s">
        <v>123</v>
      </c>
      <c r="J17" s="29" t="s">
        <v>124</v>
      </c>
      <c r="K17" s="8">
        <v>2</v>
      </c>
      <c r="L17" s="13" t="s">
        <v>125</v>
      </c>
      <c r="M17" s="13" t="s">
        <v>131</v>
      </c>
      <c r="N17" s="13" t="s">
        <v>132</v>
      </c>
      <c r="O17" s="11" t="s">
        <v>133</v>
      </c>
      <c r="P17" s="11" t="s">
        <v>134</v>
      </c>
      <c r="Q17" s="14">
        <v>3</v>
      </c>
      <c r="R17" s="15">
        <v>45630</v>
      </c>
      <c r="S17" s="16">
        <v>45994</v>
      </c>
      <c r="T17" s="17">
        <v>1</v>
      </c>
      <c r="U17" s="18" t="s">
        <v>135</v>
      </c>
      <c r="V17" s="19">
        <v>1</v>
      </c>
      <c r="W17" s="19">
        <v>1</v>
      </c>
      <c r="X17" s="19">
        <v>1</v>
      </c>
      <c r="Y17" s="20">
        <v>45916</v>
      </c>
      <c r="Z17" s="21"/>
      <c r="AA17" s="21"/>
      <c r="AB17" s="21"/>
      <c r="AC17" s="22" t="s">
        <v>44</v>
      </c>
      <c r="AD17" s="23" t="s">
        <v>45</v>
      </c>
      <c r="AE17" s="22">
        <f ca="1">NETWORKDAYS(S17,TODAY(),[1]param!$B$2:$B$76)</f>
        <v>-53</v>
      </c>
      <c r="AF17" s="31" t="str">
        <f t="shared" ca="1" si="0"/>
        <v>DENTRO DE TERMINOS</v>
      </c>
      <c r="AG17" s="25">
        <f>WORKDAY(S17,-50,[1]param!$B$2:$B$76)</f>
        <v>45924</v>
      </c>
      <c r="AH17" s="26"/>
      <c r="AI17" s="27"/>
      <c r="AJ17" s="27"/>
      <c r="AK17" s="26"/>
      <c r="AL17" s="27"/>
      <c r="AM17" s="27"/>
    </row>
    <row r="18" spans="1:39" ht="200.1" customHeight="1" x14ac:dyDescent="0.25">
      <c r="A18" s="8">
        <v>96</v>
      </c>
      <c r="B18" s="9" t="s">
        <v>33</v>
      </c>
      <c r="C18" s="10">
        <v>118</v>
      </c>
      <c r="D18" s="10">
        <v>3</v>
      </c>
      <c r="E18" s="8" t="s">
        <v>34</v>
      </c>
      <c r="F18" s="8">
        <v>53</v>
      </c>
      <c r="G18" s="11" t="s">
        <v>121</v>
      </c>
      <c r="H18" s="12" t="s">
        <v>36</v>
      </c>
      <c r="I18" s="11" t="s">
        <v>123</v>
      </c>
      <c r="J18" s="29" t="s">
        <v>124</v>
      </c>
      <c r="K18" s="8">
        <v>1</v>
      </c>
      <c r="L18" s="13" t="s">
        <v>136</v>
      </c>
      <c r="M18" s="13" t="s">
        <v>126</v>
      </c>
      <c r="N18" s="13" t="s">
        <v>137</v>
      </c>
      <c r="O18" s="11" t="s">
        <v>128</v>
      </c>
      <c r="P18" s="11" t="s">
        <v>138</v>
      </c>
      <c r="Q18" s="14">
        <v>1</v>
      </c>
      <c r="R18" s="15">
        <v>45630</v>
      </c>
      <c r="S18" s="16">
        <v>45994</v>
      </c>
      <c r="T18" s="17">
        <v>1</v>
      </c>
      <c r="U18" s="18" t="s">
        <v>130</v>
      </c>
      <c r="V18" s="19">
        <v>1</v>
      </c>
      <c r="W18" s="19">
        <v>1</v>
      </c>
      <c r="X18" s="19">
        <v>1</v>
      </c>
      <c r="Y18" s="20">
        <v>45916</v>
      </c>
      <c r="Z18" s="21"/>
      <c r="AA18" s="21"/>
      <c r="AB18" s="21"/>
      <c r="AC18" s="22" t="s">
        <v>44</v>
      </c>
      <c r="AD18" s="23" t="s">
        <v>45</v>
      </c>
      <c r="AE18" s="22">
        <f ca="1">NETWORKDAYS(S18,TODAY(),[1]param!$B$2:$B$76)</f>
        <v>-53</v>
      </c>
      <c r="AF18" s="31" t="str">
        <f t="shared" ca="1" si="0"/>
        <v>DENTRO DE TERMINOS</v>
      </c>
      <c r="AG18" s="25">
        <f>WORKDAY(S18,-50,[1]param!$B$2:$B$76)</f>
        <v>45924</v>
      </c>
      <c r="AH18" s="26"/>
      <c r="AI18" s="27"/>
      <c r="AJ18" s="27"/>
      <c r="AK18" s="26"/>
      <c r="AL18" s="27"/>
      <c r="AM18" s="27"/>
    </row>
    <row r="19" spans="1:39" ht="200.1" customHeight="1" x14ac:dyDescent="0.25">
      <c r="A19" s="8">
        <v>97</v>
      </c>
      <c r="B19" s="9" t="s">
        <v>33</v>
      </c>
      <c r="C19" s="10">
        <v>118</v>
      </c>
      <c r="D19" s="10">
        <v>3</v>
      </c>
      <c r="E19" s="8" t="s">
        <v>34</v>
      </c>
      <c r="F19" s="8">
        <v>53</v>
      </c>
      <c r="G19" s="11" t="s">
        <v>121</v>
      </c>
      <c r="H19" s="12" t="s">
        <v>36</v>
      </c>
      <c r="I19" s="11" t="s">
        <v>123</v>
      </c>
      <c r="J19" s="29" t="s">
        <v>124</v>
      </c>
      <c r="K19" s="8">
        <v>2</v>
      </c>
      <c r="L19" s="13" t="s">
        <v>136</v>
      </c>
      <c r="M19" s="13" t="s">
        <v>131</v>
      </c>
      <c r="N19" s="13" t="s">
        <v>132</v>
      </c>
      <c r="O19" s="11" t="s">
        <v>133</v>
      </c>
      <c r="P19" s="11" t="s">
        <v>134</v>
      </c>
      <c r="Q19" s="14">
        <v>3</v>
      </c>
      <c r="R19" s="15">
        <v>45630</v>
      </c>
      <c r="S19" s="16">
        <v>45994</v>
      </c>
      <c r="T19" s="17">
        <v>1</v>
      </c>
      <c r="U19" s="18" t="s">
        <v>135</v>
      </c>
      <c r="V19" s="19">
        <v>1</v>
      </c>
      <c r="W19" s="19">
        <v>1</v>
      </c>
      <c r="X19" s="19">
        <v>1</v>
      </c>
      <c r="Y19" s="20">
        <v>45916</v>
      </c>
      <c r="Z19" s="21"/>
      <c r="AA19" s="21"/>
      <c r="AB19" s="21"/>
      <c r="AC19" s="22" t="s">
        <v>44</v>
      </c>
      <c r="AD19" s="23" t="s">
        <v>45</v>
      </c>
      <c r="AE19" s="22">
        <f ca="1">NETWORKDAYS(S19,TODAY(),[1]param!$B$2:$B$76)</f>
        <v>-53</v>
      </c>
      <c r="AF19" s="31" t="str">
        <f t="shared" ca="1" si="0"/>
        <v>DENTRO DE TERMINOS</v>
      </c>
      <c r="AG19" s="25">
        <f>WORKDAY(S19,-50,[1]param!$B$2:$B$76)</f>
        <v>45924</v>
      </c>
      <c r="AH19" s="26"/>
      <c r="AI19" s="27"/>
      <c r="AJ19" s="27"/>
      <c r="AK19" s="26"/>
      <c r="AL19" s="27"/>
      <c r="AM19" s="27"/>
    </row>
    <row r="20" spans="1:39" ht="200.1" customHeight="1" x14ac:dyDescent="0.25">
      <c r="A20" s="8">
        <v>98</v>
      </c>
      <c r="B20" s="9" t="s">
        <v>33</v>
      </c>
      <c r="C20" s="10">
        <v>118</v>
      </c>
      <c r="D20" s="10">
        <v>3</v>
      </c>
      <c r="E20" s="8" t="s">
        <v>34</v>
      </c>
      <c r="F20" s="8">
        <v>54</v>
      </c>
      <c r="G20" s="11" t="s">
        <v>139</v>
      </c>
      <c r="H20" s="12" t="s">
        <v>140</v>
      </c>
      <c r="I20" s="11" t="s">
        <v>123</v>
      </c>
      <c r="J20" s="29" t="s">
        <v>141</v>
      </c>
      <c r="K20" s="8">
        <v>1</v>
      </c>
      <c r="L20" s="13" t="s">
        <v>142</v>
      </c>
      <c r="M20" s="13" t="s">
        <v>143</v>
      </c>
      <c r="N20" s="13" t="s">
        <v>144</v>
      </c>
      <c r="O20" s="11" t="s">
        <v>145</v>
      </c>
      <c r="P20" s="11" t="s">
        <v>146</v>
      </c>
      <c r="Q20" s="14">
        <v>1</v>
      </c>
      <c r="R20" s="15">
        <v>45825</v>
      </c>
      <c r="S20" s="16">
        <v>46022</v>
      </c>
      <c r="T20" s="32">
        <v>0</v>
      </c>
      <c r="U20" s="18" t="s">
        <v>147</v>
      </c>
      <c r="V20" s="19">
        <v>0</v>
      </c>
      <c r="W20" s="33"/>
      <c r="X20" s="33"/>
      <c r="Y20" s="20">
        <v>45916</v>
      </c>
      <c r="Z20" s="21"/>
      <c r="AA20" s="21"/>
      <c r="AB20" s="21"/>
      <c r="AC20" s="22" t="s">
        <v>148</v>
      </c>
      <c r="AD20" s="22" t="s">
        <v>52</v>
      </c>
      <c r="AE20" s="22">
        <f ca="1">NETWORKDAYS(S20,TODAY(),[1]param!$B$2:$B$76)</f>
        <v>-73</v>
      </c>
      <c r="AF20" s="31" t="str">
        <f t="shared" ca="1" si="0"/>
        <v>DENTRO DE TERMINOS</v>
      </c>
    </row>
    <row r="21" spans="1:39" ht="200.1" customHeight="1" x14ac:dyDescent="0.25">
      <c r="A21" s="8">
        <v>99</v>
      </c>
      <c r="B21" s="9" t="s">
        <v>33</v>
      </c>
      <c r="C21" s="10">
        <v>118</v>
      </c>
      <c r="D21" s="10">
        <v>3</v>
      </c>
      <c r="E21" s="8" t="s">
        <v>34</v>
      </c>
      <c r="F21" s="8">
        <v>54</v>
      </c>
      <c r="G21" s="11" t="s">
        <v>139</v>
      </c>
      <c r="H21" s="12" t="s">
        <v>140</v>
      </c>
      <c r="I21" s="11" t="s">
        <v>123</v>
      </c>
      <c r="J21" s="29" t="s">
        <v>141</v>
      </c>
      <c r="K21" s="8">
        <v>2</v>
      </c>
      <c r="L21" s="13" t="s">
        <v>142</v>
      </c>
      <c r="M21" s="13" t="s">
        <v>149</v>
      </c>
      <c r="N21" s="13" t="s">
        <v>150</v>
      </c>
      <c r="O21" s="11" t="s">
        <v>151</v>
      </c>
      <c r="P21" s="11" t="s">
        <v>152</v>
      </c>
      <c r="Q21" s="14">
        <v>2</v>
      </c>
      <c r="R21" s="15">
        <v>45825</v>
      </c>
      <c r="S21" s="16">
        <v>46111</v>
      </c>
      <c r="T21" s="32">
        <v>0</v>
      </c>
      <c r="U21" s="18" t="s">
        <v>153</v>
      </c>
      <c r="V21" s="19">
        <v>0</v>
      </c>
      <c r="W21" s="33"/>
      <c r="X21" s="33"/>
      <c r="Y21" s="20">
        <v>45916</v>
      </c>
      <c r="Z21" s="21"/>
      <c r="AA21" s="21"/>
      <c r="AB21" s="21"/>
      <c r="AC21" s="22" t="s">
        <v>148</v>
      </c>
      <c r="AD21" s="22" t="s">
        <v>52</v>
      </c>
      <c r="AE21" s="22">
        <f ca="1">NETWORKDAYS(S21,TODAY(),[1]param!$B$2:$B$76)</f>
        <v>-136</v>
      </c>
      <c r="AF21" s="31" t="str">
        <f t="shared" ca="1" si="0"/>
        <v>DENTRO DE TERMINOS</v>
      </c>
    </row>
    <row r="22" spans="1:39" ht="200.1" customHeight="1" x14ac:dyDescent="0.25">
      <c r="A22" s="8">
        <v>100</v>
      </c>
      <c r="B22" s="9" t="s">
        <v>33</v>
      </c>
      <c r="C22" s="10">
        <v>118</v>
      </c>
      <c r="D22" s="10">
        <v>3</v>
      </c>
      <c r="E22" s="8" t="s">
        <v>34</v>
      </c>
      <c r="F22" s="8">
        <v>54</v>
      </c>
      <c r="G22" s="11" t="s">
        <v>139</v>
      </c>
      <c r="H22" s="12" t="s">
        <v>140</v>
      </c>
      <c r="I22" s="11" t="s">
        <v>123</v>
      </c>
      <c r="J22" s="29" t="s">
        <v>141</v>
      </c>
      <c r="K22" s="8">
        <v>3</v>
      </c>
      <c r="L22" s="13" t="s">
        <v>142</v>
      </c>
      <c r="M22" s="13" t="s">
        <v>154</v>
      </c>
      <c r="N22" s="13" t="s">
        <v>155</v>
      </c>
      <c r="O22" s="11" t="s">
        <v>156</v>
      </c>
      <c r="P22" s="11" t="s">
        <v>157</v>
      </c>
      <c r="Q22" s="14">
        <v>1</v>
      </c>
      <c r="R22" s="15">
        <v>45825</v>
      </c>
      <c r="S22" s="16">
        <v>46053</v>
      </c>
      <c r="T22" s="32">
        <v>0</v>
      </c>
      <c r="U22" s="18" t="s">
        <v>158</v>
      </c>
      <c r="V22" s="19">
        <v>0</v>
      </c>
      <c r="W22" s="33"/>
      <c r="X22" s="33"/>
      <c r="Y22" s="20">
        <v>45916</v>
      </c>
      <c r="Z22" s="21"/>
      <c r="AA22" s="21"/>
      <c r="AB22" s="21"/>
      <c r="AC22" s="22" t="s">
        <v>148</v>
      </c>
      <c r="AD22" s="22" t="s">
        <v>52</v>
      </c>
      <c r="AE22" s="22">
        <f ca="1">NETWORKDAYS(S22,TODAY(),[1]param!$B$2:$B$76)</f>
        <v>-95</v>
      </c>
      <c r="AF22" s="31" t="str">
        <f t="shared" ca="1" si="0"/>
        <v>DENTRO DE TERMINOS</v>
      </c>
    </row>
    <row r="23" spans="1:39" ht="200.1" customHeight="1" x14ac:dyDescent="0.25">
      <c r="A23" s="8">
        <v>101</v>
      </c>
      <c r="B23" s="9" t="s">
        <v>33</v>
      </c>
      <c r="C23" s="10">
        <v>118</v>
      </c>
      <c r="D23" s="10">
        <v>3</v>
      </c>
      <c r="E23" s="8" t="s">
        <v>34</v>
      </c>
      <c r="F23" s="8">
        <v>54</v>
      </c>
      <c r="G23" s="11" t="s">
        <v>139</v>
      </c>
      <c r="H23" s="12" t="s">
        <v>159</v>
      </c>
      <c r="I23" s="11" t="s">
        <v>123</v>
      </c>
      <c r="J23" s="29" t="s">
        <v>141</v>
      </c>
      <c r="K23" s="8">
        <v>1</v>
      </c>
      <c r="L23" s="13" t="s">
        <v>160</v>
      </c>
      <c r="M23" s="13" t="s">
        <v>143</v>
      </c>
      <c r="N23" s="13" t="s">
        <v>144</v>
      </c>
      <c r="O23" s="11" t="s">
        <v>145</v>
      </c>
      <c r="P23" s="11" t="s">
        <v>146</v>
      </c>
      <c r="Q23" s="14">
        <v>1</v>
      </c>
      <c r="R23" s="15">
        <v>45825</v>
      </c>
      <c r="S23" s="16">
        <v>46022</v>
      </c>
      <c r="T23" s="32">
        <v>0</v>
      </c>
      <c r="U23" s="18" t="s">
        <v>161</v>
      </c>
      <c r="V23" s="19">
        <v>0</v>
      </c>
      <c r="W23" s="33"/>
      <c r="X23" s="33"/>
      <c r="Y23" s="20">
        <v>45916</v>
      </c>
      <c r="Z23" s="21"/>
      <c r="AA23" s="21"/>
      <c r="AB23" s="21"/>
      <c r="AC23" s="22" t="s">
        <v>148</v>
      </c>
      <c r="AD23" s="22" t="s">
        <v>52</v>
      </c>
      <c r="AE23" s="22">
        <f ca="1">NETWORKDAYS(S23,TODAY(),[1]param!$B$2:$B$76)</f>
        <v>-73</v>
      </c>
      <c r="AF23" s="31" t="str">
        <f t="shared" ca="1" si="0"/>
        <v>DENTRO DE TERMINOS</v>
      </c>
    </row>
    <row r="24" spans="1:39" ht="200.1" customHeight="1" x14ac:dyDescent="0.25">
      <c r="A24" s="8">
        <v>102</v>
      </c>
      <c r="B24" s="9" t="s">
        <v>33</v>
      </c>
      <c r="C24" s="10">
        <v>118</v>
      </c>
      <c r="D24" s="10">
        <v>3</v>
      </c>
      <c r="E24" s="8" t="s">
        <v>34</v>
      </c>
      <c r="F24" s="8">
        <v>54</v>
      </c>
      <c r="G24" s="11" t="s">
        <v>139</v>
      </c>
      <c r="H24" s="12" t="s">
        <v>159</v>
      </c>
      <c r="I24" s="11" t="s">
        <v>123</v>
      </c>
      <c r="J24" s="29" t="s">
        <v>141</v>
      </c>
      <c r="K24" s="8">
        <v>2</v>
      </c>
      <c r="L24" s="13" t="s">
        <v>160</v>
      </c>
      <c r="M24" s="13" t="s">
        <v>162</v>
      </c>
      <c r="N24" s="13" t="s">
        <v>163</v>
      </c>
      <c r="O24" s="11" t="s">
        <v>164</v>
      </c>
      <c r="P24" s="11" t="s">
        <v>165</v>
      </c>
      <c r="Q24" s="14">
        <v>1</v>
      </c>
      <c r="R24" s="15">
        <v>45825</v>
      </c>
      <c r="S24" s="16">
        <v>46022</v>
      </c>
      <c r="T24" s="32">
        <v>0</v>
      </c>
      <c r="U24" s="18" t="s">
        <v>166</v>
      </c>
      <c r="V24" s="19">
        <v>0</v>
      </c>
      <c r="W24" s="33"/>
      <c r="X24" s="33"/>
      <c r="Y24" s="20">
        <v>45916</v>
      </c>
      <c r="Z24" s="21"/>
      <c r="AA24" s="21"/>
      <c r="AB24" s="21"/>
      <c r="AC24" s="22" t="s">
        <v>148</v>
      </c>
      <c r="AD24" s="22" t="s">
        <v>52</v>
      </c>
      <c r="AE24" s="22">
        <f ca="1">NETWORKDAYS(S24,TODAY(),[1]param!$B$2:$B$76)</f>
        <v>-73</v>
      </c>
      <c r="AF24" s="31" t="str">
        <f t="shared" ca="1" si="0"/>
        <v>DENTRO DE TERMINOS</v>
      </c>
    </row>
    <row r="25" spans="1:39" ht="200.1" customHeight="1" x14ac:dyDescent="0.25">
      <c r="A25" s="8">
        <v>103</v>
      </c>
      <c r="B25" s="9" t="s">
        <v>33</v>
      </c>
      <c r="C25" s="10">
        <v>118</v>
      </c>
      <c r="D25" s="10">
        <v>3</v>
      </c>
      <c r="E25" s="8" t="s">
        <v>167</v>
      </c>
      <c r="F25" s="8">
        <v>50</v>
      </c>
      <c r="G25" s="11" t="s">
        <v>168</v>
      </c>
      <c r="H25" s="12" t="s">
        <v>169</v>
      </c>
      <c r="I25" s="11" t="s">
        <v>66</v>
      </c>
      <c r="J25" s="29" t="s">
        <v>170</v>
      </c>
      <c r="K25" s="8">
        <v>1</v>
      </c>
      <c r="L25" s="13" t="s">
        <v>171</v>
      </c>
      <c r="M25" s="13" t="s">
        <v>172</v>
      </c>
      <c r="N25" s="13" t="s">
        <v>173</v>
      </c>
      <c r="O25" s="11" t="s">
        <v>174</v>
      </c>
      <c r="P25" s="11" t="s">
        <v>175</v>
      </c>
      <c r="Q25" s="14">
        <v>4</v>
      </c>
      <c r="R25" s="15">
        <v>45799</v>
      </c>
      <c r="S25" s="16">
        <v>46022</v>
      </c>
      <c r="T25" s="17">
        <v>0.25</v>
      </c>
      <c r="U25" s="18" t="s">
        <v>176</v>
      </c>
      <c r="V25" s="19">
        <v>0.25</v>
      </c>
      <c r="W25" s="33"/>
      <c r="X25" s="33"/>
      <c r="Y25" s="20">
        <v>45916</v>
      </c>
      <c r="Z25" s="21"/>
      <c r="AA25" s="21"/>
      <c r="AB25" s="21"/>
      <c r="AC25" s="22" t="s">
        <v>148</v>
      </c>
      <c r="AD25" s="22" t="s">
        <v>52</v>
      </c>
      <c r="AE25" s="22">
        <f ca="1">NETWORKDAYS(S25,TODAY(),[1]param!$B$2:$B$76)</f>
        <v>-73</v>
      </c>
      <c r="AF25" s="31" t="str">
        <f t="shared" ca="1" si="0"/>
        <v>DENTRO DE TERMINOS</v>
      </c>
    </row>
    <row r="26" spans="1:39" ht="200.1" customHeight="1" x14ac:dyDescent="0.25">
      <c r="A26" s="8">
        <v>104</v>
      </c>
      <c r="B26" s="9" t="s">
        <v>33</v>
      </c>
      <c r="C26" s="10">
        <v>118</v>
      </c>
      <c r="D26" s="10">
        <v>3</v>
      </c>
      <c r="E26" s="8" t="s">
        <v>167</v>
      </c>
      <c r="F26" s="8">
        <v>50</v>
      </c>
      <c r="G26" s="11" t="s">
        <v>168</v>
      </c>
      <c r="H26" s="12" t="s">
        <v>169</v>
      </c>
      <c r="I26" s="11" t="s">
        <v>37</v>
      </c>
      <c r="J26" s="29" t="s">
        <v>38</v>
      </c>
      <c r="K26" s="8">
        <v>2</v>
      </c>
      <c r="L26" s="13" t="s">
        <v>171</v>
      </c>
      <c r="M26" s="13" t="s">
        <v>177</v>
      </c>
      <c r="N26" s="13" t="s">
        <v>178</v>
      </c>
      <c r="O26" s="11" t="s">
        <v>179</v>
      </c>
      <c r="P26" s="11" t="s">
        <v>42</v>
      </c>
      <c r="Q26" s="14">
        <v>1</v>
      </c>
      <c r="R26" s="15">
        <v>45799</v>
      </c>
      <c r="S26" s="16">
        <v>46006</v>
      </c>
      <c r="T26" s="17">
        <v>1</v>
      </c>
      <c r="U26" s="18" t="s">
        <v>180</v>
      </c>
      <c r="V26" s="19">
        <v>1</v>
      </c>
      <c r="W26" s="19">
        <v>1</v>
      </c>
      <c r="X26" s="19">
        <v>1</v>
      </c>
      <c r="Y26" s="20">
        <v>45916</v>
      </c>
      <c r="Z26" s="21"/>
      <c r="AA26" s="21"/>
      <c r="AB26" s="21"/>
      <c r="AC26" s="22" t="s">
        <v>44</v>
      </c>
      <c r="AD26" s="23" t="s">
        <v>45</v>
      </c>
      <c r="AE26" s="22">
        <f ca="1">NETWORKDAYS(S26,TODAY(),[1]param!$B$2:$B$76)</f>
        <v>-61</v>
      </c>
      <c r="AF26" s="31" t="str">
        <f t="shared" ca="1" si="0"/>
        <v>DENTRO DE TERMINOS</v>
      </c>
    </row>
    <row r="27" spans="1:39" ht="200.1" customHeight="1" x14ac:dyDescent="0.25">
      <c r="A27" s="8">
        <v>105</v>
      </c>
      <c r="B27" s="9" t="s">
        <v>33</v>
      </c>
      <c r="C27" s="10">
        <v>118</v>
      </c>
      <c r="D27" s="10">
        <v>3</v>
      </c>
      <c r="E27" s="8" t="s">
        <v>167</v>
      </c>
      <c r="F27" s="8">
        <v>50</v>
      </c>
      <c r="G27" s="11" t="s">
        <v>168</v>
      </c>
      <c r="H27" s="12" t="s">
        <v>169</v>
      </c>
      <c r="I27" s="11" t="s">
        <v>37</v>
      </c>
      <c r="J27" s="29" t="s">
        <v>38</v>
      </c>
      <c r="K27" s="8">
        <v>3</v>
      </c>
      <c r="L27" s="13" t="s">
        <v>171</v>
      </c>
      <c r="M27" s="13" t="s">
        <v>177</v>
      </c>
      <c r="N27" s="13" t="s">
        <v>181</v>
      </c>
      <c r="O27" s="11" t="s">
        <v>182</v>
      </c>
      <c r="P27" s="11" t="s">
        <v>183</v>
      </c>
      <c r="Q27" s="14">
        <v>1</v>
      </c>
      <c r="R27" s="15">
        <v>45799</v>
      </c>
      <c r="S27" s="16">
        <v>46006</v>
      </c>
      <c r="T27" s="17">
        <v>1</v>
      </c>
      <c r="U27" s="18" t="s">
        <v>184</v>
      </c>
      <c r="V27" s="19">
        <v>1</v>
      </c>
      <c r="W27" s="19">
        <v>1</v>
      </c>
      <c r="X27" s="19">
        <v>1</v>
      </c>
      <c r="Y27" s="20">
        <v>45916</v>
      </c>
      <c r="Z27" s="21"/>
      <c r="AA27" s="21"/>
      <c r="AB27" s="21"/>
      <c r="AC27" s="22" t="s">
        <v>44</v>
      </c>
      <c r="AD27" s="23" t="s">
        <v>45</v>
      </c>
      <c r="AE27" s="22">
        <f ca="1">NETWORKDAYS(S27,TODAY(),[1]param!$B$2:$B$76)</f>
        <v>-61</v>
      </c>
      <c r="AF27" s="31" t="str">
        <f t="shared" ca="1" si="0"/>
        <v>DENTRO DE TERMINOS</v>
      </c>
    </row>
    <row r="28" spans="1:39" ht="200.1" customHeight="1" x14ac:dyDescent="0.25">
      <c r="A28" s="8">
        <v>106</v>
      </c>
      <c r="B28" s="9" t="s">
        <v>33</v>
      </c>
      <c r="C28" s="10">
        <v>118</v>
      </c>
      <c r="D28" s="10">
        <v>3</v>
      </c>
      <c r="E28" s="8" t="s">
        <v>167</v>
      </c>
      <c r="F28" s="8">
        <v>50</v>
      </c>
      <c r="G28" s="11" t="s">
        <v>168</v>
      </c>
      <c r="H28" s="12" t="s">
        <v>169</v>
      </c>
      <c r="I28" s="9" t="s">
        <v>37</v>
      </c>
      <c r="J28" s="29" t="s">
        <v>37</v>
      </c>
      <c r="K28" s="8">
        <v>4</v>
      </c>
      <c r="L28" s="13" t="s">
        <v>171</v>
      </c>
      <c r="M28" s="13" t="s">
        <v>177</v>
      </c>
      <c r="N28" s="13" t="s">
        <v>185</v>
      </c>
      <c r="O28" s="11" t="s">
        <v>186</v>
      </c>
      <c r="P28" s="11" t="s">
        <v>42</v>
      </c>
      <c r="Q28" s="14">
        <v>1</v>
      </c>
      <c r="R28" s="15">
        <v>45799</v>
      </c>
      <c r="S28" s="16">
        <v>46133</v>
      </c>
      <c r="T28" s="17">
        <v>0</v>
      </c>
      <c r="U28" s="18" t="s">
        <v>187</v>
      </c>
      <c r="V28" s="19">
        <v>0</v>
      </c>
      <c r="W28" s="33"/>
      <c r="X28" s="33"/>
      <c r="Y28" s="20">
        <v>45916</v>
      </c>
      <c r="Z28" s="21"/>
      <c r="AA28" s="21"/>
      <c r="AB28" s="21"/>
      <c r="AC28" s="22" t="s">
        <v>148</v>
      </c>
      <c r="AD28" s="22" t="s">
        <v>52</v>
      </c>
      <c r="AE28" s="22">
        <f ca="1">NETWORKDAYS(S28,TODAY(),[1]param!$B$2:$B$76)</f>
        <v>-152</v>
      </c>
      <c r="AF28" s="31" t="str">
        <f t="shared" ca="1" si="0"/>
        <v>DENTRO DE TERMINOS</v>
      </c>
    </row>
    <row r="29" spans="1:39" ht="200.1" customHeight="1" x14ac:dyDescent="0.25">
      <c r="A29" s="8">
        <v>107</v>
      </c>
      <c r="B29" s="9" t="s">
        <v>33</v>
      </c>
      <c r="C29" s="10">
        <v>118</v>
      </c>
      <c r="D29" s="10">
        <v>3</v>
      </c>
      <c r="E29" s="8" t="s">
        <v>167</v>
      </c>
      <c r="F29" s="8">
        <v>50</v>
      </c>
      <c r="G29" s="11" t="s">
        <v>168</v>
      </c>
      <c r="H29" s="12" t="s">
        <v>169</v>
      </c>
      <c r="I29" s="11" t="s">
        <v>37</v>
      </c>
      <c r="J29" s="29" t="s">
        <v>38</v>
      </c>
      <c r="K29" s="8">
        <v>5</v>
      </c>
      <c r="L29" s="13" t="s">
        <v>171</v>
      </c>
      <c r="M29" s="13" t="s">
        <v>177</v>
      </c>
      <c r="N29" s="13" t="s">
        <v>188</v>
      </c>
      <c r="O29" s="11" t="s">
        <v>189</v>
      </c>
      <c r="P29" s="11" t="s">
        <v>42</v>
      </c>
      <c r="Q29" s="14">
        <v>1</v>
      </c>
      <c r="R29" s="15">
        <v>45799</v>
      </c>
      <c r="S29" s="16">
        <v>45960</v>
      </c>
      <c r="T29" s="17">
        <v>0</v>
      </c>
      <c r="U29" s="18" t="s">
        <v>190</v>
      </c>
      <c r="V29" s="19">
        <v>0</v>
      </c>
      <c r="W29" s="33"/>
      <c r="X29" s="33"/>
      <c r="Y29" s="20">
        <v>45916</v>
      </c>
      <c r="Z29" s="21"/>
      <c r="AA29" s="21"/>
      <c r="AB29" s="21"/>
      <c r="AC29" s="35" t="s">
        <v>191</v>
      </c>
      <c r="AD29" s="22" t="s">
        <v>52</v>
      </c>
      <c r="AE29" s="22">
        <f ca="1">NETWORKDAYS(S29,TODAY(),[1]param!$B$2:$B$76)</f>
        <v>-29</v>
      </c>
      <c r="AF29" s="31" t="str">
        <f t="shared" ca="1" si="0"/>
        <v>PROXIMO A VENCER</v>
      </c>
    </row>
    <row r="30" spans="1:39" ht="200.1" customHeight="1" x14ac:dyDescent="0.25">
      <c r="A30" s="8">
        <v>108</v>
      </c>
      <c r="B30" s="9" t="s">
        <v>33</v>
      </c>
      <c r="C30" s="10">
        <v>118</v>
      </c>
      <c r="D30" s="10">
        <v>3</v>
      </c>
      <c r="E30" s="8" t="s">
        <v>167</v>
      </c>
      <c r="F30" s="8">
        <v>50</v>
      </c>
      <c r="G30" s="11" t="s">
        <v>168</v>
      </c>
      <c r="H30" s="12" t="s">
        <v>169</v>
      </c>
      <c r="I30" s="11" t="s">
        <v>37</v>
      </c>
      <c r="J30" s="29" t="s">
        <v>38</v>
      </c>
      <c r="K30" s="8">
        <v>6</v>
      </c>
      <c r="L30" s="13" t="s">
        <v>171</v>
      </c>
      <c r="M30" s="13" t="s">
        <v>177</v>
      </c>
      <c r="N30" s="13" t="s">
        <v>192</v>
      </c>
      <c r="O30" s="11" t="s">
        <v>193</v>
      </c>
      <c r="P30" s="11" t="s">
        <v>183</v>
      </c>
      <c r="Q30" s="14">
        <v>1</v>
      </c>
      <c r="R30" s="15">
        <v>45799</v>
      </c>
      <c r="S30" s="16">
        <v>45960</v>
      </c>
      <c r="T30" s="17">
        <v>0</v>
      </c>
      <c r="U30" s="18" t="s">
        <v>194</v>
      </c>
      <c r="V30" s="19">
        <v>0</v>
      </c>
      <c r="W30" s="33"/>
      <c r="X30" s="33"/>
      <c r="Y30" s="20">
        <v>45916</v>
      </c>
      <c r="Z30" s="21"/>
      <c r="AA30" s="21"/>
      <c r="AB30" s="21"/>
      <c r="AC30" s="35" t="s">
        <v>191</v>
      </c>
      <c r="AD30" s="22" t="s">
        <v>52</v>
      </c>
      <c r="AE30" s="22">
        <f ca="1">NETWORKDAYS(S30,TODAY(),[1]param!$B$2:$B$76)</f>
        <v>-29</v>
      </c>
      <c r="AF30" s="31" t="str">
        <f t="shared" ca="1" si="0"/>
        <v>PROXIMO A VENCER</v>
      </c>
    </row>
    <row r="31" spans="1:39" ht="200.1" customHeight="1" x14ac:dyDescent="0.25">
      <c r="A31" s="8">
        <v>109</v>
      </c>
      <c r="B31" s="9" t="s">
        <v>33</v>
      </c>
      <c r="C31" s="10">
        <v>118</v>
      </c>
      <c r="D31" s="10">
        <v>3</v>
      </c>
      <c r="E31" s="8" t="s">
        <v>167</v>
      </c>
      <c r="F31" s="8">
        <v>50</v>
      </c>
      <c r="G31" s="11" t="s">
        <v>168</v>
      </c>
      <c r="H31" s="12" t="s">
        <v>169</v>
      </c>
      <c r="I31" s="11" t="s">
        <v>123</v>
      </c>
      <c r="J31" s="29" t="s">
        <v>195</v>
      </c>
      <c r="K31" s="8">
        <v>7</v>
      </c>
      <c r="L31" s="13" t="s">
        <v>171</v>
      </c>
      <c r="M31" s="13" t="s">
        <v>196</v>
      </c>
      <c r="N31" s="13" t="s">
        <v>197</v>
      </c>
      <c r="O31" s="11" t="s">
        <v>198</v>
      </c>
      <c r="P31" s="11" t="s">
        <v>199</v>
      </c>
      <c r="Q31" s="14">
        <v>1</v>
      </c>
      <c r="R31" s="15">
        <v>45799</v>
      </c>
      <c r="S31" s="16">
        <v>46022</v>
      </c>
      <c r="T31" s="17">
        <v>0</v>
      </c>
      <c r="U31" s="18" t="s">
        <v>200</v>
      </c>
      <c r="V31" s="19">
        <v>0</v>
      </c>
      <c r="W31" s="33"/>
      <c r="X31" s="33"/>
      <c r="Y31" s="20">
        <v>45916</v>
      </c>
      <c r="Z31" s="21"/>
      <c r="AA31" s="21"/>
      <c r="AB31" s="21"/>
      <c r="AC31" s="22" t="s">
        <v>148</v>
      </c>
      <c r="AD31" s="22" t="s">
        <v>52</v>
      </c>
      <c r="AE31" s="22">
        <f ca="1">NETWORKDAYS(S31,TODAY(),[1]param!$B$2:$B$76)</f>
        <v>-73</v>
      </c>
      <c r="AF31" s="31" t="str">
        <f t="shared" ca="1" si="0"/>
        <v>DENTRO DE TERMINOS</v>
      </c>
    </row>
    <row r="32" spans="1:39" ht="200.1" customHeight="1" x14ac:dyDescent="0.25">
      <c r="A32" s="8">
        <v>110</v>
      </c>
      <c r="B32" s="9" t="s">
        <v>33</v>
      </c>
      <c r="C32" s="10">
        <v>118</v>
      </c>
      <c r="D32" s="10">
        <v>3</v>
      </c>
      <c r="E32" s="8" t="s">
        <v>167</v>
      </c>
      <c r="F32" s="8">
        <v>50</v>
      </c>
      <c r="G32" s="11" t="s">
        <v>168</v>
      </c>
      <c r="H32" s="12" t="s">
        <v>169</v>
      </c>
      <c r="I32" s="29" t="s">
        <v>201</v>
      </c>
      <c r="J32" s="29" t="s">
        <v>201</v>
      </c>
      <c r="K32" s="8">
        <v>8</v>
      </c>
      <c r="L32" s="13" t="s">
        <v>171</v>
      </c>
      <c r="M32" s="13" t="s">
        <v>196</v>
      </c>
      <c r="N32" s="13" t="s">
        <v>202</v>
      </c>
      <c r="O32" s="11" t="s">
        <v>203</v>
      </c>
      <c r="P32" s="11" t="s">
        <v>204</v>
      </c>
      <c r="Q32" s="14">
        <v>1</v>
      </c>
      <c r="R32" s="15">
        <v>45799</v>
      </c>
      <c r="S32" s="16">
        <v>45838</v>
      </c>
      <c r="T32" s="17">
        <v>0.5</v>
      </c>
      <c r="U32" s="18" t="s">
        <v>205</v>
      </c>
      <c r="V32" s="19">
        <v>0.5</v>
      </c>
      <c r="W32" s="33"/>
      <c r="X32" s="33"/>
      <c r="Y32" s="20">
        <v>45916</v>
      </c>
      <c r="Z32" s="21"/>
      <c r="AA32" s="21"/>
      <c r="AB32" s="21"/>
      <c r="AC32" s="28" t="s">
        <v>56</v>
      </c>
      <c r="AD32" s="22" t="s">
        <v>52</v>
      </c>
      <c r="AE32" s="22">
        <f ca="1">NETWORKDAYS(S32,TODAY(),[1]param!$B$2:$B$76)</f>
        <v>61</v>
      </c>
      <c r="AF32" s="24" t="str">
        <f t="shared" ca="1" si="0"/>
        <v>TERMINOS CUMPLIDOS</v>
      </c>
    </row>
    <row r="33" spans="1:40" ht="200.1" customHeight="1" x14ac:dyDescent="0.25">
      <c r="A33" s="8">
        <v>111</v>
      </c>
      <c r="B33" s="9" t="s">
        <v>33</v>
      </c>
      <c r="C33" s="10">
        <v>118</v>
      </c>
      <c r="D33" s="10">
        <v>3</v>
      </c>
      <c r="E33" s="8" t="s">
        <v>167</v>
      </c>
      <c r="F33" s="8">
        <v>50</v>
      </c>
      <c r="G33" s="11" t="s">
        <v>168</v>
      </c>
      <c r="H33" s="12" t="s">
        <v>206</v>
      </c>
      <c r="I33" s="11" t="s">
        <v>123</v>
      </c>
      <c r="J33" s="29" t="s">
        <v>207</v>
      </c>
      <c r="K33" s="8">
        <v>1</v>
      </c>
      <c r="L33" s="13" t="s">
        <v>208</v>
      </c>
      <c r="M33" s="13" t="s">
        <v>209</v>
      </c>
      <c r="N33" s="13" t="s">
        <v>210</v>
      </c>
      <c r="O33" s="11" t="s">
        <v>211</v>
      </c>
      <c r="P33" s="11" t="s">
        <v>212</v>
      </c>
      <c r="Q33" s="14">
        <v>1</v>
      </c>
      <c r="R33" s="15">
        <v>45799</v>
      </c>
      <c r="S33" s="16">
        <v>46022</v>
      </c>
      <c r="T33" s="17">
        <v>0</v>
      </c>
      <c r="U33" s="18" t="s">
        <v>213</v>
      </c>
      <c r="V33" s="19">
        <v>0</v>
      </c>
      <c r="W33" s="33"/>
      <c r="X33" s="33"/>
      <c r="Y33" s="20">
        <v>45916</v>
      </c>
      <c r="Z33" s="21"/>
      <c r="AA33" s="21"/>
      <c r="AB33" s="21"/>
      <c r="AC33" s="22" t="s">
        <v>148</v>
      </c>
      <c r="AD33" s="22" t="s">
        <v>52</v>
      </c>
      <c r="AE33" s="22">
        <f ca="1">NETWORKDAYS(S33,TODAY(),[1]param!$B$2:$B$76)</f>
        <v>-73</v>
      </c>
      <c r="AF33" s="31" t="str">
        <f t="shared" ca="1" si="0"/>
        <v>DENTRO DE TERMINOS</v>
      </c>
    </row>
    <row r="34" spans="1:40" s="34" customFormat="1" ht="200.1" customHeight="1" x14ac:dyDescent="0.25">
      <c r="A34" s="8">
        <v>112</v>
      </c>
      <c r="B34" s="9" t="s">
        <v>33</v>
      </c>
      <c r="C34" s="10">
        <v>118</v>
      </c>
      <c r="D34" s="10">
        <v>3</v>
      </c>
      <c r="E34" s="8" t="s">
        <v>167</v>
      </c>
      <c r="F34" s="8">
        <v>50</v>
      </c>
      <c r="G34" s="11" t="s">
        <v>168</v>
      </c>
      <c r="H34" s="12" t="s">
        <v>206</v>
      </c>
      <c r="I34" s="11" t="s">
        <v>123</v>
      </c>
      <c r="J34" s="29" t="s">
        <v>195</v>
      </c>
      <c r="K34" s="8">
        <v>2</v>
      </c>
      <c r="L34" s="13" t="s">
        <v>208</v>
      </c>
      <c r="M34" s="13" t="s">
        <v>209</v>
      </c>
      <c r="N34" s="13" t="s">
        <v>214</v>
      </c>
      <c r="O34" s="11" t="s">
        <v>198</v>
      </c>
      <c r="P34" s="11" t="s">
        <v>199</v>
      </c>
      <c r="Q34" s="14">
        <v>1</v>
      </c>
      <c r="R34" s="15">
        <v>45799</v>
      </c>
      <c r="S34" s="16">
        <v>46022</v>
      </c>
      <c r="T34" s="17">
        <v>0</v>
      </c>
      <c r="U34" s="18" t="s">
        <v>161</v>
      </c>
      <c r="V34" s="19">
        <v>0</v>
      </c>
      <c r="W34" s="33"/>
      <c r="X34" s="33"/>
      <c r="Y34" s="20">
        <v>45916</v>
      </c>
      <c r="Z34" s="21"/>
      <c r="AA34" s="21"/>
      <c r="AB34" s="21"/>
      <c r="AC34" s="22" t="s">
        <v>148</v>
      </c>
      <c r="AD34" s="22" t="s">
        <v>52</v>
      </c>
      <c r="AE34" s="22">
        <f ca="1">NETWORKDAYS(S34,TODAY(),[1]param!$B$2:$B$76)</f>
        <v>-73</v>
      </c>
      <c r="AF34" s="31" t="str">
        <f t="shared" ca="1" si="0"/>
        <v>DENTRO DE TERMINOS</v>
      </c>
      <c r="AH34" s="7"/>
      <c r="AI34" s="7"/>
      <c r="AJ34" s="7"/>
      <c r="AK34" s="7"/>
      <c r="AL34" s="7"/>
      <c r="AM34" s="7"/>
      <c r="AN34" s="7"/>
    </row>
    <row r="35" spans="1:40" s="34" customFormat="1" ht="200.1" customHeight="1" x14ac:dyDescent="0.25">
      <c r="A35" s="8">
        <v>113</v>
      </c>
      <c r="B35" s="9" t="s">
        <v>33</v>
      </c>
      <c r="C35" s="10">
        <v>118</v>
      </c>
      <c r="D35" s="10">
        <v>3</v>
      </c>
      <c r="E35" s="8" t="s">
        <v>167</v>
      </c>
      <c r="F35" s="8">
        <v>50</v>
      </c>
      <c r="G35" s="11" t="s">
        <v>168</v>
      </c>
      <c r="H35" s="12" t="s">
        <v>206</v>
      </c>
      <c r="I35" s="11" t="s">
        <v>66</v>
      </c>
      <c r="J35" s="29" t="s">
        <v>215</v>
      </c>
      <c r="K35" s="8">
        <v>3</v>
      </c>
      <c r="L35" s="13" t="s">
        <v>208</v>
      </c>
      <c r="M35" s="13" t="s">
        <v>216</v>
      </c>
      <c r="N35" s="13" t="s">
        <v>217</v>
      </c>
      <c r="O35" s="11" t="s">
        <v>218</v>
      </c>
      <c r="P35" s="11" t="s">
        <v>219</v>
      </c>
      <c r="Q35" s="14">
        <v>11</v>
      </c>
      <c r="R35" s="15">
        <v>45799</v>
      </c>
      <c r="S35" s="16">
        <v>46133</v>
      </c>
      <c r="T35" s="17">
        <v>0.18181818181818199</v>
      </c>
      <c r="U35" s="18" t="s">
        <v>220</v>
      </c>
      <c r="V35" s="19">
        <v>0.18179999999999999</v>
      </c>
      <c r="W35" s="33"/>
      <c r="X35" s="33"/>
      <c r="Y35" s="20">
        <v>45916</v>
      </c>
      <c r="Z35" s="21"/>
      <c r="AA35" s="21"/>
      <c r="AB35" s="21"/>
      <c r="AC35" s="36" t="s">
        <v>51</v>
      </c>
      <c r="AD35" s="22" t="s">
        <v>52</v>
      </c>
      <c r="AE35" s="22">
        <f ca="1">NETWORKDAYS(S35,TODAY(),[1]param!$B$2:$B$76)</f>
        <v>-152</v>
      </c>
      <c r="AF35" s="31" t="str">
        <f t="shared" ca="1" si="0"/>
        <v>DENTRO DE TERMINOS</v>
      </c>
      <c r="AH35" s="7"/>
      <c r="AI35" s="7"/>
      <c r="AJ35" s="7"/>
      <c r="AK35" s="7"/>
      <c r="AL35" s="7"/>
      <c r="AM35" s="7"/>
      <c r="AN35" s="7"/>
    </row>
    <row r="36" spans="1:40" s="34" customFormat="1" ht="200.1" customHeight="1" x14ac:dyDescent="0.25">
      <c r="A36" s="8">
        <v>114</v>
      </c>
      <c r="B36" s="9" t="s">
        <v>33</v>
      </c>
      <c r="C36" s="10">
        <v>118</v>
      </c>
      <c r="D36" s="10">
        <v>3</v>
      </c>
      <c r="E36" s="8" t="s">
        <v>167</v>
      </c>
      <c r="F36" s="8">
        <v>50</v>
      </c>
      <c r="G36" s="11" t="s">
        <v>168</v>
      </c>
      <c r="H36" s="12" t="s">
        <v>206</v>
      </c>
      <c r="I36" s="11" t="s">
        <v>66</v>
      </c>
      <c r="J36" s="29" t="s">
        <v>221</v>
      </c>
      <c r="K36" s="8">
        <v>4</v>
      </c>
      <c r="L36" s="13" t="s">
        <v>208</v>
      </c>
      <c r="M36" s="13" t="s">
        <v>216</v>
      </c>
      <c r="N36" s="13" t="s">
        <v>222</v>
      </c>
      <c r="O36" s="11" t="s">
        <v>174</v>
      </c>
      <c r="P36" s="11" t="s">
        <v>175</v>
      </c>
      <c r="Q36" s="14">
        <v>8</v>
      </c>
      <c r="R36" s="15">
        <v>45799</v>
      </c>
      <c r="S36" s="16">
        <v>46133</v>
      </c>
      <c r="T36" s="17">
        <v>0.125</v>
      </c>
      <c r="U36" s="18" t="s">
        <v>223</v>
      </c>
      <c r="V36" s="19">
        <v>0.125</v>
      </c>
      <c r="W36" s="33"/>
      <c r="X36" s="33"/>
      <c r="Y36" s="20">
        <v>45916</v>
      </c>
      <c r="Z36" s="21"/>
      <c r="AA36" s="21"/>
      <c r="AB36" s="21"/>
      <c r="AC36" s="36" t="s">
        <v>51</v>
      </c>
      <c r="AD36" s="22" t="s">
        <v>52</v>
      </c>
      <c r="AE36" s="22">
        <f ca="1">NETWORKDAYS(S36,TODAY(),[1]param!$B$2:$B$76)</f>
        <v>-152</v>
      </c>
      <c r="AF36" s="31" t="str">
        <f t="shared" ca="1" si="0"/>
        <v>DENTRO DE TERMINOS</v>
      </c>
      <c r="AH36" s="7"/>
      <c r="AI36" s="7"/>
      <c r="AJ36" s="7"/>
      <c r="AK36" s="7"/>
      <c r="AL36" s="7"/>
      <c r="AM36" s="7"/>
      <c r="AN36" s="7"/>
    </row>
    <row r="37" spans="1:40" s="34" customFormat="1" ht="200.1" customHeight="1" x14ac:dyDescent="0.25">
      <c r="A37" s="8">
        <v>115</v>
      </c>
      <c r="B37" s="9" t="s">
        <v>33</v>
      </c>
      <c r="C37" s="10">
        <v>118</v>
      </c>
      <c r="D37" s="10">
        <v>3</v>
      </c>
      <c r="E37" s="8" t="s">
        <v>167</v>
      </c>
      <c r="F37" s="8">
        <v>50</v>
      </c>
      <c r="G37" s="11" t="s">
        <v>168</v>
      </c>
      <c r="H37" s="12" t="s">
        <v>224</v>
      </c>
      <c r="I37" s="11" t="s">
        <v>37</v>
      </c>
      <c r="J37" s="29" t="s">
        <v>38</v>
      </c>
      <c r="K37" s="8">
        <v>1</v>
      </c>
      <c r="L37" s="13" t="s">
        <v>225</v>
      </c>
      <c r="M37" s="13" t="s">
        <v>226</v>
      </c>
      <c r="N37" s="13" t="s">
        <v>227</v>
      </c>
      <c r="O37" s="11" t="s">
        <v>228</v>
      </c>
      <c r="P37" s="11" t="s">
        <v>229</v>
      </c>
      <c r="Q37" s="14">
        <v>2</v>
      </c>
      <c r="R37" s="15">
        <v>45799</v>
      </c>
      <c r="S37" s="16">
        <v>46133</v>
      </c>
      <c r="T37" s="17">
        <v>0</v>
      </c>
      <c r="U37" s="18" t="s">
        <v>230</v>
      </c>
      <c r="V37" s="19">
        <v>0</v>
      </c>
      <c r="W37" s="33"/>
      <c r="X37" s="33"/>
      <c r="Y37" s="20">
        <v>45916</v>
      </c>
      <c r="Z37" s="21"/>
      <c r="AA37" s="21"/>
      <c r="AB37" s="21"/>
      <c r="AC37" s="22" t="s">
        <v>148</v>
      </c>
      <c r="AD37" s="22" t="s">
        <v>52</v>
      </c>
      <c r="AE37" s="22">
        <f ca="1">NETWORKDAYS(S37,TODAY(),[1]param!$B$2:$B$76)</f>
        <v>-152</v>
      </c>
      <c r="AF37" s="31" t="str">
        <f t="shared" ca="1" si="0"/>
        <v>DENTRO DE TERMINOS</v>
      </c>
      <c r="AH37" s="7"/>
      <c r="AI37" s="7"/>
      <c r="AJ37" s="7"/>
      <c r="AK37" s="7"/>
      <c r="AL37" s="7"/>
      <c r="AM37" s="7"/>
      <c r="AN37" s="7"/>
    </row>
    <row r="38" spans="1:40" s="34" customFormat="1" ht="200.1" customHeight="1" x14ac:dyDescent="0.25">
      <c r="A38" s="8">
        <v>116</v>
      </c>
      <c r="B38" s="9" t="s">
        <v>33</v>
      </c>
      <c r="C38" s="10">
        <v>118</v>
      </c>
      <c r="D38" s="10">
        <v>3</v>
      </c>
      <c r="E38" s="8" t="s">
        <v>167</v>
      </c>
      <c r="F38" s="8">
        <v>50</v>
      </c>
      <c r="G38" s="11" t="s">
        <v>168</v>
      </c>
      <c r="H38" s="12" t="s">
        <v>231</v>
      </c>
      <c r="I38" s="29" t="s">
        <v>232</v>
      </c>
      <c r="J38" s="29" t="s">
        <v>232</v>
      </c>
      <c r="K38" s="8">
        <v>1</v>
      </c>
      <c r="L38" s="13" t="s">
        <v>233</v>
      </c>
      <c r="M38" s="13" t="s">
        <v>234</v>
      </c>
      <c r="N38" s="13" t="s">
        <v>235</v>
      </c>
      <c r="O38" s="11" t="s">
        <v>236</v>
      </c>
      <c r="P38" s="11" t="s">
        <v>237</v>
      </c>
      <c r="Q38" s="14">
        <v>1</v>
      </c>
      <c r="R38" s="15">
        <v>45799</v>
      </c>
      <c r="S38" s="16">
        <v>45844</v>
      </c>
      <c r="T38" s="17">
        <v>1</v>
      </c>
      <c r="U38" s="18" t="s">
        <v>238</v>
      </c>
      <c r="V38" s="19">
        <v>1</v>
      </c>
      <c r="W38" s="19">
        <v>1</v>
      </c>
      <c r="X38" s="19">
        <v>1</v>
      </c>
      <c r="Y38" s="20">
        <v>45916</v>
      </c>
      <c r="Z38" s="8"/>
      <c r="AA38" s="8"/>
      <c r="AB38" s="8"/>
      <c r="AC38" s="37" t="s">
        <v>44</v>
      </c>
      <c r="AD38" s="23" t="s">
        <v>45</v>
      </c>
      <c r="AE38" s="22">
        <f ca="1">NETWORKDAYS(S38,TODAY(),[1]param!$B$2:$B$76)</f>
        <v>56</v>
      </c>
      <c r="AF38" s="24" t="str">
        <f t="shared" ca="1" si="0"/>
        <v>TERMINOS CUMPLIDOS</v>
      </c>
      <c r="AH38" s="7"/>
      <c r="AI38" s="7"/>
      <c r="AJ38" s="7"/>
      <c r="AK38" s="7"/>
      <c r="AL38" s="7"/>
      <c r="AM38" s="7"/>
      <c r="AN38" s="7"/>
    </row>
    <row r="39" spans="1:40" s="34" customFormat="1" ht="200.1" customHeight="1" x14ac:dyDescent="0.25">
      <c r="A39" s="8">
        <v>117</v>
      </c>
      <c r="B39" s="9" t="s">
        <v>33</v>
      </c>
      <c r="C39" s="10">
        <v>118</v>
      </c>
      <c r="D39" s="10">
        <v>3</v>
      </c>
      <c r="E39" s="8" t="s">
        <v>167</v>
      </c>
      <c r="F39" s="8">
        <v>50</v>
      </c>
      <c r="G39" s="11" t="s">
        <v>168</v>
      </c>
      <c r="H39" s="12" t="s">
        <v>239</v>
      </c>
      <c r="I39" s="11" t="s">
        <v>123</v>
      </c>
      <c r="J39" s="29" t="s">
        <v>240</v>
      </c>
      <c r="K39" s="8">
        <v>1</v>
      </c>
      <c r="L39" s="13" t="s">
        <v>241</v>
      </c>
      <c r="M39" s="13" t="s">
        <v>242</v>
      </c>
      <c r="N39" s="13" t="s">
        <v>243</v>
      </c>
      <c r="O39" s="11" t="s">
        <v>244</v>
      </c>
      <c r="P39" s="11" t="s">
        <v>245</v>
      </c>
      <c r="Q39" s="14">
        <v>3</v>
      </c>
      <c r="R39" s="15">
        <v>45799</v>
      </c>
      <c r="S39" s="16">
        <v>46022</v>
      </c>
      <c r="T39" s="17">
        <v>0</v>
      </c>
      <c r="U39" s="38" t="s">
        <v>246</v>
      </c>
      <c r="V39" s="19">
        <v>0</v>
      </c>
      <c r="W39" s="33"/>
      <c r="X39" s="33"/>
      <c r="Y39" s="20">
        <v>45916</v>
      </c>
      <c r="Z39" s="21"/>
      <c r="AA39" s="21"/>
      <c r="AB39" s="21"/>
      <c r="AC39" s="22" t="s">
        <v>148</v>
      </c>
      <c r="AD39" s="22" t="s">
        <v>52</v>
      </c>
      <c r="AE39" s="22">
        <f ca="1">NETWORKDAYS(S39,TODAY(),[1]param!$B$2:$B$76)</f>
        <v>-73</v>
      </c>
      <c r="AF39" s="31" t="str">
        <f t="shared" ca="1" si="0"/>
        <v>DENTRO DE TERMINOS</v>
      </c>
      <c r="AH39" s="7"/>
      <c r="AI39" s="7"/>
      <c r="AJ39" s="7"/>
      <c r="AK39" s="7"/>
      <c r="AL39" s="7"/>
      <c r="AM39" s="7"/>
      <c r="AN39" s="7"/>
    </row>
    <row r="40" spans="1:40" s="34" customFormat="1" ht="200.1" customHeight="1" x14ac:dyDescent="0.25">
      <c r="A40" s="8">
        <v>118</v>
      </c>
      <c r="B40" s="9" t="s">
        <v>33</v>
      </c>
      <c r="C40" s="10">
        <v>118</v>
      </c>
      <c r="D40" s="10">
        <v>3</v>
      </c>
      <c r="E40" s="8" t="s">
        <v>167</v>
      </c>
      <c r="F40" s="8">
        <v>50</v>
      </c>
      <c r="G40" s="11" t="s">
        <v>168</v>
      </c>
      <c r="H40" s="12" t="s">
        <v>247</v>
      </c>
      <c r="I40" s="11" t="s">
        <v>123</v>
      </c>
      <c r="J40" s="29" t="s">
        <v>248</v>
      </c>
      <c r="K40" s="8">
        <v>1</v>
      </c>
      <c r="L40" s="13" t="s">
        <v>249</v>
      </c>
      <c r="M40" s="13" t="s">
        <v>250</v>
      </c>
      <c r="N40" s="13" t="s">
        <v>251</v>
      </c>
      <c r="O40" s="11" t="s">
        <v>252</v>
      </c>
      <c r="P40" s="11" t="s">
        <v>252</v>
      </c>
      <c r="Q40" s="14">
        <v>1</v>
      </c>
      <c r="R40" s="15">
        <v>45799</v>
      </c>
      <c r="S40" s="16">
        <v>46133</v>
      </c>
      <c r="T40" s="17">
        <v>0</v>
      </c>
      <c r="U40" s="38" t="s">
        <v>253</v>
      </c>
      <c r="V40" s="19">
        <v>0</v>
      </c>
      <c r="W40" s="33"/>
      <c r="X40" s="33"/>
      <c r="Y40" s="20">
        <v>45916</v>
      </c>
      <c r="Z40" s="21"/>
      <c r="AA40" s="21"/>
      <c r="AB40" s="21"/>
      <c r="AC40" s="22" t="s">
        <v>148</v>
      </c>
      <c r="AD40" s="22" t="s">
        <v>52</v>
      </c>
      <c r="AE40" s="22">
        <f ca="1">NETWORKDAYS(S40,TODAY(),[1]param!$B$2:$B$76)</f>
        <v>-152</v>
      </c>
      <c r="AF40" s="31" t="str">
        <f t="shared" ca="1" si="0"/>
        <v>DENTRO DE TERMINOS</v>
      </c>
      <c r="AH40" s="7"/>
      <c r="AI40" s="7"/>
      <c r="AJ40" s="7"/>
      <c r="AK40" s="7"/>
      <c r="AL40" s="7"/>
      <c r="AM40" s="7"/>
      <c r="AN40" s="7"/>
    </row>
    <row r="41" spans="1:40" s="34" customFormat="1" ht="200.1" customHeight="1" x14ac:dyDescent="0.25">
      <c r="A41" s="8">
        <v>119</v>
      </c>
      <c r="B41" s="9" t="s">
        <v>33</v>
      </c>
      <c r="C41" s="10">
        <v>118</v>
      </c>
      <c r="D41" s="10">
        <v>3</v>
      </c>
      <c r="E41" s="8" t="s">
        <v>167</v>
      </c>
      <c r="F41" s="8">
        <v>50</v>
      </c>
      <c r="G41" s="11" t="s">
        <v>168</v>
      </c>
      <c r="H41" s="12" t="s">
        <v>254</v>
      </c>
      <c r="I41" s="9" t="s">
        <v>37</v>
      </c>
      <c r="J41" s="29" t="s">
        <v>37</v>
      </c>
      <c r="K41" s="8">
        <v>1</v>
      </c>
      <c r="L41" s="13" t="s">
        <v>255</v>
      </c>
      <c r="M41" s="13" t="s">
        <v>256</v>
      </c>
      <c r="N41" s="13" t="s">
        <v>257</v>
      </c>
      <c r="O41" s="11" t="s">
        <v>258</v>
      </c>
      <c r="P41" s="11" t="s">
        <v>259</v>
      </c>
      <c r="Q41" s="14">
        <v>1</v>
      </c>
      <c r="R41" s="15">
        <v>45799</v>
      </c>
      <c r="S41" s="16">
        <v>45868</v>
      </c>
      <c r="T41" s="17">
        <v>0</v>
      </c>
      <c r="U41" s="18" t="s">
        <v>260</v>
      </c>
      <c r="V41" s="19">
        <v>0</v>
      </c>
      <c r="W41" s="33"/>
      <c r="X41" s="33"/>
      <c r="Y41" s="20">
        <v>45916</v>
      </c>
      <c r="Z41" s="21"/>
      <c r="AA41" s="21"/>
      <c r="AB41" s="21"/>
      <c r="AC41" s="28" t="s">
        <v>56</v>
      </c>
      <c r="AD41" s="22" t="s">
        <v>52</v>
      </c>
      <c r="AE41" s="22">
        <f ca="1">NETWORKDAYS(S41,TODAY(),[1]param!$B$2:$B$76)</f>
        <v>39</v>
      </c>
      <c r="AF41" s="24" t="str">
        <f t="shared" ca="1" si="0"/>
        <v>TERMINOS CUMPLIDOS</v>
      </c>
      <c r="AH41" s="7"/>
      <c r="AI41" s="7"/>
      <c r="AJ41" s="7"/>
      <c r="AK41" s="7"/>
      <c r="AL41" s="7"/>
      <c r="AM41" s="7"/>
      <c r="AN41" s="7"/>
    </row>
    <row r="42" spans="1:40" s="34" customFormat="1" ht="200.1" customHeight="1" x14ac:dyDescent="0.25">
      <c r="A42" s="8">
        <v>120</v>
      </c>
      <c r="B42" s="9" t="s">
        <v>33</v>
      </c>
      <c r="C42" s="10">
        <v>118</v>
      </c>
      <c r="D42" s="10">
        <v>3</v>
      </c>
      <c r="E42" s="8" t="s">
        <v>167</v>
      </c>
      <c r="F42" s="8">
        <v>50</v>
      </c>
      <c r="G42" s="11" t="s">
        <v>168</v>
      </c>
      <c r="H42" s="12" t="s">
        <v>254</v>
      </c>
      <c r="I42" s="9" t="s">
        <v>37</v>
      </c>
      <c r="J42" s="29" t="s">
        <v>37</v>
      </c>
      <c r="K42" s="8">
        <v>2</v>
      </c>
      <c r="L42" s="13" t="s">
        <v>255</v>
      </c>
      <c r="M42" s="13" t="s">
        <v>261</v>
      </c>
      <c r="N42" s="13" t="s">
        <v>262</v>
      </c>
      <c r="O42" s="11" t="s">
        <v>263</v>
      </c>
      <c r="P42" s="11" t="s">
        <v>264</v>
      </c>
      <c r="Q42" s="14">
        <v>1</v>
      </c>
      <c r="R42" s="15">
        <v>45799</v>
      </c>
      <c r="S42" s="16">
        <v>45868</v>
      </c>
      <c r="T42" s="17">
        <v>0</v>
      </c>
      <c r="U42" s="18" t="s">
        <v>265</v>
      </c>
      <c r="V42" s="19">
        <v>0</v>
      </c>
      <c r="W42" s="33"/>
      <c r="X42" s="33"/>
      <c r="Y42" s="20">
        <v>45916</v>
      </c>
      <c r="Z42" s="21"/>
      <c r="AA42" s="21"/>
      <c r="AB42" s="21"/>
      <c r="AC42" s="28" t="s">
        <v>56</v>
      </c>
      <c r="AD42" s="22" t="s">
        <v>52</v>
      </c>
      <c r="AE42" s="22">
        <f ca="1">NETWORKDAYS(S42,TODAY(),[1]param!$B$2:$B$76)</f>
        <v>39</v>
      </c>
      <c r="AF42" s="24" t="str">
        <f t="shared" ca="1" si="0"/>
        <v>TERMINOS CUMPLIDOS</v>
      </c>
      <c r="AH42" s="7"/>
      <c r="AI42" s="7"/>
      <c r="AJ42" s="7"/>
      <c r="AK42" s="7"/>
      <c r="AL42" s="7"/>
      <c r="AM42" s="7"/>
      <c r="AN42" s="7"/>
    </row>
    <row r="43" spans="1:40" s="34" customFormat="1" ht="200.1" customHeight="1" x14ac:dyDescent="0.25">
      <c r="A43" s="8">
        <v>121</v>
      </c>
      <c r="B43" s="9" t="s">
        <v>33</v>
      </c>
      <c r="C43" s="10">
        <v>118</v>
      </c>
      <c r="D43" s="10">
        <v>3</v>
      </c>
      <c r="E43" s="8" t="s">
        <v>167</v>
      </c>
      <c r="F43" s="8">
        <v>50</v>
      </c>
      <c r="G43" s="11" t="s">
        <v>168</v>
      </c>
      <c r="H43" s="12" t="s">
        <v>266</v>
      </c>
      <c r="I43" s="11" t="s">
        <v>66</v>
      </c>
      <c r="J43" s="29" t="s">
        <v>215</v>
      </c>
      <c r="K43" s="8">
        <v>1</v>
      </c>
      <c r="L43" s="13" t="s">
        <v>267</v>
      </c>
      <c r="M43" s="13" t="s">
        <v>268</v>
      </c>
      <c r="N43" s="13" t="s">
        <v>269</v>
      </c>
      <c r="O43" s="11" t="s">
        <v>218</v>
      </c>
      <c r="P43" s="11" t="s">
        <v>219</v>
      </c>
      <c r="Q43" s="14">
        <v>11</v>
      </c>
      <c r="R43" s="15">
        <v>45799</v>
      </c>
      <c r="S43" s="16">
        <v>46133</v>
      </c>
      <c r="T43" s="17">
        <v>0.18179999999999999</v>
      </c>
      <c r="U43" s="38" t="s">
        <v>270</v>
      </c>
      <c r="V43" s="19">
        <v>0.18179999999999999</v>
      </c>
      <c r="W43" s="33"/>
      <c r="X43" s="33"/>
      <c r="Y43" s="20">
        <v>45916</v>
      </c>
      <c r="Z43" s="21"/>
      <c r="AA43" s="21"/>
      <c r="AB43" s="21"/>
      <c r="AC43" s="22" t="s">
        <v>51</v>
      </c>
      <c r="AD43" s="22" t="s">
        <v>52</v>
      </c>
      <c r="AE43" s="22">
        <f ca="1">NETWORKDAYS(S43,TODAY(),[1]param!$B$2:$B$76)</f>
        <v>-152</v>
      </c>
      <c r="AF43" s="31" t="str">
        <f t="shared" ca="1" si="0"/>
        <v>DENTRO DE TERMINOS</v>
      </c>
      <c r="AH43" s="7"/>
      <c r="AI43" s="7"/>
      <c r="AJ43" s="7"/>
      <c r="AK43" s="7"/>
      <c r="AL43" s="7"/>
      <c r="AM43" s="7"/>
      <c r="AN43" s="7"/>
    </row>
    <row r="44" spans="1:40" s="34" customFormat="1" ht="200.1" customHeight="1" x14ac:dyDescent="0.25">
      <c r="A44" s="8">
        <v>122</v>
      </c>
      <c r="B44" s="9" t="s">
        <v>33</v>
      </c>
      <c r="C44" s="10">
        <v>118</v>
      </c>
      <c r="D44" s="10">
        <v>3</v>
      </c>
      <c r="E44" s="8" t="s">
        <v>167</v>
      </c>
      <c r="F44" s="8">
        <v>50</v>
      </c>
      <c r="G44" s="11" t="s">
        <v>168</v>
      </c>
      <c r="H44" s="12" t="s">
        <v>271</v>
      </c>
      <c r="I44" s="11" t="s">
        <v>66</v>
      </c>
      <c r="J44" s="29" t="s">
        <v>170</v>
      </c>
      <c r="K44" s="8">
        <v>1</v>
      </c>
      <c r="L44" s="13" t="s">
        <v>272</v>
      </c>
      <c r="M44" s="13" t="s">
        <v>273</v>
      </c>
      <c r="N44" s="13" t="s">
        <v>274</v>
      </c>
      <c r="O44" s="11" t="s">
        <v>275</v>
      </c>
      <c r="P44" s="11" t="s">
        <v>276</v>
      </c>
      <c r="Q44" s="14">
        <v>1</v>
      </c>
      <c r="R44" s="15">
        <v>45799</v>
      </c>
      <c r="S44" s="16">
        <v>45838</v>
      </c>
      <c r="T44" s="17">
        <v>1</v>
      </c>
      <c r="U44" s="38" t="s">
        <v>277</v>
      </c>
      <c r="V44" s="19">
        <v>1</v>
      </c>
      <c r="W44" s="19">
        <v>0.9</v>
      </c>
      <c r="X44" s="19">
        <v>1</v>
      </c>
      <c r="Y44" s="20">
        <v>45916</v>
      </c>
      <c r="Z44" s="21"/>
      <c r="AA44" s="21"/>
      <c r="AB44" s="21"/>
      <c r="AC44" s="28" t="s">
        <v>44</v>
      </c>
      <c r="AD44" s="23" t="s">
        <v>45</v>
      </c>
      <c r="AE44" s="22">
        <f ca="1">NETWORKDAYS(S44,TODAY(),[1]param!$B$2:$B$76)</f>
        <v>61</v>
      </c>
      <c r="AF44" s="24" t="str">
        <f t="shared" ca="1" si="0"/>
        <v>TERMINOS CUMPLIDOS</v>
      </c>
      <c r="AH44" s="7"/>
      <c r="AI44" s="7"/>
      <c r="AJ44" s="7"/>
      <c r="AK44" s="7"/>
      <c r="AL44" s="7"/>
      <c r="AM44" s="7"/>
      <c r="AN44" s="7"/>
    </row>
    <row r="45" spans="1:40" s="34" customFormat="1" ht="200.1" customHeight="1" x14ac:dyDescent="0.25">
      <c r="A45" s="8">
        <v>123</v>
      </c>
      <c r="B45" s="9" t="s">
        <v>33</v>
      </c>
      <c r="C45" s="10">
        <v>118</v>
      </c>
      <c r="D45" s="10">
        <v>3</v>
      </c>
      <c r="E45" s="8" t="s">
        <v>167</v>
      </c>
      <c r="F45" s="8">
        <v>50</v>
      </c>
      <c r="G45" s="11" t="s">
        <v>168</v>
      </c>
      <c r="H45" s="12" t="s">
        <v>278</v>
      </c>
      <c r="I45" s="11" t="s">
        <v>66</v>
      </c>
      <c r="J45" s="29" t="s">
        <v>170</v>
      </c>
      <c r="K45" s="8">
        <v>1</v>
      </c>
      <c r="L45" s="13" t="s">
        <v>279</v>
      </c>
      <c r="M45" s="13" t="s">
        <v>280</v>
      </c>
      <c r="N45" s="13" t="s">
        <v>274</v>
      </c>
      <c r="O45" s="11" t="s">
        <v>275</v>
      </c>
      <c r="P45" s="11" t="s">
        <v>276</v>
      </c>
      <c r="Q45" s="14">
        <v>1</v>
      </c>
      <c r="R45" s="15">
        <v>45799</v>
      </c>
      <c r="S45" s="16">
        <v>45829</v>
      </c>
      <c r="T45" s="17">
        <v>1</v>
      </c>
      <c r="U45" s="38" t="s">
        <v>281</v>
      </c>
      <c r="V45" s="19">
        <v>1</v>
      </c>
      <c r="W45" s="19">
        <v>1</v>
      </c>
      <c r="X45" s="19">
        <v>1</v>
      </c>
      <c r="Y45" s="20">
        <v>45916</v>
      </c>
      <c r="Z45" s="21"/>
      <c r="AA45" s="21"/>
      <c r="AB45" s="21"/>
      <c r="AC45" s="28" t="s">
        <v>44</v>
      </c>
      <c r="AD45" s="23" t="s">
        <v>45</v>
      </c>
      <c r="AE45" s="22">
        <f ca="1">NETWORKDAYS(S45,TODAY(),[1]param!$B$2:$B$76)</f>
        <v>66</v>
      </c>
      <c r="AF45" s="24" t="str">
        <f t="shared" ca="1" si="0"/>
        <v>TERMINOS CUMPLIDOS</v>
      </c>
      <c r="AH45" s="7"/>
      <c r="AI45" s="7"/>
      <c r="AJ45" s="7"/>
      <c r="AK45" s="7"/>
      <c r="AL45" s="7"/>
      <c r="AM45" s="7"/>
      <c r="AN45" s="7"/>
    </row>
    <row r="46" spans="1:40" s="34" customFormat="1" ht="200.1" customHeight="1" x14ac:dyDescent="0.25">
      <c r="A46" s="8">
        <v>124</v>
      </c>
      <c r="B46" s="9" t="s">
        <v>33</v>
      </c>
      <c r="C46" s="10">
        <v>118</v>
      </c>
      <c r="D46" s="10">
        <v>3</v>
      </c>
      <c r="E46" s="8" t="s">
        <v>167</v>
      </c>
      <c r="F46" s="8">
        <v>50</v>
      </c>
      <c r="G46" s="11" t="s">
        <v>168</v>
      </c>
      <c r="H46" s="12" t="s">
        <v>282</v>
      </c>
      <c r="I46" s="11" t="s">
        <v>66</v>
      </c>
      <c r="J46" s="29" t="s">
        <v>75</v>
      </c>
      <c r="K46" s="8">
        <v>1</v>
      </c>
      <c r="L46" s="13" t="s">
        <v>283</v>
      </c>
      <c r="M46" s="13" t="s">
        <v>284</v>
      </c>
      <c r="N46" s="13" t="s">
        <v>285</v>
      </c>
      <c r="O46" s="11" t="s">
        <v>286</v>
      </c>
      <c r="P46" s="11" t="s">
        <v>287</v>
      </c>
      <c r="Q46" s="14">
        <v>1</v>
      </c>
      <c r="R46" s="15">
        <v>45799</v>
      </c>
      <c r="S46" s="16">
        <v>45930</v>
      </c>
      <c r="T46" s="17">
        <v>0.5</v>
      </c>
      <c r="U46" s="39" t="s">
        <v>288</v>
      </c>
      <c r="V46" s="19">
        <v>0.5</v>
      </c>
      <c r="W46" s="33"/>
      <c r="X46" s="33"/>
      <c r="Y46" s="20">
        <v>45916</v>
      </c>
      <c r="Z46" s="21"/>
      <c r="AA46" s="21"/>
      <c r="AB46" s="21"/>
      <c r="AC46" s="35" t="s">
        <v>191</v>
      </c>
      <c r="AD46" s="22" t="s">
        <v>52</v>
      </c>
      <c r="AE46" s="22">
        <f ca="1">NETWORKDAYS(S46,TODAY(),[1]param!$B$2:$B$76)</f>
        <v>-7</v>
      </c>
      <c r="AF46" s="31" t="str">
        <f t="shared" ca="1" si="0"/>
        <v>PROXIMO A VENCER</v>
      </c>
      <c r="AH46" s="7"/>
      <c r="AI46" s="7"/>
      <c r="AJ46" s="7"/>
      <c r="AK46" s="7"/>
      <c r="AL46" s="7"/>
      <c r="AM46" s="7"/>
      <c r="AN46" s="7"/>
    </row>
    <row r="47" spans="1:40" s="34" customFormat="1" ht="200.1" customHeight="1" x14ac:dyDescent="0.25">
      <c r="A47" s="8">
        <v>125</v>
      </c>
      <c r="B47" s="9" t="s">
        <v>33</v>
      </c>
      <c r="C47" s="10">
        <v>118</v>
      </c>
      <c r="D47" s="10">
        <v>3</v>
      </c>
      <c r="E47" s="8" t="s">
        <v>167</v>
      </c>
      <c r="F47" s="8">
        <v>50</v>
      </c>
      <c r="G47" s="11" t="s">
        <v>168</v>
      </c>
      <c r="H47" s="12" t="s">
        <v>282</v>
      </c>
      <c r="I47" s="11" t="s">
        <v>66</v>
      </c>
      <c r="J47" s="29" t="s">
        <v>289</v>
      </c>
      <c r="K47" s="8">
        <v>2</v>
      </c>
      <c r="L47" s="13" t="s">
        <v>283</v>
      </c>
      <c r="M47" s="13" t="s">
        <v>290</v>
      </c>
      <c r="N47" s="13" t="s">
        <v>291</v>
      </c>
      <c r="O47" s="11" t="s">
        <v>292</v>
      </c>
      <c r="P47" s="11" t="s">
        <v>293</v>
      </c>
      <c r="Q47" s="14">
        <v>1</v>
      </c>
      <c r="R47" s="15">
        <v>45799</v>
      </c>
      <c r="S47" s="16">
        <v>45799</v>
      </c>
      <c r="T47" s="17">
        <v>0.25</v>
      </c>
      <c r="U47" s="18" t="s">
        <v>294</v>
      </c>
      <c r="V47" s="19">
        <v>0.25</v>
      </c>
      <c r="W47" s="33"/>
      <c r="X47" s="33"/>
      <c r="Y47" s="20">
        <v>45916</v>
      </c>
      <c r="Z47" s="21"/>
      <c r="AA47" s="21"/>
      <c r="AB47" s="21"/>
      <c r="AC47" s="28" t="s">
        <v>56</v>
      </c>
      <c r="AD47" s="22" t="s">
        <v>52</v>
      </c>
      <c r="AE47" s="22">
        <f ca="1">NETWORKDAYS(S47,TODAY(),[1]param!$B$2:$B$76)</f>
        <v>88</v>
      </c>
      <c r="AF47" s="24" t="str">
        <f t="shared" ca="1" si="0"/>
        <v>TERMINOS CUMPLIDOS</v>
      </c>
      <c r="AH47" s="7"/>
      <c r="AI47" s="7"/>
      <c r="AJ47" s="7"/>
      <c r="AK47" s="7"/>
      <c r="AL47" s="7"/>
      <c r="AM47" s="7"/>
      <c r="AN47" s="7"/>
    </row>
    <row r="48" spans="1:40" s="34" customFormat="1" ht="200.1" customHeight="1" x14ac:dyDescent="0.25">
      <c r="A48" s="8">
        <v>126</v>
      </c>
      <c r="B48" s="9" t="s">
        <v>33</v>
      </c>
      <c r="C48" s="10">
        <v>118</v>
      </c>
      <c r="D48" s="10">
        <v>3</v>
      </c>
      <c r="E48" s="8" t="s">
        <v>167</v>
      </c>
      <c r="F48" s="8">
        <v>50</v>
      </c>
      <c r="G48" s="11" t="s">
        <v>168</v>
      </c>
      <c r="H48" s="12" t="s">
        <v>295</v>
      </c>
      <c r="I48" s="11" t="s">
        <v>66</v>
      </c>
      <c r="J48" s="29" t="s">
        <v>75</v>
      </c>
      <c r="K48" s="8">
        <v>1</v>
      </c>
      <c r="L48" s="13" t="s">
        <v>296</v>
      </c>
      <c r="M48" s="13" t="s">
        <v>297</v>
      </c>
      <c r="N48" s="13" t="s">
        <v>298</v>
      </c>
      <c r="O48" s="11" t="s">
        <v>299</v>
      </c>
      <c r="P48" s="11" t="s">
        <v>300</v>
      </c>
      <c r="Q48" s="14">
        <v>1</v>
      </c>
      <c r="R48" s="15">
        <v>45799</v>
      </c>
      <c r="S48" s="16">
        <v>46022</v>
      </c>
      <c r="T48" s="17">
        <v>0.5</v>
      </c>
      <c r="U48" s="18" t="s">
        <v>301</v>
      </c>
      <c r="V48" s="19">
        <v>0.5</v>
      </c>
      <c r="W48" s="33"/>
      <c r="X48" s="33"/>
      <c r="Y48" s="20">
        <v>45916</v>
      </c>
      <c r="Z48" s="21"/>
      <c r="AA48" s="21"/>
      <c r="AB48" s="21"/>
      <c r="AC48" s="36" t="s">
        <v>51</v>
      </c>
      <c r="AD48" s="22" t="s">
        <v>52</v>
      </c>
      <c r="AE48" s="22">
        <f ca="1">NETWORKDAYS(S48,TODAY(),[1]param!$B$2:$B$76)</f>
        <v>-73</v>
      </c>
      <c r="AF48" s="31" t="str">
        <f t="shared" ca="1" si="0"/>
        <v>DENTRO DE TERMINOS</v>
      </c>
      <c r="AH48" s="7"/>
      <c r="AI48" s="7"/>
      <c r="AJ48" s="7"/>
      <c r="AK48" s="7"/>
      <c r="AL48" s="7"/>
      <c r="AM48" s="7"/>
      <c r="AN48" s="7"/>
    </row>
    <row r="49" spans="1:40" s="34" customFormat="1" ht="200.1" customHeight="1" x14ac:dyDescent="0.25">
      <c r="A49" s="8">
        <v>127</v>
      </c>
      <c r="B49" s="9" t="s">
        <v>33</v>
      </c>
      <c r="C49" s="10">
        <v>118</v>
      </c>
      <c r="D49" s="10">
        <v>3</v>
      </c>
      <c r="E49" s="8" t="s">
        <v>167</v>
      </c>
      <c r="F49" s="8">
        <v>50</v>
      </c>
      <c r="G49" s="11" t="s">
        <v>168</v>
      </c>
      <c r="H49" s="12" t="s">
        <v>302</v>
      </c>
      <c r="I49" s="9" t="s">
        <v>37</v>
      </c>
      <c r="J49" s="29" t="s">
        <v>37</v>
      </c>
      <c r="K49" s="8">
        <v>1</v>
      </c>
      <c r="L49" s="13" t="s">
        <v>303</v>
      </c>
      <c r="M49" s="13" t="s">
        <v>304</v>
      </c>
      <c r="N49" s="13" t="s">
        <v>305</v>
      </c>
      <c r="O49" s="11" t="s">
        <v>306</v>
      </c>
      <c r="P49" s="11" t="s">
        <v>307</v>
      </c>
      <c r="Q49" s="14">
        <v>1</v>
      </c>
      <c r="R49" s="15">
        <v>45799</v>
      </c>
      <c r="S49" s="16">
        <v>45960</v>
      </c>
      <c r="T49" s="17">
        <v>0</v>
      </c>
      <c r="U49" s="38" t="s">
        <v>308</v>
      </c>
      <c r="V49" s="19">
        <v>0</v>
      </c>
      <c r="W49" s="40"/>
      <c r="X49" s="40"/>
      <c r="Y49" s="20">
        <v>45916</v>
      </c>
      <c r="Z49" s="8"/>
      <c r="AA49" s="8"/>
      <c r="AB49" s="8"/>
      <c r="AC49" s="35" t="s">
        <v>191</v>
      </c>
      <c r="AD49" s="22" t="s">
        <v>52</v>
      </c>
      <c r="AE49" s="22">
        <f ca="1">NETWORKDAYS(S49,TODAY(),[1]param!$B$2:$B$76)</f>
        <v>-29</v>
      </c>
      <c r="AF49" s="31" t="str">
        <f t="shared" ca="1" si="0"/>
        <v>PROXIMO A VENCER</v>
      </c>
      <c r="AH49" s="7"/>
      <c r="AI49" s="7"/>
      <c r="AJ49" s="7"/>
      <c r="AK49" s="7"/>
      <c r="AL49" s="7"/>
      <c r="AM49" s="7"/>
      <c r="AN49" s="7"/>
    </row>
    <row r="50" spans="1:40" s="34" customFormat="1" ht="200.1" customHeight="1" x14ac:dyDescent="0.25">
      <c r="A50" s="8">
        <v>128</v>
      </c>
      <c r="B50" s="9" t="s">
        <v>33</v>
      </c>
      <c r="C50" s="10">
        <v>5450</v>
      </c>
      <c r="D50" s="41"/>
      <c r="E50" s="42">
        <v>2024</v>
      </c>
      <c r="F50" s="8">
        <v>21</v>
      </c>
      <c r="G50" s="11" t="s">
        <v>309</v>
      </c>
      <c r="H50" s="12">
        <v>4</v>
      </c>
      <c r="I50" s="11" t="s">
        <v>66</v>
      </c>
      <c r="J50" s="29" t="s">
        <v>310</v>
      </c>
      <c r="K50" s="8">
        <v>1</v>
      </c>
      <c r="L50" s="13" t="s">
        <v>311</v>
      </c>
      <c r="M50" s="13" t="s">
        <v>312</v>
      </c>
      <c r="N50" s="13" t="s">
        <v>313</v>
      </c>
      <c r="O50" s="11" t="s">
        <v>314</v>
      </c>
      <c r="P50" s="11" t="s">
        <v>315</v>
      </c>
      <c r="Q50" s="14">
        <v>4</v>
      </c>
      <c r="R50" s="15">
        <v>45677</v>
      </c>
      <c r="S50" s="16">
        <v>46042</v>
      </c>
      <c r="T50" s="17">
        <v>0.5</v>
      </c>
      <c r="U50" s="43" t="s">
        <v>316</v>
      </c>
      <c r="V50" s="19">
        <v>0.5</v>
      </c>
      <c r="W50" s="33"/>
      <c r="X50" s="33"/>
      <c r="Y50" s="20">
        <v>45916</v>
      </c>
      <c r="Z50" s="21"/>
      <c r="AA50" s="21"/>
      <c r="AB50" s="21"/>
      <c r="AC50" s="36" t="s">
        <v>51</v>
      </c>
      <c r="AD50" s="22" t="s">
        <v>52</v>
      </c>
      <c r="AE50" s="22">
        <f ca="1">NETWORKDAYS(S50,TODAY(),[1]param!$B$2:$B$76)</f>
        <v>-87</v>
      </c>
      <c r="AF50" s="31" t="str">
        <f t="shared" ca="1" si="0"/>
        <v>DENTRO DE TERMINOS</v>
      </c>
      <c r="AH50" s="7"/>
      <c r="AI50" s="7"/>
      <c r="AJ50" s="7"/>
      <c r="AK50" s="7"/>
      <c r="AL50" s="7"/>
      <c r="AM50" s="7"/>
      <c r="AN50" s="7"/>
    </row>
    <row r="51" spans="1:40" s="34" customFormat="1" ht="200.1" customHeight="1" x14ac:dyDescent="0.25">
      <c r="A51" s="8">
        <v>129</v>
      </c>
      <c r="B51" s="9" t="s">
        <v>33</v>
      </c>
      <c r="C51" s="10">
        <v>5450</v>
      </c>
      <c r="D51" s="41"/>
      <c r="E51" s="42">
        <v>2024</v>
      </c>
      <c r="F51" s="8">
        <v>21</v>
      </c>
      <c r="G51" s="11" t="s">
        <v>309</v>
      </c>
      <c r="H51" s="12">
        <v>5</v>
      </c>
      <c r="I51" s="11" t="s">
        <v>66</v>
      </c>
      <c r="J51" s="29" t="s">
        <v>310</v>
      </c>
      <c r="K51" s="8">
        <v>1</v>
      </c>
      <c r="L51" s="13" t="s">
        <v>317</v>
      </c>
      <c r="M51" s="13" t="s">
        <v>318</v>
      </c>
      <c r="N51" s="13" t="s">
        <v>319</v>
      </c>
      <c r="O51" s="11" t="s">
        <v>320</v>
      </c>
      <c r="P51" s="11" t="s">
        <v>203</v>
      </c>
      <c r="Q51" s="14">
        <v>1</v>
      </c>
      <c r="R51" s="15">
        <v>45677</v>
      </c>
      <c r="S51" s="16">
        <v>45838</v>
      </c>
      <c r="T51" s="17">
        <v>1</v>
      </c>
      <c r="U51" s="43" t="s">
        <v>321</v>
      </c>
      <c r="V51" s="19">
        <v>1</v>
      </c>
      <c r="W51" s="19">
        <v>1</v>
      </c>
      <c r="X51" s="19">
        <v>1</v>
      </c>
      <c r="Y51" s="20">
        <v>45916</v>
      </c>
      <c r="Z51" s="21"/>
      <c r="AA51" s="21"/>
      <c r="AB51" s="21"/>
      <c r="AC51" s="22" t="s">
        <v>44</v>
      </c>
      <c r="AD51" s="23" t="s">
        <v>45</v>
      </c>
      <c r="AE51" s="22">
        <f ca="1">NETWORKDAYS(S51,TODAY(),[1]param!$B$2:$B$76)</f>
        <v>61</v>
      </c>
      <c r="AF51" s="24" t="str">
        <f t="shared" ca="1" si="0"/>
        <v>TERMINOS CUMPLIDOS</v>
      </c>
      <c r="AH51" s="7"/>
      <c r="AI51" s="7"/>
      <c r="AJ51" s="7"/>
      <c r="AK51" s="7"/>
      <c r="AL51" s="7"/>
      <c r="AM51" s="7"/>
      <c r="AN51" s="7"/>
    </row>
    <row r="52" spans="1:40" s="34" customFormat="1" ht="200.1" customHeight="1" x14ac:dyDescent="0.25">
      <c r="A52" s="8">
        <v>130</v>
      </c>
      <c r="B52" s="9" t="s">
        <v>33</v>
      </c>
      <c r="C52" s="10">
        <v>5450</v>
      </c>
      <c r="D52" s="41"/>
      <c r="E52" s="42">
        <v>2024</v>
      </c>
      <c r="F52" s="8">
        <v>21</v>
      </c>
      <c r="G52" s="11" t="s">
        <v>309</v>
      </c>
      <c r="H52" s="12">
        <v>6</v>
      </c>
      <c r="I52" s="11" t="s">
        <v>66</v>
      </c>
      <c r="J52" s="29" t="s">
        <v>310</v>
      </c>
      <c r="K52" s="8">
        <v>1</v>
      </c>
      <c r="L52" s="13" t="s">
        <v>322</v>
      </c>
      <c r="M52" s="13" t="s">
        <v>323</v>
      </c>
      <c r="N52" s="13" t="s">
        <v>324</v>
      </c>
      <c r="O52" s="11" t="s">
        <v>325</v>
      </c>
      <c r="P52" s="11" t="s">
        <v>315</v>
      </c>
      <c r="Q52" s="14">
        <v>14</v>
      </c>
      <c r="R52" s="15">
        <v>45677</v>
      </c>
      <c r="S52" s="16">
        <v>46042</v>
      </c>
      <c r="T52" s="17">
        <v>0.5</v>
      </c>
      <c r="U52" s="43" t="s">
        <v>326</v>
      </c>
      <c r="V52" s="19">
        <v>0.5</v>
      </c>
      <c r="W52" s="33"/>
      <c r="X52" s="33"/>
      <c r="Y52" s="20">
        <v>45916</v>
      </c>
      <c r="Z52" s="21"/>
      <c r="AA52" s="21"/>
      <c r="AB52" s="21"/>
      <c r="AC52" s="22" t="s">
        <v>51</v>
      </c>
      <c r="AD52" s="22" t="s">
        <v>52</v>
      </c>
      <c r="AE52" s="22">
        <f ca="1">NETWORKDAYS(S52,TODAY(),[1]param!$B$2:$B$76)</f>
        <v>-87</v>
      </c>
      <c r="AF52" s="31" t="str">
        <f t="shared" ca="1" si="0"/>
        <v>DENTRO DE TERMINOS</v>
      </c>
      <c r="AH52" s="7"/>
      <c r="AI52" s="7"/>
      <c r="AJ52" s="7"/>
      <c r="AK52" s="7"/>
      <c r="AL52" s="7"/>
      <c r="AM52" s="7"/>
      <c r="AN52" s="7"/>
    </row>
    <row r="53" spans="1:40" s="34" customFormat="1" ht="200.1" customHeight="1" x14ac:dyDescent="0.25">
      <c r="A53" s="8">
        <v>131</v>
      </c>
      <c r="B53" s="9" t="s">
        <v>33</v>
      </c>
      <c r="C53" s="10">
        <v>5450</v>
      </c>
      <c r="D53" s="41"/>
      <c r="E53" s="42">
        <v>2024</v>
      </c>
      <c r="F53" s="8">
        <v>21</v>
      </c>
      <c r="G53" s="11" t="s">
        <v>309</v>
      </c>
      <c r="H53" s="12">
        <v>7</v>
      </c>
      <c r="I53" s="11" t="s">
        <v>66</v>
      </c>
      <c r="J53" s="29" t="s">
        <v>310</v>
      </c>
      <c r="K53" s="8">
        <v>1</v>
      </c>
      <c r="L53" s="13" t="s">
        <v>327</v>
      </c>
      <c r="M53" s="13" t="s">
        <v>328</v>
      </c>
      <c r="N53" s="13" t="s">
        <v>329</v>
      </c>
      <c r="O53" s="11" t="s">
        <v>330</v>
      </c>
      <c r="P53" s="11" t="s">
        <v>203</v>
      </c>
      <c r="Q53" s="14">
        <v>1</v>
      </c>
      <c r="R53" s="15">
        <v>45677</v>
      </c>
      <c r="S53" s="16">
        <v>45838</v>
      </c>
      <c r="T53" s="17">
        <v>1</v>
      </c>
      <c r="U53" s="43" t="s">
        <v>331</v>
      </c>
      <c r="V53" s="19">
        <v>1</v>
      </c>
      <c r="W53" s="19">
        <v>1</v>
      </c>
      <c r="X53" s="19">
        <v>1</v>
      </c>
      <c r="Y53" s="20">
        <v>45916</v>
      </c>
      <c r="Z53" s="21"/>
      <c r="AA53" s="21"/>
      <c r="AB53" s="21"/>
      <c r="AC53" s="22" t="s">
        <v>44</v>
      </c>
      <c r="AD53" s="23" t="s">
        <v>45</v>
      </c>
      <c r="AE53" s="22">
        <f ca="1">NETWORKDAYS(S53,TODAY(),[1]param!$B$2:$B$76)</f>
        <v>61</v>
      </c>
      <c r="AF53" s="24" t="str">
        <f t="shared" ca="1" si="0"/>
        <v>TERMINOS CUMPLIDOS</v>
      </c>
      <c r="AH53" s="7"/>
      <c r="AI53" s="7"/>
      <c r="AJ53" s="7"/>
      <c r="AK53" s="7"/>
      <c r="AL53" s="7"/>
      <c r="AM53" s="7"/>
      <c r="AN53" s="7"/>
    </row>
    <row r="54" spans="1:40" s="34" customFormat="1" ht="200.1" customHeight="1" x14ac:dyDescent="0.25">
      <c r="A54" s="8">
        <v>132</v>
      </c>
      <c r="B54" s="9" t="s">
        <v>33</v>
      </c>
      <c r="C54" s="10">
        <v>5450</v>
      </c>
      <c r="D54" s="41"/>
      <c r="E54" s="42">
        <v>2024</v>
      </c>
      <c r="F54" s="8">
        <v>21</v>
      </c>
      <c r="G54" s="11" t="s">
        <v>309</v>
      </c>
      <c r="H54" s="12">
        <v>8</v>
      </c>
      <c r="I54" s="11" t="s">
        <v>66</v>
      </c>
      <c r="J54" s="29" t="s">
        <v>310</v>
      </c>
      <c r="K54" s="8">
        <v>1</v>
      </c>
      <c r="L54" s="13" t="s">
        <v>332</v>
      </c>
      <c r="M54" s="13" t="s">
        <v>333</v>
      </c>
      <c r="N54" s="13" t="s">
        <v>334</v>
      </c>
      <c r="O54" s="11" t="s">
        <v>335</v>
      </c>
      <c r="P54" s="11" t="s">
        <v>203</v>
      </c>
      <c r="Q54" s="14">
        <v>1</v>
      </c>
      <c r="R54" s="15">
        <v>45677</v>
      </c>
      <c r="S54" s="16">
        <v>45838</v>
      </c>
      <c r="T54" s="17">
        <v>1</v>
      </c>
      <c r="U54" s="43" t="s">
        <v>336</v>
      </c>
      <c r="V54" s="19">
        <v>1</v>
      </c>
      <c r="W54" s="19">
        <v>1</v>
      </c>
      <c r="X54" s="19">
        <v>1</v>
      </c>
      <c r="Y54" s="20">
        <v>45916</v>
      </c>
      <c r="Z54" s="21"/>
      <c r="AA54" s="21"/>
      <c r="AB54" s="21"/>
      <c r="AC54" s="22" t="s">
        <v>44</v>
      </c>
      <c r="AD54" s="23" t="s">
        <v>45</v>
      </c>
      <c r="AE54" s="22">
        <f ca="1">NETWORKDAYS(S54,TODAY(),[1]param!$B$2:$B$76)</f>
        <v>61</v>
      </c>
      <c r="AF54" s="24" t="str">
        <f t="shared" ca="1" si="0"/>
        <v>TERMINOS CUMPLIDOS</v>
      </c>
      <c r="AH54" s="7"/>
      <c r="AI54" s="7"/>
      <c r="AJ54" s="7"/>
      <c r="AK54" s="7"/>
      <c r="AL54" s="7"/>
      <c r="AM54" s="7"/>
      <c r="AN54" s="7"/>
    </row>
    <row r="55" spans="1:40" s="34" customFormat="1" ht="200.1" customHeight="1" x14ac:dyDescent="0.25">
      <c r="A55" s="8">
        <v>133</v>
      </c>
      <c r="B55" s="9" t="s">
        <v>33</v>
      </c>
      <c r="C55" s="10">
        <v>5450</v>
      </c>
      <c r="D55" s="41"/>
      <c r="E55" s="42">
        <v>2024</v>
      </c>
      <c r="F55" s="8">
        <v>32</v>
      </c>
      <c r="G55" s="11" t="s">
        <v>337</v>
      </c>
      <c r="H55" s="12">
        <v>4</v>
      </c>
      <c r="I55" s="11" t="s">
        <v>338</v>
      </c>
      <c r="J55" s="29" t="s">
        <v>339</v>
      </c>
      <c r="K55" s="8">
        <v>1</v>
      </c>
      <c r="L55" s="13" t="s">
        <v>340</v>
      </c>
      <c r="M55" s="13" t="s">
        <v>341</v>
      </c>
      <c r="N55" s="13" t="s">
        <v>342</v>
      </c>
      <c r="O55" s="11" t="s">
        <v>343</v>
      </c>
      <c r="P55" s="11" t="s">
        <v>344</v>
      </c>
      <c r="Q55" s="14">
        <v>1</v>
      </c>
      <c r="R55" s="15">
        <v>45663</v>
      </c>
      <c r="S55" s="16">
        <v>46022</v>
      </c>
      <c r="T55" s="17">
        <v>0</v>
      </c>
      <c r="U55" s="43" t="s">
        <v>345</v>
      </c>
      <c r="V55" s="19">
        <v>0</v>
      </c>
      <c r="W55" s="33"/>
      <c r="X55" s="33"/>
      <c r="Y55" s="20">
        <v>45916</v>
      </c>
      <c r="Z55" s="21"/>
      <c r="AA55" s="21"/>
      <c r="AB55" s="21"/>
      <c r="AC55" s="22" t="s">
        <v>148</v>
      </c>
      <c r="AD55" s="22" t="s">
        <v>52</v>
      </c>
      <c r="AE55" s="22">
        <f ca="1">NETWORKDAYS(S55,TODAY(),[1]param!$B$2:$B$76)</f>
        <v>-73</v>
      </c>
      <c r="AF55" s="31" t="str">
        <f t="shared" ca="1" si="0"/>
        <v>DENTRO DE TERMINOS</v>
      </c>
      <c r="AH55" s="7"/>
      <c r="AI55" s="7"/>
      <c r="AJ55" s="7"/>
      <c r="AK55" s="7"/>
      <c r="AL55" s="7"/>
      <c r="AM55" s="7"/>
      <c r="AN55" s="7"/>
    </row>
    <row r="56" spans="1:40" s="34" customFormat="1" ht="200.1" customHeight="1" x14ac:dyDescent="0.25">
      <c r="A56" s="8">
        <v>134</v>
      </c>
      <c r="B56" s="9" t="s">
        <v>33</v>
      </c>
      <c r="C56" s="10">
        <v>5450</v>
      </c>
      <c r="D56" s="41"/>
      <c r="E56" s="42">
        <v>2024</v>
      </c>
      <c r="F56" s="8">
        <v>32</v>
      </c>
      <c r="G56" s="11" t="s">
        <v>337</v>
      </c>
      <c r="H56" s="12">
        <v>5</v>
      </c>
      <c r="I56" s="11" t="s">
        <v>338</v>
      </c>
      <c r="J56" s="29" t="s">
        <v>339</v>
      </c>
      <c r="K56" s="8">
        <v>1</v>
      </c>
      <c r="L56" s="13" t="s">
        <v>346</v>
      </c>
      <c r="M56" s="13" t="s">
        <v>347</v>
      </c>
      <c r="N56" s="13" t="s">
        <v>348</v>
      </c>
      <c r="O56" s="11" t="s">
        <v>349</v>
      </c>
      <c r="P56" s="11" t="s">
        <v>350</v>
      </c>
      <c r="Q56" s="14">
        <v>12</v>
      </c>
      <c r="R56" s="15">
        <v>45663</v>
      </c>
      <c r="S56" s="16">
        <v>46031</v>
      </c>
      <c r="T56" s="17">
        <f>8/12</f>
        <v>0.66666666666666663</v>
      </c>
      <c r="U56" s="44" t="s">
        <v>351</v>
      </c>
      <c r="V56" s="19">
        <f>8/12</f>
        <v>0.66666666666666663</v>
      </c>
      <c r="W56" s="19"/>
      <c r="X56" s="33"/>
      <c r="Y56" s="20">
        <v>45916</v>
      </c>
      <c r="Z56" s="21"/>
      <c r="AA56" s="21"/>
      <c r="AB56" s="21"/>
      <c r="AC56" s="36" t="s">
        <v>51</v>
      </c>
      <c r="AD56" s="22" t="s">
        <v>52</v>
      </c>
      <c r="AE56" s="22">
        <f ca="1">NETWORKDAYS(S56,TODAY(),[1]param!$B$2:$B$76)</f>
        <v>-80</v>
      </c>
      <c r="AF56" s="31" t="str">
        <f t="shared" ca="1" si="0"/>
        <v>DENTRO DE TERMINOS</v>
      </c>
      <c r="AH56" s="7"/>
      <c r="AI56" s="7"/>
      <c r="AJ56" s="7"/>
      <c r="AK56" s="7"/>
      <c r="AL56" s="7"/>
      <c r="AM56" s="7"/>
      <c r="AN56" s="7"/>
    </row>
    <row r="57" spans="1:40" s="34" customFormat="1" ht="200.1" customHeight="1" x14ac:dyDescent="0.25">
      <c r="A57" s="8">
        <v>135</v>
      </c>
      <c r="B57" s="9" t="s">
        <v>33</v>
      </c>
      <c r="C57" s="10">
        <v>5450</v>
      </c>
      <c r="D57" s="41"/>
      <c r="E57" s="42">
        <v>2024</v>
      </c>
      <c r="F57" s="8">
        <v>32</v>
      </c>
      <c r="G57" s="11" t="s">
        <v>337</v>
      </c>
      <c r="H57" s="12">
        <v>5</v>
      </c>
      <c r="I57" s="11" t="s">
        <v>338</v>
      </c>
      <c r="J57" s="29" t="s">
        <v>339</v>
      </c>
      <c r="K57" s="8">
        <v>2</v>
      </c>
      <c r="L57" s="13" t="s">
        <v>346</v>
      </c>
      <c r="M57" s="13" t="s">
        <v>347</v>
      </c>
      <c r="N57" s="13" t="s">
        <v>352</v>
      </c>
      <c r="O57" s="11" t="s">
        <v>353</v>
      </c>
      <c r="P57" s="11" t="s">
        <v>354</v>
      </c>
      <c r="Q57" s="14">
        <v>1</v>
      </c>
      <c r="R57" s="15">
        <v>45663</v>
      </c>
      <c r="S57" s="16">
        <v>45838</v>
      </c>
      <c r="T57" s="17">
        <v>1</v>
      </c>
      <c r="U57" s="43" t="s">
        <v>355</v>
      </c>
      <c r="V57" s="19">
        <v>1</v>
      </c>
      <c r="W57" s="19">
        <v>1</v>
      </c>
      <c r="X57" s="19">
        <v>1</v>
      </c>
      <c r="Y57" s="20">
        <v>45916</v>
      </c>
      <c r="Z57" s="21"/>
      <c r="AA57" s="21"/>
      <c r="AB57" s="21"/>
      <c r="AC57" s="22" t="s">
        <v>44</v>
      </c>
      <c r="AD57" s="23" t="s">
        <v>45</v>
      </c>
      <c r="AE57" s="22">
        <f ca="1">NETWORKDAYS(S57,TODAY(),[1]param!$B$2:$B$76)</f>
        <v>61</v>
      </c>
      <c r="AF57" s="24" t="str">
        <f t="shared" ca="1" si="0"/>
        <v>TERMINOS CUMPLIDOS</v>
      </c>
      <c r="AH57" s="7"/>
      <c r="AI57" s="7"/>
      <c r="AJ57" s="7"/>
      <c r="AK57" s="7"/>
      <c r="AL57" s="7"/>
      <c r="AM57" s="7"/>
      <c r="AN57" s="7"/>
    </row>
    <row r="58" spans="1:40" s="34" customFormat="1" ht="200.1" customHeight="1" x14ac:dyDescent="0.25">
      <c r="A58" s="8">
        <v>137</v>
      </c>
      <c r="B58" s="9" t="s">
        <v>33</v>
      </c>
      <c r="C58" s="10">
        <v>118</v>
      </c>
      <c r="D58" s="10">
        <v>3</v>
      </c>
      <c r="E58" s="42" t="s">
        <v>167</v>
      </c>
      <c r="F58" s="8">
        <v>49</v>
      </c>
      <c r="G58" s="11" t="s">
        <v>356</v>
      </c>
      <c r="H58" s="12" t="s">
        <v>169</v>
      </c>
      <c r="I58" s="9" t="s">
        <v>66</v>
      </c>
      <c r="J58" s="29" t="s">
        <v>75</v>
      </c>
      <c r="K58" s="8">
        <v>1</v>
      </c>
      <c r="L58" s="13" t="s">
        <v>357</v>
      </c>
      <c r="M58" s="13" t="s">
        <v>358</v>
      </c>
      <c r="N58" s="13" t="s">
        <v>359</v>
      </c>
      <c r="O58" s="13" t="s">
        <v>360</v>
      </c>
      <c r="P58" s="11" t="s">
        <v>252</v>
      </c>
      <c r="Q58" s="11">
        <v>1</v>
      </c>
      <c r="R58" s="45">
        <v>45852</v>
      </c>
      <c r="S58" s="16">
        <v>45960</v>
      </c>
      <c r="T58" s="17">
        <v>0</v>
      </c>
      <c r="U58" s="38" t="s">
        <v>361</v>
      </c>
      <c r="V58" s="19">
        <v>0</v>
      </c>
      <c r="W58" s="46"/>
      <c r="X58" s="46"/>
      <c r="Y58" s="20">
        <v>45916</v>
      </c>
      <c r="Z58" s="47"/>
      <c r="AA58" s="47"/>
      <c r="AB58" s="47"/>
      <c r="AC58" s="35" t="s">
        <v>191</v>
      </c>
      <c r="AD58" s="22" t="s">
        <v>52</v>
      </c>
      <c r="AE58" s="22">
        <f ca="1">NETWORKDAYS(S58,TODAY(),[1]param!$B$2:$B$76)</f>
        <v>-29</v>
      </c>
      <c r="AF58" s="31" t="str">
        <f t="shared" ca="1" si="0"/>
        <v>PROXIMO A VENCER</v>
      </c>
      <c r="AH58" s="7"/>
      <c r="AI58" s="7"/>
      <c r="AJ58" s="7"/>
      <c r="AK58" s="7"/>
      <c r="AL58" s="7"/>
      <c r="AM58" s="7"/>
      <c r="AN58" s="7"/>
    </row>
    <row r="59" spans="1:40" s="34" customFormat="1" ht="200.1" customHeight="1" x14ac:dyDescent="0.25">
      <c r="A59" s="8">
        <v>138</v>
      </c>
      <c r="B59" s="9" t="s">
        <v>33</v>
      </c>
      <c r="C59" s="10">
        <v>118</v>
      </c>
      <c r="D59" s="10">
        <v>3</v>
      </c>
      <c r="E59" s="42" t="s">
        <v>167</v>
      </c>
      <c r="F59" s="8">
        <v>49</v>
      </c>
      <c r="G59" s="11" t="s">
        <v>356</v>
      </c>
      <c r="H59" s="12" t="s">
        <v>362</v>
      </c>
      <c r="I59" s="9" t="s">
        <v>123</v>
      </c>
      <c r="J59" s="29" t="s">
        <v>240</v>
      </c>
      <c r="K59" s="8">
        <v>1</v>
      </c>
      <c r="L59" s="13" t="s">
        <v>363</v>
      </c>
      <c r="M59" s="13" t="s">
        <v>364</v>
      </c>
      <c r="N59" s="13" t="s">
        <v>365</v>
      </c>
      <c r="O59" s="13" t="s">
        <v>366</v>
      </c>
      <c r="P59" s="11" t="s">
        <v>367</v>
      </c>
      <c r="Q59" s="11">
        <v>1</v>
      </c>
      <c r="R59" s="45">
        <v>45852</v>
      </c>
      <c r="S59" s="16">
        <v>46081</v>
      </c>
      <c r="T59" s="17">
        <v>0</v>
      </c>
      <c r="U59" s="38" t="s">
        <v>368</v>
      </c>
      <c r="V59" s="19">
        <v>0</v>
      </c>
      <c r="W59" s="46"/>
      <c r="X59" s="46"/>
      <c r="Y59" s="20">
        <v>45916</v>
      </c>
      <c r="Z59" s="47"/>
      <c r="AA59" s="47"/>
      <c r="AB59" s="47"/>
      <c r="AC59" s="22" t="s">
        <v>148</v>
      </c>
      <c r="AD59" s="22" t="s">
        <v>52</v>
      </c>
      <c r="AE59" s="22">
        <f ca="1">NETWORKDAYS(S59,TODAY(),[1]param!$B$2:$B$76)</f>
        <v>-115</v>
      </c>
      <c r="AF59" s="31" t="str">
        <f t="shared" ca="1" si="0"/>
        <v>DENTRO DE TERMINOS</v>
      </c>
      <c r="AH59" s="7"/>
      <c r="AI59" s="7"/>
      <c r="AJ59" s="7"/>
      <c r="AK59" s="7"/>
      <c r="AL59" s="7"/>
      <c r="AM59" s="7"/>
      <c r="AN59" s="7"/>
    </row>
    <row r="60" spans="1:40" s="34" customFormat="1" ht="200.1" customHeight="1" x14ac:dyDescent="0.25">
      <c r="A60" s="8">
        <v>139</v>
      </c>
      <c r="B60" s="9" t="s">
        <v>33</v>
      </c>
      <c r="C60" s="10">
        <v>118</v>
      </c>
      <c r="D60" s="10">
        <v>3</v>
      </c>
      <c r="E60" s="42" t="s">
        <v>167</v>
      </c>
      <c r="F60" s="8">
        <v>49</v>
      </c>
      <c r="G60" s="11" t="s">
        <v>356</v>
      </c>
      <c r="H60" s="12" t="s">
        <v>122</v>
      </c>
      <c r="I60" s="9" t="s">
        <v>93</v>
      </c>
      <c r="J60" s="29" t="s">
        <v>369</v>
      </c>
      <c r="K60" s="8">
        <v>1</v>
      </c>
      <c r="L60" s="13" t="s">
        <v>370</v>
      </c>
      <c r="M60" s="13" t="s">
        <v>371</v>
      </c>
      <c r="N60" s="13" t="s">
        <v>372</v>
      </c>
      <c r="O60" s="13" t="s">
        <v>373</v>
      </c>
      <c r="P60" s="11" t="s">
        <v>374</v>
      </c>
      <c r="Q60" s="11">
        <v>1</v>
      </c>
      <c r="R60" s="45">
        <v>45852</v>
      </c>
      <c r="S60" s="16">
        <v>46059</v>
      </c>
      <c r="T60" s="17">
        <v>0</v>
      </c>
      <c r="U60" s="38" t="s">
        <v>368</v>
      </c>
      <c r="V60" s="19">
        <v>0</v>
      </c>
      <c r="W60" s="46"/>
      <c r="X60" s="46"/>
      <c r="Y60" s="20">
        <v>45916</v>
      </c>
      <c r="Z60" s="47"/>
      <c r="AA60" s="47"/>
      <c r="AB60" s="47"/>
      <c r="AC60" s="22" t="s">
        <v>148</v>
      </c>
      <c r="AD60" s="22" t="s">
        <v>52</v>
      </c>
      <c r="AE60" s="22">
        <f ca="1">NETWORKDAYS(S60,TODAY(),[1]param!$B$2:$B$76)</f>
        <v>-100</v>
      </c>
      <c r="AF60" s="31" t="str">
        <f t="shared" ca="1" si="0"/>
        <v>DENTRO DE TERMINOS</v>
      </c>
      <c r="AH60" s="7"/>
      <c r="AI60" s="7"/>
      <c r="AJ60" s="7"/>
      <c r="AK60" s="7"/>
      <c r="AL60" s="7"/>
      <c r="AM60" s="7"/>
      <c r="AN60" s="7"/>
    </row>
    <row r="61" spans="1:40" s="34" customFormat="1" ht="200.1" customHeight="1" x14ac:dyDescent="0.25">
      <c r="A61" s="8">
        <v>140</v>
      </c>
      <c r="B61" s="9" t="s">
        <v>33</v>
      </c>
      <c r="C61" s="10">
        <v>118</v>
      </c>
      <c r="D61" s="10">
        <v>3</v>
      </c>
      <c r="E61" s="42" t="s">
        <v>167</v>
      </c>
      <c r="F61" s="8">
        <v>49</v>
      </c>
      <c r="G61" s="11" t="s">
        <v>356</v>
      </c>
      <c r="H61" s="12" t="s">
        <v>375</v>
      </c>
      <c r="I61" s="9" t="s">
        <v>123</v>
      </c>
      <c r="J61" s="29" t="s">
        <v>207</v>
      </c>
      <c r="K61" s="8">
        <v>1</v>
      </c>
      <c r="L61" s="13" t="s">
        <v>376</v>
      </c>
      <c r="M61" s="13" t="s">
        <v>377</v>
      </c>
      <c r="N61" s="13" t="s">
        <v>378</v>
      </c>
      <c r="O61" s="13" t="s">
        <v>379</v>
      </c>
      <c r="P61" s="11" t="s">
        <v>380</v>
      </c>
      <c r="Q61" s="11">
        <v>1</v>
      </c>
      <c r="R61" s="45">
        <v>45863</v>
      </c>
      <c r="S61" s="16">
        <v>45991</v>
      </c>
      <c r="T61" s="17">
        <v>0</v>
      </c>
      <c r="U61" s="38" t="s">
        <v>381</v>
      </c>
      <c r="V61" s="19">
        <v>0</v>
      </c>
      <c r="W61" s="46"/>
      <c r="X61" s="46"/>
      <c r="Y61" s="20">
        <v>45916</v>
      </c>
      <c r="Z61" s="47"/>
      <c r="AA61" s="47"/>
      <c r="AB61" s="47"/>
      <c r="AC61" s="22" t="s">
        <v>148</v>
      </c>
      <c r="AD61" s="22" t="s">
        <v>52</v>
      </c>
      <c r="AE61" s="22">
        <f ca="1">NETWORKDAYS(S61,TODAY(),[1]param!$B$2:$B$76)</f>
        <v>-50</v>
      </c>
      <c r="AF61" s="31" t="str">
        <f t="shared" ca="1" si="0"/>
        <v>DENTRO DE TERMINOS</v>
      </c>
      <c r="AH61" s="7"/>
      <c r="AI61" s="7"/>
      <c r="AJ61" s="7"/>
      <c r="AK61" s="7"/>
      <c r="AL61" s="7"/>
      <c r="AM61" s="7"/>
      <c r="AN61" s="7"/>
    </row>
    <row r="62" spans="1:40" s="34" customFormat="1" ht="200.1" customHeight="1" x14ac:dyDescent="0.25">
      <c r="A62" s="8">
        <v>141</v>
      </c>
      <c r="B62" s="9" t="s">
        <v>33</v>
      </c>
      <c r="C62" s="10">
        <v>118</v>
      </c>
      <c r="D62" s="10">
        <v>3</v>
      </c>
      <c r="E62" s="42" t="s">
        <v>167</v>
      </c>
      <c r="F62" s="8">
        <v>49</v>
      </c>
      <c r="G62" s="11" t="s">
        <v>356</v>
      </c>
      <c r="H62" s="12" t="s">
        <v>382</v>
      </c>
      <c r="I62" s="9" t="s">
        <v>123</v>
      </c>
      <c r="J62" s="29" t="s">
        <v>207</v>
      </c>
      <c r="K62" s="8">
        <v>1</v>
      </c>
      <c r="L62" s="13" t="s">
        <v>383</v>
      </c>
      <c r="M62" s="13" t="s">
        <v>384</v>
      </c>
      <c r="N62" s="13" t="s">
        <v>385</v>
      </c>
      <c r="O62" s="13" t="s">
        <v>379</v>
      </c>
      <c r="P62" s="11" t="s">
        <v>380</v>
      </c>
      <c r="Q62" s="11">
        <v>1</v>
      </c>
      <c r="R62" s="45">
        <v>45863</v>
      </c>
      <c r="S62" s="16">
        <v>45991</v>
      </c>
      <c r="T62" s="17">
        <v>0</v>
      </c>
      <c r="U62" s="38" t="s">
        <v>386</v>
      </c>
      <c r="V62" s="19">
        <v>0</v>
      </c>
      <c r="W62" s="46"/>
      <c r="X62" s="46"/>
      <c r="Y62" s="20">
        <v>45916</v>
      </c>
      <c r="Z62" s="47"/>
      <c r="AA62" s="47"/>
      <c r="AB62" s="47"/>
      <c r="AC62" s="22" t="s">
        <v>148</v>
      </c>
      <c r="AD62" s="22" t="s">
        <v>52</v>
      </c>
      <c r="AE62" s="22">
        <f ca="1">NETWORKDAYS(S62,TODAY(),[1]param!$B$2:$B$76)</f>
        <v>-50</v>
      </c>
      <c r="AF62" s="31" t="str">
        <f t="shared" ca="1" si="0"/>
        <v>DENTRO DE TERMINOS</v>
      </c>
      <c r="AH62" s="7"/>
      <c r="AI62" s="7"/>
      <c r="AJ62" s="7"/>
      <c r="AK62" s="7"/>
      <c r="AL62" s="7"/>
      <c r="AM62" s="7"/>
      <c r="AN62" s="7"/>
    </row>
    <row r="63" spans="1:40" s="34" customFormat="1" ht="200.1" customHeight="1" x14ac:dyDescent="0.25">
      <c r="A63" s="8">
        <v>142</v>
      </c>
      <c r="B63" s="9" t="s">
        <v>33</v>
      </c>
      <c r="C63" s="10">
        <v>118</v>
      </c>
      <c r="D63" s="10">
        <v>3</v>
      </c>
      <c r="E63" s="42" t="s">
        <v>167</v>
      </c>
      <c r="F63" s="8">
        <v>49</v>
      </c>
      <c r="G63" s="11" t="s">
        <v>387</v>
      </c>
      <c r="H63" s="12" t="s">
        <v>206</v>
      </c>
      <c r="I63" s="9" t="s">
        <v>123</v>
      </c>
      <c r="J63" s="29" t="s">
        <v>207</v>
      </c>
      <c r="K63" s="8">
        <v>1</v>
      </c>
      <c r="L63" s="13" t="s">
        <v>388</v>
      </c>
      <c r="M63" s="13" t="s">
        <v>389</v>
      </c>
      <c r="N63" s="13" t="s">
        <v>390</v>
      </c>
      <c r="O63" s="13" t="s">
        <v>391</v>
      </c>
      <c r="P63" s="11" t="s">
        <v>392</v>
      </c>
      <c r="Q63" s="11">
        <v>1</v>
      </c>
      <c r="R63" s="45">
        <v>45863</v>
      </c>
      <c r="S63" s="16">
        <v>45991</v>
      </c>
      <c r="T63" s="17">
        <v>0</v>
      </c>
      <c r="U63" s="38" t="s">
        <v>381</v>
      </c>
      <c r="V63" s="19">
        <v>0</v>
      </c>
      <c r="W63" s="46"/>
      <c r="X63" s="46"/>
      <c r="Y63" s="20">
        <v>45916</v>
      </c>
      <c r="Z63" s="47"/>
      <c r="AA63" s="47"/>
      <c r="AB63" s="47"/>
      <c r="AC63" s="22" t="s">
        <v>148</v>
      </c>
      <c r="AD63" s="22" t="s">
        <v>52</v>
      </c>
      <c r="AE63" s="22">
        <f ca="1">NETWORKDAYS(S63,TODAY(),[1]param!$B$2:$B$76)</f>
        <v>-50</v>
      </c>
      <c r="AF63" s="31" t="str">
        <f t="shared" ca="1" si="0"/>
        <v>DENTRO DE TERMINOS</v>
      </c>
      <c r="AH63" s="7"/>
      <c r="AI63" s="7"/>
      <c r="AJ63" s="7"/>
      <c r="AK63" s="7"/>
      <c r="AL63" s="7"/>
      <c r="AM63" s="7"/>
      <c r="AN63" s="7"/>
    </row>
    <row r="64" spans="1:40" s="34" customFormat="1" ht="200.1" customHeight="1" x14ac:dyDescent="0.25">
      <c r="A64" s="8">
        <v>143</v>
      </c>
      <c r="B64" s="9" t="s">
        <v>33</v>
      </c>
      <c r="C64" s="10">
        <v>118</v>
      </c>
      <c r="D64" s="10">
        <v>3</v>
      </c>
      <c r="E64" s="42" t="s">
        <v>167</v>
      </c>
      <c r="F64" s="8">
        <v>49</v>
      </c>
      <c r="G64" s="11" t="s">
        <v>387</v>
      </c>
      <c r="H64" s="12" t="s">
        <v>206</v>
      </c>
      <c r="I64" s="9" t="s">
        <v>123</v>
      </c>
      <c r="J64" s="29" t="s">
        <v>207</v>
      </c>
      <c r="K64" s="8">
        <v>2</v>
      </c>
      <c r="L64" s="13" t="s">
        <v>388</v>
      </c>
      <c r="M64" s="13" t="s">
        <v>389</v>
      </c>
      <c r="N64" s="13" t="s">
        <v>393</v>
      </c>
      <c r="O64" s="13" t="s">
        <v>394</v>
      </c>
      <c r="P64" s="11" t="s">
        <v>395</v>
      </c>
      <c r="Q64" s="11">
        <v>1</v>
      </c>
      <c r="R64" s="45">
        <v>45863</v>
      </c>
      <c r="S64" s="16">
        <v>45991</v>
      </c>
      <c r="T64" s="17">
        <v>0</v>
      </c>
      <c r="U64" s="38" t="s">
        <v>381</v>
      </c>
      <c r="V64" s="19">
        <v>0</v>
      </c>
      <c r="W64" s="46"/>
      <c r="X64" s="46"/>
      <c r="Y64" s="20">
        <v>45916</v>
      </c>
      <c r="Z64" s="47"/>
      <c r="AA64" s="47"/>
      <c r="AB64" s="47"/>
      <c r="AC64" s="22" t="s">
        <v>148</v>
      </c>
      <c r="AD64" s="22" t="s">
        <v>52</v>
      </c>
      <c r="AE64" s="22">
        <f ca="1">NETWORKDAYS(S64,TODAY(),[1]param!$B$2:$B$76)</f>
        <v>-50</v>
      </c>
      <c r="AF64" s="31" t="str">
        <f t="shared" ca="1" si="0"/>
        <v>DENTRO DE TERMINOS</v>
      </c>
      <c r="AH64" s="7"/>
      <c r="AI64" s="7"/>
      <c r="AJ64" s="7"/>
      <c r="AK64" s="7"/>
      <c r="AL64" s="7"/>
      <c r="AM64" s="7"/>
      <c r="AN64" s="7"/>
    </row>
    <row r="65" spans="1:40" s="34" customFormat="1" ht="200.1" customHeight="1" x14ac:dyDescent="0.25">
      <c r="A65" s="8">
        <v>144</v>
      </c>
      <c r="B65" s="9" t="s">
        <v>33</v>
      </c>
      <c r="C65" s="10">
        <v>118</v>
      </c>
      <c r="D65" s="10">
        <v>3</v>
      </c>
      <c r="E65" s="42" t="s">
        <v>167</v>
      </c>
      <c r="F65" s="8">
        <v>49</v>
      </c>
      <c r="G65" s="11" t="s">
        <v>356</v>
      </c>
      <c r="H65" s="12" t="s">
        <v>224</v>
      </c>
      <c r="I65" s="9" t="s">
        <v>123</v>
      </c>
      <c r="J65" s="29" t="s">
        <v>207</v>
      </c>
      <c r="K65" s="8">
        <v>1</v>
      </c>
      <c r="L65" s="13" t="s">
        <v>396</v>
      </c>
      <c r="M65" s="13" t="s">
        <v>397</v>
      </c>
      <c r="N65" s="13" t="s">
        <v>385</v>
      </c>
      <c r="O65" s="13" t="s">
        <v>379</v>
      </c>
      <c r="P65" s="11" t="s">
        <v>380</v>
      </c>
      <c r="Q65" s="11">
        <v>1</v>
      </c>
      <c r="R65" s="45">
        <v>45863</v>
      </c>
      <c r="S65" s="16">
        <v>45991</v>
      </c>
      <c r="T65" s="17">
        <v>0</v>
      </c>
      <c r="U65" s="38" t="s">
        <v>381</v>
      </c>
      <c r="V65" s="19">
        <v>0</v>
      </c>
      <c r="W65" s="46"/>
      <c r="X65" s="46"/>
      <c r="Y65" s="20">
        <v>45916</v>
      </c>
      <c r="Z65" s="47"/>
      <c r="AA65" s="47"/>
      <c r="AB65" s="47"/>
      <c r="AC65" s="22" t="s">
        <v>148</v>
      </c>
      <c r="AD65" s="22" t="s">
        <v>52</v>
      </c>
      <c r="AE65" s="22">
        <f ca="1">NETWORKDAYS(S65,TODAY(),[1]param!$B$2:$B$76)</f>
        <v>-50</v>
      </c>
      <c r="AF65" s="31" t="str">
        <f t="shared" ca="1" si="0"/>
        <v>DENTRO DE TERMINOS</v>
      </c>
      <c r="AH65" s="7"/>
      <c r="AI65" s="7"/>
      <c r="AJ65" s="7"/>
      <c r="AK65" s="7"/>
      <c r="AL65" s="7"/>
      <c r="AM65" s="7"/>
      <c r="AN65" s="7"/>
    </row>
    <row r="66" spans="1:40" s="34" customFormat="1" ht="200.1" customHeight="1" x14ac:dyDescent="0.25">
      <c r="A66" s="8">
        <v>145</v>
      </c>
      <c r="B66" s="9" t="s">
        <v>33</v>
      </c>
      <c r="C66" s="10">
        <v>118</v>
      </c>
      <c r="D66" s="10">
        <v>3</v>
      </c>
      <c r="E66" s="42" t="s">
        <v>167</v>
      </c>
      <c r="F66" s="8">
        <v>49</v>
      </c>
      <c r="G66" s="11" t="s">
        <v>356</v>
      </c>
      <c r="H66" s="12" t="s">
        <v>398</v>
      </c>
      <c r="I66" s="9" t="s">
        <v>123</v>
      </c>
      <c r="J66" s="29" t="s">
        <v>207</v>
      </c>
      <c r="K66" s="8">
        <v>1</v>
      </c>
      <c r="L66" s="13" t="s">
        <v>399</v>
      </c>
      <c r="M66" s="13" t="s">
        <v>397</v>
      </c>
      <c r="N66" s="13" t="s">
        <v>400</v>
      </c>
      <c r="O66" s="13" t="s">
        <v>401</v>
      </c>
      <c r="P66" s="11" t="s">
        <v>402</v>
      </c>
      <c r="Q66" s="11">
        <v>1</v>
      </c>
      <c r="R66" s="45">
        <v>45863</v>
      </c>
      <c r="S66" s="16">
        <v>46172</v>
      </c>
      <c r="T66" s="17">
        <v>0</v>
      </c>
      <c r="U66" s="38" t="s">
        <v>403</v>
      </c>
      <c r="V66" s="19">
        <v>0</v>
      </c>
      <c r="W66" s="46"/>
      <c r="X66" s="46"/>
      <c r="Y66" s="20">
        <v>45916</v>
      </c>
      <c r="Z66" s="47"/>
      <c r="AA66" s="47"/>
      <c r="AB66" s="47"/>
      <c r="AC66" s="22" t="s">
        <v>148</v>
      </c>
      <c r="AD66" s="22" t="s">
        <v>52</v>
      </c>
      <c r="AE66" s="22">
        <f ca="1">NETWORKDAYS(S66,TODAY(),[1]param!$B$2:$B$76)</f>
        <v>-180</v>
      </c>
      <c r="AF66" s="31" t="str">
        <f t="shared" ref="AF66:AF92" ca="1" si="1">IF(AE66&lt;0,IF(AE66*-1&lt;50,"PROXIMO A VENCER","DENTRO DE TERMINOS"),"TERMINOS CUMPLIDOS")</f>
        <v>DENTRO DE TERMINOS</v>
      </c>
      <c r="AH66" s="7"/>
      <c r="AI66" s="7"/>
      <c r="AJ66" s="7"/>
      <c r="AK66" s="7"/>
      <c r="AL66" s="7"/>
      <c r="AM66" s="7"/>
      <c r="AN66" s="7"/>
    </row>
    <row r="67" spans="1:40" s="34" customFormat="1" ht="200.1" customHeight="1" x14ac:dyDescent="0.25">
      <c r="A67" s="8">
        <v>146</v>
      </c>
      <c r="B67" s="9" t="s">
        <v>33</v>
      </c>
      <c r="C67" s="10">
        <v>118</v>
      </c>
      <c r="D67" s="10">
        <v>3</v>
      </c>
      <c r="E67" s="42" t="s">
        <v>167</v>
      </c>
      <c r="F67" s="8">
        <v>49</v>
      </c>
      <c r="G67" s="11" t="s">
        <v>356</v>
      </c>
      <c r="H67" s="12" t="s">
        <v>404</v>
      </c>
      <c r="I67" s="9" t="s">
        <v>123</v>
      </c>
      <c r="J67" s="29" t="s">
        <v>207</v>
      </c>
      <c r="K67" s="8">
        <v>1</v>
      </c>
      <c r="L67" s="13" t="s">
        <v>405</v>
      </c>
      <c r="M67" s="13" t="s">
        <v>406</v>
      </c>
      <c r="N67" s="13" t="s">
        <v>407</v>
      </c>
      <c r="O67" s="13" t="s">
        <v>408</v>
      </c>
      <c r="P67" s="11" t="s">
        <v>409</v>
      </c>
      <c r="Q67" s="11">
        <v>1</v>
      </c>
      <c r="R67" s="45">
        <v>45863</v>
      </c>
      <c r="S67" s="16">
        <v>46081</v>
      </c>
      <c r="T67" s="17">
        <v>0</v>
      </c>
      <c r="U67" s="38" t="s">
        <v>403</v>
      </c>
      <c r="V67" s="19">
        <v>0</v>
      </c>
      <c r="W67" s="46"/>
      <c r="X67" s="46"/>
      <c r="Y67" s="20">
        <v>45916</v>
      </c>
      <c r="Z67" s="47"/>
      <c r="AA67" s="47"/>
      <c r="AB67" s="47"/>
      <c r="AC67" s="22" t="s">
        <v>148</v>
      </c>
      <c r="AD67" s="22" t="s">
        <v>52</v>
      </c>
      <c r="AE67" s="22">
        <f ca="1">NETWORKDAYS(S67,TODAY(),[1]param!$B$2:$B$76)</f>
        <v>-115</v>
      </c>
      <c r="AF67" s="31" t="str">
        <f t="shared" ca="1" si="1"/>
        <v>DENTRO DE TERMINOS</v>
      </c>
      <c r="AH67" s="7"/>
      <c r="AI67" s="7"/>
      <c r="AJ67" s="7"/>
      <c r="AK67" s="7"/>
      <c r="AL67" s="7"/>
      <c r="AM67" s="7"/>
      <c r="AN67" s="7"/>
    </row>
    <row r="68" spans="1:40" s="34" customFormat="1" ht="200.1" customHeight="1" x14ac:dyDescent="0.25">
      <c r="A68" s="8">
        <v>147</v>
      </c>
      <c r="B68" s="9" t="s">
        <v>33</v>
      </c>
      <c r="C68" s="10">
        <v>118</v>
      </c>
      <c r="D68" s="10">
        <v>3</v>
      </c>
      <c r="E68" s="42" t="s">
        <v>167</v>
      </c>
      <c r="F68" s="8">
        <v>49</v>
      </c>
      <c r="G68" s="11" t="s">
        <v>356</v>
      </c>
      <c r="H68" s="12" t="s">
        <v>410</v>
      </c>
      <c r="I68" s="9" t="s">
        <v>66</v>
      </c>
      <c r="J68" s="29" t="s">
        <v>75</v>
      </c>
      <c r="K68" s="8">
        <v>1</v>
      </c>
      <c r="L68" s="13" t="s">
        <v>411</v>
      </c>
      <c r="M68" s="13" t="s">
        <v>412</v>
      </c>
      <c r="N68" s="13" t="s">
        <v>413</v>
      </c>
      <c r="O68" s="13" t="s">
        <v>414</v>
      </c>
      <c r="P68" s="11" t="s">
        <v>415</v>
      </c>
      <c r="Q68" s="11">
        <v>2</v>
      </c>
      <c r="R68" s="45">
        <v>45870</v>
      </c>
      <c r="S68" s="16">
        <v>46203</v>
      </c>
      <c r="T68" s="17">
        <v>0</v>
      </c>
      <c r="U68" s="38" t="s">
        <v>416</v>
      </c>
      <c r="V68" s="19">
        <v>0</v>
      </c>
      <c r="W68" s="46"/>
      <c r="X68" s="46"/>
      <c r="Y68" s="20">
        <v>45916</v>
      </c>
      <c r="Z68" s="47"/>
      <c r="AA68" s="47"/>
      <c r="AB68" s="47"/>
      <c r="AC68" s="22" t="s">
        <v>148</v>
      </c>
      <c r="AD68" s="22" t="s">
        <v>52</v>
      </c>
      <c r="AE68" s="22">
        <f ca="1">NETWORKDAYS(S68,TODAY(),[1]param!$B$2:$B$76)</f>
        <v>-202</v>
      </c>
      <c r="AF68" s="31" t="str">
        <f t="shared" ca="1" si="1"/>
        <v>DENTRO DE TERMINOS</v>
      </c>
      <c r="AH68" s="7"/>
      <c r="AI68" s="7"/>
      <c r="AJ68" s="7"/>
      <c r="AK68" s="7"/>
      <c r="AL68" s="7"/>
      <c r="AM68" s="7"/>
      <c r="AN68" s="7"/>
    </row>
    <row r="69" spans="1:40" s="34" customFormat="1" ht="200.1" customHeight="1" x14ac:dyDescent="0.25">
      <c r="A69" s="8">
        <v>148</v>
      </c>
      <c r="B69" s="9" t="s">
        <v>33</v>
      </c>
      <c r="C69" s="10">
        <v>118</v>
      </c>
      <c r="D69" s="10">
        <v>3</v>
      </c>
      <c r="E69" s="42" t="s">
        <v>167</v>
      </c>
      <c r="F69" s="8">
        <v>49</v>
      </c>
      <c r="G69" s="11" t="s">
        <v>356</v>
      </c>
      <c r="H69" s="12" t="s">
        <v>417</v>
      </c>
      <c r="I69" s="9" t="s">
        <v>123</v>
      </c>
      <c r="J69" s="29" t="s">
        <v>207</v>
      </c>
      <c r="K69" s="8">
        <v>1</v>
      </c>
      <c r="L69" s="13" t="s">
        <v>418</v>
      </c>
      <c r="M69" s="13" t="s">
        <v>419</v>
      </c>
      <c r="N69" s="13" t="s">
        <v>420</v>
      </c>
      <c r="O69" s="13" t="s">
        <v>198</v>
      </c>
      <c r="P69" s="11" t="s">
        <v>380</v>
      </c>
      <c r="Q69" s="11">
        <v>3</v>
      </c>
      <c r="R69" s="45">
        <v>45863</v>
      </c>
      <c r="S69" s="16">
        <v>46203</v>
      </c>
      <c r="T69" s="17">
        <v>0</v>
      </c>
      <c r="U69" s="38" t="s">
        <v>421</v>
      </c>
      <c r="V69" s="19">
        <v>0</v>
      </c>
      <c r="W69" s="46"/>
      <c r="X69" s="46"/>
      <c r="Y69" s="20">
        <v>45916</v>
      </c>
      <c r="Z69" s="47"/>
      <c r="AA69" s="47"/>
      <c r="AB69" s="47"/>
      <c r="AC69" s="22" t="s">
        <v>148</v>
      </c>
      <c r="AD69" s="22" t="s">
        <v>52</v>
      </c>
      <c r="AE69" s="22">
        <f ca="1">NETWORKDAYS(S69,TODAY(),[1]param!$B$2:$B$76)</f>
        <v>-202</v>
      </c>
      <c r="AF69" s="31" t="str">
        <f t="shared" ca="1" si="1"/>
        <v>DENTRO DE TERMINOS</v>
      </c>
      <c r="AH69" s="7"/>
      <c r="AI69" s="7"/>
      <c r="AJ69" s="7"/>
      <c r="AK69" s="7"/>
      <c r="AL69" s="7"/>
      <c r="AM69" s="7"/>
      <c r="AN69" s="7"/>
    </row>
    <row r="70" spans="1:40" s="34" customFormat="1" ht="200.1" customHeight="1" x14ac:dyDescent="0.25">
      <c r="A70" s="8">
        <v>149</v>
      </c>
      <c r="B70" s="9" t="s">
        <v>33</v>
      </c>
      <c r="C70" s="10">
        <v>118</v>
      </c>
      <c r="D70" s="10">
        <v>3</v>
      </c>
      <c r="E70" s="42" t="s">
        <v>167</v>
      </c>
      <c r="F70" s="8">
        <v>49</v>
      </c>
      <c r="G70" s="11" t="s">
        <v>356</v>
      </c>
      <c r="H70" s="12" t="s">
        <v>417</v>
      </c>
      <c r="I70" s="9" t="s">
        <v>66</v>
      </c>
      <c r="J70" s="29" t="s">
        <v>75</v>
      </c>
      <c r="K70" s="8">
        <v>2</v>
      </c>
      <c r="L70" s="13" t="s">
        <v>418</v>
      </c>
      <c r="M70" s="13" t="s">
        <v>422</v>
      </c>
      <c r="N70" s="13" t="s">
        <v>423</v>
      </c>
      <c r="O70" s="13" t="s">
        <v>424</v>
      </c>
      <c r="P70" s="11" t="s">
        <v>425</v>
      </c>
      <c r="Q70" s="11">
        <v>8</v>
      </c>
      <c r="R70" s="45">
        <v>45852</v>
      </c>
      <c r="S70" s="16">
        <v>46112</v>
      </c>
      <c r="T70" s="17">
        <v>0</v>
      </c>
      <c r="U70" s="38" t="s">
        <v>426</v>
      </c>
      <c r="V70" s="19">
        <v>0</v>
      </c>
      <c r="W70" s="46"/>
      <c r="X70" s="46"/>
      <c r="Y70" s="20">
        <v>45916</v>
      </c>
      <c r="Z70" s="47"/>
      <c r="AA70" s="47"/>
      <c r="AB70" s="47"/>
      <c r="AC70" s="22" t="s">
        <v>148</v>
      </c>
      <c r="AD70" s="22" t="s">
        <v>52</v>
      </c>
      <c r="AE70" s="22">
        <f ca="1">NETWORKDAYS(S70,TODAY(),[1]param!$B$2:$B$76)</f>
        <v>-137</v>
      </c>
      <c r="AF70" s="31" t="str">
        <f t="shared" ca="1" si="1"/>
        <v>DENTRO DE TERMINOS</v>
      </c>
      <c r="AH70" s="7"/>
      <c r="AI70" s="7"/>
      <c r="AJ70" s="7"/>
      <c r="AK70" s="7"/>
      <c r="AL70" s="7"/>
      <c r="AM70" s="7"/>
      <c r="AN70" s="7"/>
    </row>
    <row r="71" spans="1:40" s="34" customFormat="1" ht="200.1" customHeight="1" x14ac:dyDescent="0.25">
      <c r="A71" s="8">
        <v>150</v>
      </c>
      <c r="B71" s="9" t="s">
        <v>33</v>
      </c>
      <c r="C71" s="10">
        <v>118</v>
      </c>
      <c r="D71" s="10">
        <v>3</v>
      </c>
      <c r="E71" s="42" t="s">
        <v>167</v>
      </c>
      <c r="F71" s="8">
        <v>49</v>
      </c>
      <c r="G71" s="11" t="s">
        <v>356</v>
      </c>
      <c r="H71" s="12" t="s">
        <v>427</v>
      </c>
      <c r="I71" s="9" t="s">
        <v>66</v>
      </c>
      <c r="J71" s="29" t="s">
        <v>428</v>
      </c>
      <c r="K71" s="8">
        <v>1</v>
      </c>
      <c r="L71" s="13" t="s">
        <v>429</v>
      </c>
      <c r="M71" s="13" t="s">
        <v>430</v>
      </c>
      <c r="N71" s="13" t="s">
        <v>431</v>
      </c>
      <c r="O71" s="13" t="s">
        <v>432</v>
      </c>
      <c r="P71" s="11" t="s">
        <v>433</v>
      </c>
      <c r="Q71" s="11">
        <v>12</v>
      </c>
      <c r="R71" s="45">
        <v>45852</v>
      </c>
      <c r="S71" s="16">
        <v>46216</v>
      </c>
      <c r="T71" s="17">
        <v>0</v>
      </c>
      <c r="U71" s="38" t="s">
        <v>426</v>
      </c>
      <c r="V71" s="19">
        <v>0</v>
      </c>
      <c r="W71" s="46"/>
      <c r="X71" s="46"/>
      <c r="Y71" s="20">
        <v>45916</v>
      </c>
      <c r="Z71" s="47"/>
      <c r="AA71" s="47"/>
      <c r="AB71" s="47"/>
      <c r="AC71" s="22" t="s">
        <v>148</v>
      </c>
      <c r="AD71" s="22" t="s">
        <v>52</v>
      </c>
      <c r="AE71" s="22">
        <f ca="1">NETWORKDAYS(S71,TODAY(),[1]param!$B$2:$B$76)</f>
        <v>-211</v>
      </c>
      <c r="AF71" s="31" t="str">
        <f t="shared" ca="1" si="1"/>
        <v>DENTRO DE TERMINOS</v>
      </c>
      <c r="AH71" s="7"/>
      <c r="AI71" s="7"/>
      <c r="AJ71" s="7"/>
      <c r="AK71" s="7"/>
      <c r="AL71" s="7"/>
      <c r="AM71" s="7"/>
      <c r="AN71" s="7"/>
    </row>
    <row r="72" spans="1:40" s="34" customFormat="1" ht="200.1" customHeight="1" x14ac:dyDescent="0.25">
      <c r="A72" s="8">
        <v>151</v>
      </c>
      <c r="B72" s="9" t="s">
        <v>33</v>
      </c>
      <c r="C72" s="10">
        <v>118</v>
      </c>
      <c r="D72" s="10">
        <v>3</v>
      </c>
      <c r="E72" s="42" t="s">
        <v>167</v>
      </c>
      <c r="F72" s="8">
        <v>49</v>
      </c>
      <c r="G72" s="11" t="s">
        <v>356</v>
      </c>
      <c r="H72" s="12" t="s">
        <v>434</v>
      </c>
      <c r="I72" s="9" t="s">
        <v>66</v>
      </c>
      <c r="J72" s="29" t="s">
        <v>428</v>
      </c>
      <c r="K72" s="8">
        <v>1</v>
      </c>
      <c r="L72" s="13" t="s">
        <v>435</v>
      </c>
      <c r="M72" s="13" t="s">
        <v>436</v>
      </c>
      <c r="N72" s="13" t="s">
        <v>437</v>
      </c>
      <c r="O72" s="13" t="s">
        <v>438</v>
      </c>
      <c r="P72" s="11" t="s">
        <v>439</v>
      </c>
      <c r="Q72" s="11">
        <v>1</v>
      </c>
      <c r="R72" s="45">
        <v>45852</v>
      </c>
      <c r="S72" s="16">
        <v>46203</v>
      </c>
      <c r="T72" s="17">
        <v>0</v>
      </c>
      <c r="U72" s="38" t="s">
        <v>426</v>
      </c>
      <c r="V72" s="19">
        <v>0</v>
      </c>
      <c r="W72" s="46"/>
      <c r="X72" s="46"/>
      <c r="Y72" s="20">
        <v>45916</v>
      </c>
      <c r="Z72" s="47"/>
      <c r="AA72" s="47"/>
      <c r="AB72" s="47"/>
      <c r="AC72" s="22" t="s">
        <v>148</v>
      </c>
      <c r="AD72" s="22" t="s">
        <v>52</v>
      </c>
      <c r="AE72" s="22">
        <f ca="1">NETWORKDAYS(S72,TODAY(),[1]param!$B$2:$B$76)</f>
        <v>-202</v>
      </c>
      <c r="AF72" s="31" t="str">
        <f t="shared" ca="1" si="1"/>
        <v>DENTRO DE TERMINOS</v>
      </c>
      <c r="AH72" s="7"/>
      <c r="AI72" s="7"/>
      <c r="AJ72" s="7"/>
      <c r="AK72" s="7"/>
      <c r="AL72" s="7"/>
      <c r="AM72" s="7"/>
      <c r="AN72" s="7"/>
    </row>
    <row r="73" spans="1:40" s="34" customFormat="1" ht="200.1" customHeight="1" x14ac:dyDescent="0.25">
      <c r="A73" s="8">
        <v>152</v>
      </c>
      <c r="B73" s="9" t="s">
        <v>33</v>
      </c>
      <c r="C73" s="10">
        <v>118</v>
      </c>
      <c r="D73" s="10">
        <v>3</v>
      </c>
      <c r="E73" s="42" t="s">
        <v>167</v>
      </c>
      <c r="F73" s="8">
        <v>49</v>
      </c>
      <c r="G73" s="11" t="s">
        <v>356</v>
      </c>
      <c r="H73" s="12" t="s">
        <v>440</v>
      </c>
      <c r="I73" s="9" t="s">
        <v>66</v>
      </c>
      <c r="J73" s="29" t="s">
        <v>428</v>
      </c>
      <c r="K73" s="8">
        <v>1</v>
      </c>
      <c r="L73" s="13" t="s">
        <v>441</v>
      </c>
      <c r="M73" s="13" t="s">
        <v>442</v>
      </c>
      <c r="N73" s="13" t="s">
        <v>443</v>
      </c>
      <c r="O73" s="13" t="s">
        <v>444</v>
      </c>
      <c r="P73" s="11" t="s">
        <v>445</v>
      </c>
      <c r="Q73" s="11">
        <v>1</v>
      </c>
      <c r="R73" s="45">
        <v>45852</v>
      </c>
      <c r="S73" s="16">
        <v>45960</v>
      </c>
      <c r="T73" s="17">
        <v>0</v>
      </c>
      <c r="U73" s="38" t="s">
        <v>446</v>
      </c>
      <c r="V73" s="19">
        <v>0</v>
      </c>
      <c r="W73" s="46"/>
      <c r="X73" s="46"/>
      <c r="Y73" s="20">
        <v>45916</v>
      </c>
      <c r="Z73" s="47"/>
      <c r="AA73" s="47"/>
      <c r="AB73" s="47"/>
      <c r="AC73" s="35" t="s">
        <v>191</v>
      </c>
      <c r="AD73" s="22" t="s">
        <v>52</v>
      </c>
      <c r="AE73" s="22">
        <f ca="1">NETWORKDAYS(S73,TODAY(),[1]param!$B$2:$B$76)</f>
        <v>-29</v>
      </c>
      <c r="AF73" s="31" t="str">
        <f t="shared" ca="1" si="1"/>
        <v>PROXIMO A VENCER</v>
      </c>
      <c r="AH73" s="7"/>
      <c r="AI73" s="7"/>
      <c r="AJ73" s="7"/>
      <c r="AK73" s="7"/>
      <c r="AL73" s="7"/>
      <c r="AM73" s="7"/>
      <c r="AN73" s="7"/>
    </row>
    <row r="74" spans="1:40" s="34" customFormat="1" ht="200.1" customHeight="1" x14ac:dyDescent="0.25">
      <c r="A74" s="8">
        <v>153</v>
      </c>
      <c r="B74" s="9" t="s">
        <v>33</v>
      </c>
      <c r="C74" s="10">
        <v>118</v>
      </c>
      <c r="D74" s="10">
        <v>3</v>
      </c>
      <c r="E74" s="42" t="s">
        <v>167</v>
      </c>
      <c r="F74" s="8">
        <v>49</v>
      </c>
      <c r="G74" s="11" t="s">
        <v>356</v>
      </c>
      <c r="H74" s="12" t="s">
        <v>447</v>
      </c>
      <c r="I74" s="9" t="s">
        <v>66</v>
      </c>
      <c r="J74" s="29" t="s">
        <v>428</v>
      </c>
      <c r="K74" s="8">
        <v>1</v>
      </c>
      <c r="L74" s="13" t="s">
        <v>448</v>
      </c>
      <c r="M74" s="13" t="s">
        <v>449</v>
      </c>
      <c r="N74" s="13" t="s">
        <v>450</v>
      </c>
      <c r="O74" s="13" t="s">
        <v>451</v>
      </c>
      <c r="P74" s="11" t="s">
        <v>452</v>
      </c>
      <c r="Q74" s="11">
        <v>11</v>
      </c>
      <c r="R74" s="45">
        <v>45852</v>
      </c>
      <c r="S74" s="16">
        <v>46203</v>
      </c>
      <c r="T74" s="17">
        <v>0</v>
      </c>
      <c r="U74" s="38" t="s">
        <v>426</v>
      </c>
      <c r="V74" s="19">
        <v>0</v>
      </c>
      <c r="W74" s="46"/>
      <c r="X74" s="46"/>
      <c r="Y74" s="20">
        <v>45916</v>
      </c>
      <c r="Z74" s="47"/>
      <c r="AA74" s="47"/>
      <c r="AB74" s="47"/>
      <c r="AC74" s="22" t="s">
        <v>148</v>
      </c>
      <c r="AD74" s="22" t="s">
        <v>52</v>
      </c>
      <c r="AE74" s="22">
        <f ca="1">NETWORKDAYS(S74,TODAY(),[1]param!$B$2:$B$76)</f>
        <v>-202</v>
      </c>
      <c r="AF74" s="31" t="str">
        <f t="shared" ca="1" si="1"/>
        <v>DENTRO DE TERMINOS</v>
      </c>
      <c r="AH74" s="7"/>
      <c r="AI74" s="7"/>
      <c r="AJ74" s="7"/>
      <c r="AK74" s="7"/>
      <c r="AL74" s="7"/>
      <c r="AM74" s="7"/>
      <c r="AN74" s="7"/>
    </row>
    <row r="75" spans="1:40" s="34" customFormat="1" ht="200.1" customHeight="1" x14ac:dyDescent="0.25">
      <c r="A75" s="8">
        <v>154</v>
      </c>
      <c r="B75" s="9" t="s">
        <v>33</v>
      </c>
      <c r="C75" s="10">
        <v>118</v>
      </c>
      <c r="D75" s="10">
        <v>3</v>
      </c>
      <c r="E75" s="42" t="s">
        <v>167</v>
      </c>
      <c r="F75" s="8">
        <v>49</v>
      </c>
      <c r="G75" s="11" t="s">
        <v>356</v>
      </c>
      <c r="H75" s="12" t="s">
        <v>453</v>
      </c>
      <c r="I75" s="9" t="s">
        <v>66</v>
      </c>
      <c r="J75" s="29" t="s">
        <v>428</v>
      </c>
      <c r="K75" s="8">
        <v>1</v>
      </c>
      <c r="L75" s="13" t="s">
        <v>454</v>
      </c>
      <c r="M75" s="13" t="s">
        <v>455</v>
      </c>
      <c r="N75" s="13" t="s">
        <v>456</v>
      </c>
      <c r="O75" s="13" t="s">
        <v>457</v>
      </c>
      <c r="P75" s="11" t="s">
        <v>458</v>
      </c>
      <c r="Q75" s="11">
        <v>2</v>
      </c>
      <c r="R75" s="45">
        <v>45852</v>
      </c>
      <c r="S75" s="16">
        <v>46112</v>
      </c>
      <c r="T75" s="17">
        <v>0</v>
      </c>
      <c r="U75" s="38" t="s">
        <v>426</v>
      </c>
      <c r="V75" s="19">
        <v>0</v>
      </c>
      <c r="W75" s="46"/>
      <c r="X75" s="46"/>
      <c r="Y75" s="20">
        <v>45916</v>
      </c>
      <c r="Z75" s="47"/>
      <c r="AA75" s="47"/>
      <c r="AB75" s="47"/>
      <c r="AC75" s="22" t="s">
        <v>148</v>
      </c>
      <c r="AD75" s="22" t="s">
        <v>52</v>
      </c>
      <c r="AE75" s="22">
        <f ca="1">NETWORKDAYS(S75,TODAY(),[1]param!$B$2:$B$76)</f>
        <v>-137</v>
      </c>
      <c r="AF75" s="31" t="str">
        <f t="shared" ca="1" si="1"/>
        <v>DENTRO DE TERMINOS</v>
      </c>
      <c r="AH75" s="7"/>
      <c r="AI75" s="7"/>
      <c r="AJ75" s="7"/>
      <c r="AK75" s="7"/>
      <c r="AL75" s="7"/>
      <c r="AM75" s="7"/>
      <c r="AN75" s="7"/>
    </row>
    <row r="76" spans="1:40" s="34" customFormat="1" ht="200.1" customHeight="1" x14ac:dyDescent="0.25">
      <c r="A76" s="8">
        <v>155</v>
      </c>
      <c r="B76" s="9" t="s">
        <v>33</v>
      </c>
      <c r="C76" s="10">
        <v>118</v>
      </c>
      <c r="D76" s="10">
        <v>3</v>
      </c>
      <c r="E76" s="42" t="s">
        <v>167</v>
      </c>
      <c r="F76" s="8">
        <v>49</v>
      </c>
      <c r="G76" s="11" t="s">
        <v>356</v>
      </c>
      <c r="H76" s="12" t="s">
        <v>453</v>
      </c>
      <c r="I76" s="9" t="s">
        <v>66</v>
      </c>
      <c r="J76" s="29" t="s">
        <v>428</v>
      </c>
      <c r="K76" s="8">
        <v>2</v>
      </c>
      <c r="L76" s="13" t="s">
        <v>454</v>
      </c>
      <c r="M76" s="13" t="s">
        <v>459</v>
      </c>
      <c r="N76" s="13" t="s">
        <v>460</v>
      </c>
      <c r="O76" s="13" t="s">
        <v>461</v>
      </c>
      <c r="P76" s="11" t="s">
        <v>462</v>
      </c>
      <c r="Q76" s="11">
        <v>1</v>
      </c>
      <c r="R76" s="45">
        <v>45852</v>
      </c>
      <c r="S76" s="16">
        <v>46112</v>
      </c>
      <c r="T76" s="17">
        <v>0</v>
      </c>
      <c r="U76" s="38" t="s">
        <v>426</v>
      </c>
      <c r="V76" s="19">
        <v>0</v>
      </c>
      <c r="W76" s="46"/>
      <c r="X76" s="46"/>
      <c r="Y76" s="20">
        <v>45916</v>
      </c>
      <c r="Z76" s="47"/>
      <c r="AA76" s="47"/>
      <c r="AB76" s="47"/>
      <c r="AC76" s="22" t="s">
        <v>148</v>
      </c>
      <c r="AD76" s="22" t="s">
        <v>52</v>
      </c>
      <c r="AE76" s="22">
        <f ca="1">NETWORKDAYS(S76,TODAY(),[1]param!$B$2:$B$76)</f>
        <v>-137</v>
      </c>
      <c r="AF76" s="31" t="str">
        <f t="shared" ca="1" si="1"/>
        <v>DENTRO DE TERMINOS</v>
      </c>
      <c r="AH76" s="7"/>
      <c r="AI76" s="7"/>
      <c r="AJ76" s="7"/>
      <c r="AK76" s="7"/>
      <c r="AL76" s="7"/>
      <c r="AM76" s="7"/>
      <c r="AN76" s="7"/>
    </row>
    <row r="77" spans="1:40" s="34" customFormat="1" ht="200.1" customHeight="1" x14ac:dyDescent="0.25">
      <c r="A77" s="8">
        <v>156</v>
      </c>
      <c r="B77" s="9" t="s">
        <v>33</v>
      </c>
      <c r="C77" s="10">
        <v>118</v>
      </c>
      <c r="D77" s="10">
        <v>3</v>
      </c>
      <c r="E77" s="42" t="s">
        <v>167</v>
      </c>
      <c r="F77" s="8">
        <v>49</v>
      </c>
      <c r="G77" s="11" t="s">
        <v>356</v>
      </c>
      <c r="H77" s="12" t="s">
        <v>463</v>
      </c>
      <c r="I77" s="9" t="s">
        <v>66</v>
      </c>
      <c r="J77" s="29" t="s">
        <v>75</v>
      </c>
      <c r="K77" s="8">
        <v>1</v>
      </c>
      <c r="L77" s="13" t="s">
        <v>464</v>
      </c>
      <c r="M77" s="13" t="s">
        <v>465</v>
      </c>
      <c r="N77" s="13" t="s">
        <v>466</v>
      </c>
      <c r="O77" s="13" t="s">
        <v>451</v>
      </c>
      <c r="P77" s="11" t="s">
        <v>452</v>
      </c>
      <c r="Q77" s="11">
        <v>11</v>
      </c>
      <c r="R77" s="45">
        <v>45852</v>
      </c>
      <c r="S77" s="16">
        <v>46203</v>
      </c>
      <c r="T77" s="17">
        <v>0</v>
      </c>
      <c r="U77" s="38" t="s">
        <v>426</v>
      </c>
      <c r="V77" s="19">
        <v>0</v>
      </c>
      <c r="W77" s="46"/>
      <c r="X77" s="46"/>
      <c r="Y77" s="20">
        <v>45916</v>
      </c>
      <c r="Z77" s="47"/>
      <c r="AA77" s="47"/>
      <c r="AB77" s="47"/>
      <c r="AC77" s="22" t="s">
        <v>148</v>
      </c>
      <c r="AD77" s="22" t="s">
        <v>52</v>
      </c>
      <c r="AE77" s="22">
        <f ca="1">NETWORKDAYS(S77,TODAY(),[1]param!$B$2:$B$76)</f>
        <v>-202</v>
      </c>
      <c r="AF77" s="31" t="str">
        <f t="shared" ca="1" si="1"/>
        <v>DENTRO DE TERMINOS</v>
      </c>
      <c r="AH77" s="7"/>
      <c r="AI77" s="7"/>
      <c r="AJ77" s="7"/>
      <c r="AK77" s="7"/>
      <c r="AL77" s="7"/>
      <c r="AM77" s="7"/>
      <c r="AN77" s="7"/>
    </row>
    <row r="78" spans="1:40" s="34" customFormat="1" ht="200.1" customHeight="1" x14ac:dyDescent="0.25">
      <c r="A78" s="8">
        <v>157</v>
      </c>
      <c r="B78" s="9" t="s">
        <v>33</v>
      </c>
      <c r="C78" s="10">
        <v>118</v>
      </c>
      <c r="D78" s="10">
        <v>3</v>
      </c>
      <c r="E78" s="42" t="s">
        <v>167</v>
      </c>
      <c r="F78" s="8">
        <v>49</v>
      </c>
      <c r="G78" s="11" t="s">
        <v>356</v>
      </c>
      <c r="H78" s="12" t="s">
        <v>467</v>
      </c>
      <c r="I78" s="9" t="s">
        <v>66</v>
      </c>
      <c r="J78" s="29" t="s">
        <v>75</v>
      </c>
      <c r="K78" s="8">
        <v>1</v>
      </c>
      <c r="L78" s="13" t="s">
        <v>468</v>
      </c>
      <c r="M78" s="13" t="s">
        <v>469</v>
      </c>
      <c r="N78" s="13" t="s">
        <v>470</v>
      </c>
      <c r="O78" s="13" t="s">
        <v>471</v>
      </c>
      <c r="P78" s="11" t="s">
        <v>472</v>
      </c>
      <c r="Q78" s="11">
        <v>11</v>
      </c>
      <c r="R78" s="45">
        <v>45852</v>
      </c>
      <c r="S78" s="16">
        <v>46203</v>
      </c>
      <c r="T78" s="17">
        <v>0</v>
      </c>
      <c r="U78" s="38" t="s">
        <v>426</v>
      </c>
      <c r="V78" s="19">
        <v>0</v>
      </c>
      <c r="W78" s="46"/>
      <c r="X78" s="46"/>
      <c r="Y78" s="20">
        <v>45916</v>
      </c>
      <c r="Z78" s="47"/>
      <c r="AA78" s="47"/>
      <c r="AB78" s="47"/>
      <c r="AC78" s="22" t="s">
        <v>148</v>
      </c>
      <c r="AD78" s="22" t="s">
        <v>52</v>
      </c>
      <c r="AE78" s="22">
        <f ca="1">NETWORKDAYS(S78,TODAY(),[1]param!$B$2:$B$76)</f>
        <v>-202</v>
      </c>
      <c r="AF78" s="31" t="str">
        <f t="shared" ca="1" si="1"/>
        <v>DENTRO DE TERMINOS</v>
      </c>
      <c r="AH78" s="7"/>
      <c r="AI78" s="7"/>
      <c r="AJ78" s="7"/>
      <c r="AK78" s="7"/>
      <c r="AL78" s="7"/>
      <c r="AM78" s="7"/>
      <c r="AN78" s="7"/>
    </row>
    <row r="79" spans="1:40" s="34" customFormat="1" ht="200.1" customHeight="1" x14ac:dyDescent="0.25">
      <c r="A79" s="8">
        <v>158</v>
      </c>
      <c r="B79" s="9" t="s">
        <v>33</v>
      </c>
      <c r="C79" s="10">
        <v>118</v>
      </c>
      <c r="D79" s="10">
        <v>3</v>
      </c>
      <c r="E79" s="42" t="s">
        <v>167</v>
      </c>
      <c r="F79" s="8">
        <v>49</v>
      </c>
      <c r="G79" s="11" t="s">
        <v>356</v>
      </c>
      <c r="H79" s="12" t="s">
        <v>473</v>
      </c>
      <c r="I79" s="9" t="s">
        <v>66</v>
      </c>
      <c r="J79" s="29" t="s">
        <v>75</v>
      </c>
      <c r="K79" s="8">
        <v>1</v>
      </c>
      <c r="L79" s="13" t="s">
        <v>474</v>
      </c>
      <c r="M79" s="13" t="s">
        <v>475</v>
      </c>
      <c r="N79" s="13" t="s">
        <v>476</v>
      </c>
      <c r="O79" s="13" t="s">
        <v>451</v>
      </c>
      <c r="P79" s="11" t="s">
        <v>452</v>
      </c>
      <c r="Q79" s="11">
        <v>11</v>
      </c>
      <c r="R79" s="45">
        <v>45852</v>
      </c>
      <c r="S79" s="16">
        <v>46203</v>
      </c>
      <c r="T79" s="17">
        <v>0</v>
      </c>
      <c r="U79" s="38" t="s">
        <v>426</v>
      </c>
      <c r="V79" s="19">
        <v>0</v>
      </c>
      <c r="W79" s="46"/>
      <c r="X79" s="46"/>
      <c r="Y79" s="20">
        <v>45916</v>
      </c>
      <c r="Z79" s="47"/>
      <c r="AA79" s="47"/>
      <c r="AB79" s="47"/>
      <c r="AC79" s="22" t="s">
        <v>148</v>
      </c>
      <c r="AD79" s="22" t="s">
        <v>52</v>
      </c>
      <c r="AE79" s="22">
        <f ca="1">NETWORKDAYS(S79,TODAY(),[1]param!$B$2:$B$76)</f>
        <v>-202</v>
      </c>
      <c r="AF79" s="31" t="str">
        <f t="shared" ca="1" si="1"/>
        <v>DENTRO DE TERMINOS</v>
      </c>
      <c r="AH79" s="7"/>
      <c r="AI79" s="7"/>
      <c r="AJ79" s="7"/>
      <c r="AK79" s="7"/>
      <c r="AL79" s="7"/>
      <c r="AM79" s="7"/>
      <c r="AN79" s="7"/>
    </row>
    <row r="80" spans="1:40" s="34" customFormat="1" ht="200.1" customHeight="1" x14ac:dyDescent="0.25">
      <c r="A80" s="8">
        <v>159</v>
      </c>
      <c r="B80" s="9" t="s">
        <v>33</v>
      </c>
      <c r="C80" s="10">
        <v>118</v>
      </c>
      <c r="D80" s="10">
        <v>3</v>
      </c>
      <c r="E80" s="42" t="s">
        <v>167</v>
      </c>
      <c r="F80" s="8">
        <v>49</v>
      </c>
      <c r="G80" s="11" t="s">
        <v>356</v>
      </c>
      <c r="H80" s="12" t="s">
        <v>477</v>
      </c>
      <c r="I80" s="9" t="s">
        <v>66</v>
      </c>
      <c r="J80" s="29" t="s">
        <v>75</v>
      </c>
      <c r="K80" s="8">
        <v>1</v>
      </c>
      <c r="L80" s="13" t="s">
        <v>478</v>
      </c>
      <c r="M80" s="13" t="s">
        <v>479</v>
      </c>
      <c r="N80" s="13" t="s">
        <v>476</v>
      </c>
      <c r="O80" s="13" t="s">
        <v>451</v>
      </c>
      <c r="P80" s="11" t="s">
        <v>452</v>
      </c>
      <c r="Q80" s="11">
        <v>11</v>
      </c>
      <c r="R80" s="45">
        <v>45852</v>
      </c>
      <c r="S80" s="16">
        <v>46203</v>
      </c>
      <c r="T80" s="17">
        <v>0</v>
      </c>
      <c r="U80" s="38" t="s">
        <v>426</v>
      </c>
      <c r="V80" s="19">
        <v>0</v>
      </c>
      <c r="W80" s="46"/>
      <c r="X80" s="46"/>
      <c r="Y80" s="20">
        <v>45916</v>
      </c>
      <c r="Z80" s="47"/>
      <c r="AA80" s="47"/>
      <c r="AB80" s="47"/>
      <c r="AC80" s="22" t="s">
        <v>148</v>
      </c>
      <c r="AD80" s="22" t="s">
        <v>52</v>
      </c>
      <c r="AE80" s="22">
        <f ca="1">NETWORKDAYS(S80,TODAY(),[1]param!$B$2:$B$76)</f>
        <v>-202</v>
      </c>
      <c r="AF80" s="31" t="str">
        <f t="shared" ca="1" si="1"/>
        <v>DENTRO DE TERMINOS</v>
      </c>
      <c r="AH80" s="7"/>
      <c r="AI80" s="7"/>
      <c r="AJ80" s="7"/>
      <c r="AK80" s="7"/>
      <c r="AL80" s="7"/>
      <c r="AM80" s="7"/>
      <c r="AN80" s="7"/>
    </row>
    <row r="81" spans="1:40" s="34" customFormat="1" ht="200.1" customHeight="1" x14ac:dyDescent="0.25">
      <c r="A81" s="8">
        <v>160</v>
      </c>
      <c r="B81" s="9" t="s">
        <v>33</v>
      </c>
      <c r="C81" s="10">
        <v>118</v>
      </c>
      <c r="D81" s="10">
        <v>3</v>
      </c>
      <c r="E81" s="42" t="s">
        <v>167</v>
      </c>
      <c r="F81" s="8">
        <v>49</v>
      </c>
      <c r="G81" s="11" t="s">
        <v>356</v>
      </c>
      <c r="H81" s="12" t="s">
        <v>480</v>
      </c>
      <c r="I81" s="9" t="s">
        <v>66</v>
      </c>
      <c r="J81" s="29" t="s">
        <v>428</v>
      </c>
      <c r="K81" s="8">
        <v>1</v>
      </c>
      <c r="L81" s="13" t="s">
        <v>481</v>
      </c>
      <c r="M81" s="13" t="s">
        <v>482</v>
      </c>
      <c r="N81" s="13" t="s">
        <v>483</v>
      </c>
      <c r="O81" s="13" t="s">
        <v>484</v>
      </c>
      <c r="P81" s="11" t="s">
        <v>462</v>
      </c>
      <c r="Q81" s="11">
        <v>1</v>
      </c>
      <c r="R81" s="45">
        <v>45852</v>
      </c>
      <c r="S81" s="16">
        <v>46112</v>
      </c>
      <c r="T81" s="17">
        <v>0</v>
      </c>
      <c r="U81" s="38" t="s">
        <v>426</v>
      </c>
      <c r="V81" s="19">
        <v>0</v>
      </c>
      <c r="W81" s="46"/>
      <c r="X81" s="46"/>
      <c r="Y81" s="20">
        <v>45916</v>
      </c>
      <c r="Z81" s="47"/>
      <c r="AA81" s="47"/>
      <c r="AB81" s="47"/>
      <c r="AC81" s="22" t="s">
        <v>148</v>
      </c>
      <c r="AD81" s="22" t="s">
        <v>52</v>
      </c>
      <c r="AE81" s="22">
        <f ca="1">NETWORKDAYS(S81,TODAY(),[1]param!$B$2:$B$76)</f>
        <v>-137</v>
      </c>
      <c r="AF81" s="31" t="str">
        <f t="shared" ca="1" si="1"/>
        <v>DENTRO DE TERMINOS</v>
      </c>
      <c r="AH81" s="7"/>
      <c r="AI81" s="7"/>
      <c r="AJ81" s="7"/>
      <c r="AK81" s="7"/>
      <c r="AL81" s="7"/>
      <c r="AM81" s="7"/>
      <c r="AN81" s="7"/>
    </row>
    <row r="82" spans="1:40" s="34" customFormat="1" ht="200.1" customHeight="1" x14ac:dyDescent="0.25">
      <c r="A82" s="8">
        <v>161</v>
      </c>
      <c r="B82" s="9" t="s">
        <v>33</v>
      </c>
      <c r="C82" s="10">
        <v>118</v>
      </c>
      <c r="D82" s="10">
        <v>3</v>
      </c>
      <c r="E82" s="42" t="s">
        <v>167</v>
      </c>
      <c r="F82" s="8">
        <v>49</v>
      </c>
      <c r="G82" s="11" t="s">
        <v>356</v>
      </c>
      <c r="H82" s="12" t="s">
        <v>480</v>
      </c>
      <c r="I82" s="9" t="s">
        <v>66</v>
      </c>
      <c r="J82" s="29" t="s">
        <v>428</v>
      </c>
      <c r="K82" s="8">
        <v>2</v>
      </c>
      <c r="L82" s="13" t="s">
        <v>481</v>
      </c>
      <c r="M82" s="13" t="s">
        <v>482</v>
      </c>
      <c r="N82" s="13" t="s">
        <v>485</v>
      </c>
      <c r="O82" s="13" t="s">
        <v>484</v>
      </c>
      <c r="P82" s="11" t="s">
        <v>462</v>
      </c>
      <c r="Q82" s="11">
        <v>1</v>
      </c>
      <c r="R82" s="45">
        <v>45852</v>
      </c>
      <c r="S82" s="16">
        <v>46112</v>
      </c>
      <c r="T82" s="17">
        <v>0</v>
      </c>
      <c r="U82" s="38" t="s">
        <v>426</v>
      </c>
      <c r="V82" s="19">
        <v>0</v>
      </c>
      <c r="W82" s="46"/>
      <c r="X82" s="46"/>
      <c r="Y82" s="20">
        <v>45916</v>
      </c>
      <c r="Z82" s="47"/>
      <c r="AA82" s="47"/>
      <c r="AB82" s="47"/>
      <c r="AC82" s="22" t="s">
        <v>148</v>
      </c>
      <c r="AD82" s="22" t="s">
        <v>52</v>
      </c>
      <c r="AE82" s="22">
        <f ca="1">NETWORKDAYS(S82,TODAY(),[1]param!$B$2:$B$76)</f>
        <v>-137</v>
      </c>
      <c r="AF82" s="31" t="str">
        <f t="shared" ca="1" si="1"/>
        <v>DENTRO DE TERMINOS</v>
      </c>
      <c r="AH82" s="7"/>
      <c r="AI82" s="7"/>
      <c r="AJ82" s="7"/>
      <c r="AK82" s="7"/>
      <c r="AL82" s="7"/>
      <c r="AM82" s="7"/>
      <c r="AN82" s="7"/>
    </row>
    <row r="83" spans="1:40" s="34" customFormat="1" ht="200.1" customHeight="1" x14ac:dyDescent="0.25">
      <c r="A83" s="8">
        <v>162</v>
      </c>
      <c r="B83" s="9" t="s">
        <v>33</v>
      </c>
      <c r="C83" s="10">
        <v>118</v>
      </c>
      <c r="D83" s="10">
        <v>3</v>
      </c>
      <c r="E83" s="42" t="s">
        <v>167</v>
      </c>
      <c r="F83" s="8">
        <v>49</v>
      </c>
      <c r="G83" s="11" t="s">
        <v>356</v>
      </c>
      <c r="H83" s="12" t="s">
        <v>486</v>
      </c>
      <c r="I83" s="9" t="s">
        <v>66</v>
      </c>
      <c r="J83" s="29" t="s">
        <v>75</v>
      </c>
      <c r="K83" s="8">
        <v>1</v>
      </c>
      <c r="L83" s="13" t="s">
        <v>487</v>
      </c>
      <c r="M83" s="13" t="s">
        <v>488</v>
      </c>
      <c r="N83" s="13" t="s">
        <v>489</v>
      </c>
      <c r="O83" s="13" t="s">
        <v>490</v>
      </c>
      <c r="P83" s="11" t="s">
        <v>472</v>
      </c>
      <c r="Q83" s="11">
        <v>11</v>
      </c>
      <c r="R83" s="45">
        <v>45852</v>
      </c>
      <c r="S83" s="16">
        <v>46203</v>
      </c>
      <c r="T83" s="17">
        <v>0</v>
      </c>
      <c r="U83" s="38" t="s">
        <v>426</v>
      </c>
      <c r="V83" s="19">
        <v>0</v>
      </c>
      <c r="W83" s="46"/>
      <c r="X83" s="46"/>
      <c r="Y83" s="20">
        <v>45916</v>
      </c>
      <c r="Z83" s="47"/>
      <c r="AA83" s="47"/>
      <c r="AB83" s="47"/>
      <c r="AC83" s="22" t="s">
        <v>148</v>
      </c>
      <c r="AD83" s="22" t="s">
        <v>52</v>
      </c>
      <c r="AE83" s="22">
        <f ca="1">NETWORKDAYS(S83,TODAY(),[1]param!$B$2:$B$76)</f>
        <v>-202</v>
      </c>
      <c r="AF83" s="31" t="str">
        <f t="shared" ca="1" si="1"/>
        <v>DENTRO DE TERMINOS</v>
      </c>
      <c r="AH83" s="7"/>
      <c r="AI83" s="7"/>
      <c r="AJ83" s="7"/>
      <c r="AK83" s="7"/>
      <c r="AL83" s="7"/>
      <c r="AM83" s="7"/>
      <c r="AN83" s="7"/>
    </row>
    <row r="84" spans="1:40" s="34" customFormat="1" ht="200.1" customHeight="1" x14ac:dyDescent="0.25">
      <c r="A84" s="8">
        <v>163</v>
      </c>
      <c r="B84" s="9" t="s">
        <v>33</v>
      </c>
      <c r="C84" s="10">
        <v>118</v>
      </c>
      <c r="D84" s="10">
        <v>3</v>
      </c>
      <c r="E84" s="42" t="s">
        <v>167</v>
      </c>
      <c r="F84" s="8">
        <v>49</v>
      </c>
      <c r="G84" s="11" t="s">
        <v>356</v>
      </c>
      <c r="H84" s="12" t="s">
        <v>491</v>
      </c>
      <c r="I84" s="9" t="s">
        <v>66</v>
      </c>
      <c r="J84" s="29" t="s">
        <v>428</v>
      </c>
      <c r="K84" s="8">
        <v>1</v>
      </c>
      <c r="L84" s="13" t="s">
        <v>492</v>
      </c>
      <c r="M84" s="13" t="s">
        <v>493</v>
      </c>
      <c r="N84" s="13" t="s">
        <v>494</v>
      </c>
      <c r="O84" s="13" t="s">
        <v>490</v>
      </c>
      <c r="P84" s="11" t="s">
        <v>472</v>
      </c>
      <c r="Q84" s="11">
        <v>11</v>
      </c>
      <c r="R84" s="45">
        <v>45852</v>
      </c>
      <c r="S84" s="16">
        <v>46203</v>
      </c>
      <c r="T84" s="17">
        <v>0</v>
      </c>
      <c r="U84" s="38" t="s">
        <v>426</v>
      </c>
      <c r="V84" s="19">
        <v>0</v>
      </c>
      <c r="W84" s="46"/>
      <c r="X84" s="46"/>
      <c r="Y84" s="20">
        <v>45916</v>
      </c>
      <c r="Z84" s="47"/>
      <c r="AA84" s="47"/>
      <c r="AB84" s="47"/>
      <c r="AC84" s="22" t="s">
        <v>148</v>
      </c>
      <c r="AD84" s="22" t="s">
        <v>52</v>
      </c>
      <c r="AE84" s="22">
        <f ca="1">NETWORKDAYS(S84,TODAY(),[1]param!$B$2:$B$76)</f>
        <v>-202</v>
      </c>
      <c r="AF84" s="31" t="str">
        <f t="shared" ca="1" si="1"/>
        <v>DENTRO DE TERMINOS</v>
      </c>
      <c r="AH84" s="7"/>
      <c r="AI84" s="7"/>
      <c r="AJ84" s="7"/>
      <c r="AK84" s="7"/>
      <c r="AL84" s="7"/>
      <c r="AM84" s="7"/>
      <c r="AN84" s="7"/>
    </row>
    <row r="85" spans="1:40" s="34" customFormat="1" ht="200.1" customHeight="1" x14ac:dyDescent="0.25">
      <c r="A85" s="8">
        <v>164</v>
      </c>
      <c r="B85" s="9" t="s">
        <v>33</v>
      </c>
      <c r="C85" s="10">
        <v>118</v>
      </c>
      <c r="D85" s="10">
        <v>3</v>
      </c>
      <c r="E85" s="42" t="s">
        <v>167</v>
      </c>
      <c r="F85" s="8">
        <v>49</v>
      </c>
      <c r="G85" s="11" t="s">
        <v>356</v>
      </c>
      <c r="H85" s="12" t="s">
        <v>495</v>
      </c>
      <c r="I85" s="9" t="s">
        <v>66</v>
      </c>
      <c r="J85" s="29" t="s">
        <v>75</v>
      </c>
      <c r="K85" s="8">
        <v>1</v>
      </c>
      <c r="L85" s="13" t="s">
        <v>496</v>
      </c>
      <c r="M85" s="13" t="s">
        <v>497</v>
      </c>
      <c r="N85" s="13" t="s">
        <v>498</v>
      </c>
      <c r="O85" s="13" t="s">
        <v>451</v>
      </c>
      <c r="P85" s="11" t="s">
        <v>472</v>
      </c>
      <c r="Q85" s="11">
        <v>11</v>
      </c>
      <c r="R85" s="45">
        <v>45852</v>
      </c>
      <c r="S85" s="16">
        <v>46203</v>
      </c>
      <c r="T85" s="17">
        <v>0</v>
      </c>
      <c r="U85" s="38" t="s">
        <v>426</v>
      </c>
      <c r="V85" s="19">
        <v>0</v>
      </c>
      <c r="W85" s="46"/>
      <c r="X85" s="46"/>
      <c r="Y85" s="20">
        <v>45916</v>
      </c>
      <c r="Z85" s="47"/>
      <c r="AA85" s="47"/>
      <c r="AB85" s="47"/>
      <c r="AC85" s="22" t="s">
        <v>148</v>
      </c>
      <c r="AD85" s="22" t="s">
        <v>52</v>
      </c>
      <c r="AE85" s="22">
        <f ca="1">NETWORKDAYS(S85,TODAY(),[1]param!$B$2:$B$76)</f>
        <v>-202</v>
      </c>
      <c r="AF85" s="31" t="str">
        <f t="shared" ca="1" si="1"/>
        <v>DENTRO DE TERMINOS</v>
      </c>
      <c r="AH85" s="7"/>
      <c r="AI85" s="7"/>
      <c r="AJ85" s="7"/>
      <c r="AK85" s="7"/>
      <c r="AL85" s="7"/>
      <c r="AM85" s="7"/>
      <c r="AN85" s="7"/>
    </row>
    <row r="86" spans="1:40" s="34" customFormat="1" ht="200.1" customHeight="1" x14ac:dyDescent="0.25">
      <c r="A86" s="8">
        <v>165</v>
      </c>
      <c r="B86" s="9" t="s">
        <v>33</v>
      </c>
      <c r="C86" s="10">
        <v>118</v>
      </c>
      <c r="D86" s="10">
        <v>3</v>
      </c>
      <c r="E86" s="42" t="s">
        <v>167</v>
      </c>
      <c r="F86" s="8">
        <v>49</v>
      </c>
      <c r="G86" s="11" t="s">
        <v>356</v>
      </c>
      <c r="H86" s="12" t="s">
        <v>499</v>
      </c>
      <c r="I86" s="9" t="s">
        <v>66</v>
      </c>
      <c r="J86" s="29" t="s">
        <v>428</v>
      </c>
      <c r="K86" s="8">
        <v>1</v>
      </c>
      <c r="L86" s="13" t="s">
        <v>500</v>
      </c>
      <c r="M86" s="13" t="s">
        <v>501</v>
      </c>
      <c r="N86" s="13" t="s">
        <v>502</v>
      </c>
      <c r="O86" s="13" t="s">
        <v>503</v>
      </c>
      <c r="P86" s="11" t="s">
        <v>504</v>
      </c>
      <c r="Q86" s="11">
        <v>1</v>
      </c>
      <c r="R86" s="45">
        <v>45852</v>
      </c>
      <c r="S86" s="16">
        <v>46203</v>
      </c>
      <c r="T86" s="17">
        <v>0</v>
      </c>
      <c r="U86" s="38" t="s">
        <v>426</v>
      </c>
      <c r="V86" s="19">
        <v>0</v>
      </c>
      <c r="W86" s="46"/>
      <c r="X86" s="46"/>
      <c r="Y86" s="20">
        <v>45916</v>
      </c>
      <c r="Z86" s="47"/>
      <c r="AA86" s="47"/>
      <c r="AB86" s="47"/>
      <c r="AC86" s="22" t="s">
        <v>148</v>
      </c>
      <c r="AD86" s="22" t="s">
        <v>52</v>
      </c>
      <c r="AE86" s="22">
        <f ca="1">NETWORKDAYS(S86,TODAY(),[1]param!$B$2:$B$76)</f>
        <v>-202</v>
      </c>
      <c r="AF86" s="31" t="str">
        <f t="shared" ca="1" si="1"/>
        <v>DENTRO DE TERMINOS</v>
      </c>
      <c r="AH86" s="7"/>
      <c r="AI86" s="7"/>
      <c r="AJ86" s="7"/>
      <c r="AK86" s="7"/>
      <c r="AL86" s="7"/>
      <c r="AM86" s="7"/>
      <c r="AN86" s="7"/>
    </row>
    <row r="87" spans="1:40" s="34" customFormat="1" ht="200.1" customHeight="1" x14ac:dyDescent="0.25">
      <c r="A87" s="8">
        <v>166</v>
      </c>
      <c r="B87" s="9" t="s">
        <v>33</v>
      </c>
      <c r="C87" s="10">
        <v>118</v>
      </c>
      <c r="D87" s="10">
        <v>3</v>
      </c>
      <c r="E87" s="42" t="s">
        <v>167</v>
      </c>
      <c r="F87" s="8">
        <v>49</v>
      </c>
      <c r="G87" s="11" t="s">
        <v>356</v>
      </c>
      <c r="H87" s="12" t="s">
        <v>505</v>
      </c>
      <c r="I87" s="9" t="s">
        <v>66</v>
      </c>
      <c r="J87" s="29" t="s">
        <v>75</v>
      </c>
      <c r="K87" s="8">
        <v>1</v>
      </c>
      <c r="L87" s="13" t="s">
        <v>506</v>
      </c>
      <c r="M87" s="13" t="s">
        <v>507</v>
      </c>
      <c r="N87" s="13" t="s">
        <v>508</v>
      </c>
      <c r="O87" s="13" t="s">
        <v>509</v>
      </c>
      <c r="P87" s="11" t="s">
        <v>510</v>
      </c>
      <c r="Q87" s="11">
        <v>1</v>
      </c>
      <c r="R87" s="45">
        <v>45852</v>
      </c>
      <c r="S87" s="16">
        <v>46203</v>
      </c>
      <c r="T87" s="17">
        <v>0</v>
      </c>
      <c r="U87" s="38" t="s">
        <v>426</v>
      </c>
      <c r="V87" s="19">
        <v>0</v>
      </c>
      <c r="W87" s="46"/>
      <c r="X87" s="46"/>
      <c r="Y87" s="20">
        <v>45916</v>
      </c>
      <c r="Z87" s="47"/>
      <c r="AA87" s="47"/>
      <c r="AB87" s="47"/>
      <c r="AC87" s="22" t="s">
        <v>148</v>
      </c>
      <c r="AD87" s="22" t="s">
        <v>52</v>
      </c>
      <c r="AE87" s="22">
        <f ca="1">NETWORKDAYS(S87,TODAY(),[1]param!$B$2:$B$76)</f>
        <v>-202</v>
      </c>
      <c r="AF87" s="31" t="str">
        <f t="shared" ca="1" si="1"/>
        <v>DENTRO DE TERMINOS</v>
      </c>
      <c r="AH87" s="7"/>
      <c r="AI87" s="7"/>
      <c r="AJ87" s="7"/>
      <c r="AK87" s="7"/>
      <c r="AL87" s="7"/>
      <c r="AM87" s="7"/>
      <c r="AN87" s="7"/>
    </row>
    <row r="88" spans="1:40" s="34" customFormat="1" ht="200.1" customHeight="1" x14ac:dyDescent="0.25">
      <c r="A88" s="8">
        <v>167</v>
      </c>
      <c r="B88" s="9" t="s">
        <v>33</v>
      </c>
      <c r="C88" s="10">
        <v>118</v>
      </c>
      <c r="D88" s="10">
        <v>3</v>
      </c>
      <c r="E88" s="42" t="s">
        <v>167</v>
      </c>
      <c r="F88" s="8">
        <v>49</v>
      </c>
      <c r="G88" s="11" t="s">
        <v>356</v>
      </c>
      <c r="H88" s="12" t="s">
        <v>511</v>
      </c>
      <c r="I88" s="9" t="s">
        <v>66</v>
      </c>
      <c r="J88" s="29" t="s">
        <v>75</v>
      </c>
      <c r="K88" s="8">
        <v>1</v>
      </c>
      <c r="L88" s="13" t="s">
        <v>512</v>
      </c>
      <c r="M88" s="13" t="s">
        <v>513</v>
      </c>
      <c r="N88" s="13" t="s">
        <v>508</v>
      </c>
      <c r="O88" s="13" t="s">
        <v>509</v>
      </c>
      <c r="P88" s="11" t="s">
        <v>510</v>
      </c>
      <c r="Q88" s="11">
        <v>1</v>
      </c>
      <c r="R88" s="45">
        <v>45852</v>
      </c>
      <c r="S88" s="16">
        <v>46203</v>
      </c>
      <c r="T88" s="17">
        <v>0</v>
      </c>
      <c r="U88" s="38" t="s">
        <v>426</v>
      </c>
      <c r="V88" s="19">
        <v>0</v>
      </c>
      <c r="W88" s="46"/>
      <c r="X88" s="46"/>
      <c r="Y88" s="20">
        <v>45916</v>
      </c>
      <c r="Z88" s="47"/>
      <c r="AA88" s="47"/>
      <c r="AB88" s="47"/>
      <c r="AC88" s="22" t="s">
        <v>148</v>
      </c>
      <c r="AD88" s="22" t="s">
        <v>52</v>
      </c>
      <c r="AE88" s="22">
        <f ca="1">NETWORKDAYS(S88,TODAY(),[1]param!$B$2:$B$76)</f>
        <v>-202</v>
      </c>
      <c r="AF88" s="31" t="str">
        <f t="shared" ca="1" si="1"/>
        <v>DENTRO DE TERMINOS</v>
      </c>
      <c r="AH88" s="7"/>
      <c r="AI88" s="7"/>
      <c r="AJ88" s="7"/>
      <c r="AK88" s="7"/>
      <c r="AL88" s="7"/>
      <c r="AM88" s="7"/>
      <c r="AN88" s="7"/>
    </row>
    <row r="89" spans="1:40" s="34" customFormat="1" ht="200.1" customHeight="1" x14ac:dyDescent="0.25">
      <c r="A89" s="8">
        <v>168</v>
      </c>
      <c r="B89" s="9" t="s">
        <v>33</v>
      </c>
      <c r="C89" s="10">
        <v>118</v>
      </c>
      <c r="D89" s="10">
        <v>3</v>
      </c>
      <c r="E89" s="42" t="s">
        <v>167</v>
      </c>
      <c r="F89" s="8">
        <v>49</v>
      </c>
      <c r="G89" s="11" t="s">
        <v>356</v>
      </c>
      <c r="H89" s="12" t="s">
        <v>514</v>
      </c>
      <c r="I89" s="9" t="s">
        <v>66</v>
      </c>
      <c r="J89" s="29" t="s">
        <v>428</v>
      </c>
      <c r="K89" s="8">
        <v>1</v>
      </c>
      <c r="L89" s="13" t="s">
        <v>515</v>
      </c>
      <c r="M89" s="13" t="s">
        <v>516</v>
      </c>
      <c r="N89" s="13" t="s">
        <v>502</v>
      </c>
      <c r="O89" s="13" t="s">
        <v>503</v>
      </c>
      <c r="P89" s="11" t="s">
        <v>504</v>
      </c>
      <c r="Q89" s="11">
        <v>1</v>
      </c>
      <c r="R89" s="45">
        <v>45852</v>
      </c>
      <c r="S89" s="16">
        <v>46203</v>
      </c>
      <c r="T89" s="17">
        <v>0</v>
      </c>
      <c r="U89" s="38" t="s">
        <v>426</v>
      </c>
      <c r="V89" s="19">
        <v>0</v>
      </c>
      <c r="W89" s="46"/>
      <c r="X89" s="46"/>
      <c r="Y89" s="20">
        <v>45916</v>
      </c>
      <c r="Z89" s="47"/>
      <c r="AA89" s="47"/>
      <c r="AB89" s="47"/>
      <c r="AC89" s="22" t="s">
        <v>148</v>
      </c>
      <c r="AD89" s="22" t="s">
        <v>52</v>
      </c>
      <c r="AE89" s="22">
        <f ca="1">NETWORKDAYS(S89,TODAY(),[1]param!$B$2:$B$76)</f>
        <v>-202</v>
      </c>
      <c r="AF89" s="31" t="str">
        <f t="shared" ca="1" si="1"/>
        <v>DENTRO DE TERMINOS</v>
      </c>
      <c r="AH89" s="7"/>
      <c r="AI89" s="7"/>
      <c r="AJ89" s="7"/>
      <c r="AK89" s="7"/>
      <c r="AL89" s="7"/>
      <c r="AM89" s="7"/>
      <c r="AN89" s="7"/>
    </row>
    <row r="90" spans="1:40" s="34" customFormat="1" ht="200.1" customHeight="1" x14ac:dyDescent="0.25">
      <c r="A90" s="8">
        <v>169</v>
      </c>
      <c r="B90" s="9" t="s">
        <v>33</v>
      </c>
      <c r="C90" s="10">
        <v>118</v>
      </c>
      <c r="D90" s="10">
        <v>3</v>
      </c>
      <c r="E90" s="42" t="s">
        <v>167</v>
      </c>
      <c r="F90" s="8">
        <v>49</v>
      </c>
      <c r="G90" s="11" t="s">
        <v>356</v>
      </c>
      <c r="H90" s="12" t="s">
        <v>517</v>
      </c>
      <c r="I90" s="9" t="s">
        <v>66</v>
      </c>
      <c r="J90" s="29" t="s">
        <v>75</v>
      </c>
      <c r="K90" s="8">
        <v>1</v>
      </c>
      <c r="L90" s="13" t="s">
        <v>518</v>
      </c>
      <c r="M90" s="13" t="s">
        <v>519</v>
      </c>
      <c r="N90" s="13" t="s">
        <v>520</v>
      </c>
      <c r="O90" s="13" t="s">
        <v>451</v>
      </c>
      <c r="P90" s="11" t="s">
        <v>472</v>
      </c>
      <c r="Q90" s="11">
        <v>11</v>
      </c>
      <c r="R90" s="45">
        <v>45852</v>
      </c>
      <c r="S90" s="16">
        <v>46203</v>
      </c>
      <c r="T90" s="17">
        <v>0</v>
      </c>
      <c r="U90" s="38" t="s">
        <v>426</v>
      </c>
      <c r="V90" s="19">
        <v>0</v>
      </c>
      <c r="W90" s="46"/>
      <c r="X90" s="46"/>
      <c r="Y90" s="20">
        <v>45916</v>
      </c>
      <c r="Z90" s="47"/>
      <c r="AA90" s="47"/>
      <c r="AB90" s="47"/>
      <c r="AC90" s="22" t="s">
        <v>148</v>
      </c>
      <c r="AD90" s="22" t="s">
        <v>52</v>
      </c>
      <c r="AE90" s="22">
        <f ca="1">NETWORKDAYS(S90,TODAY(),[1]param!$B$2:$B$76)</f>
        <v>-202</v>
      </c>
      <c r="AF90" s="31" t="str">
        <f t="shared" ca="1" si="1"/>
        <v>DENTRO DE TERMINOS</v>
      </c>
      <c r="AH90" s="7"/>
      <c r="AI90" s="7"/>
      <c r="AJ90" s="7"/>
      <c r="AK90" s="7"/>
      <c r="AL90" s="7"/>
      <c r="AM90" s="7"/>
      <c r="AN90" s="7"/>
    </row>
    <row r="91" spans="1:40" s="34" customFormat="1" ht="200.1" customHeight="1" x14ac:dyDescent="0.25">
      <c r="A91" s="8">
        <v>170</v>
      </c>
      <c r="B91" s="9" t="s">
        <v>33</v>
      </c>
      <c r="C91" s="10">
        <v>118</v>
      </c>
      <c r="D91" s="10">
        <v>3</v>
      </c>
      <c r="E91" s="42" t="s">
        <v>167</v>
      </c>
      <c r="F91" s="8">
        <v>49</v>
      </c>
      <c r="G91" s="11" t="s">
        <v>356</v>
      </c>
      <c r="H91" s="12" t="s">
        <v>521</v>
      </c>
      <c r="I91" s="9" t="s">
        <v>66</v>
      </c>
      <c r="J91" s="29" t="s">
        <v>75</v>
      </c>
      <c r="K91" s="8">
        <v>1</v>
      </c>
      <c r="L91" s="13" t="s">
        <v>522</v>
      </c>
      <c r="M91" s="13" t="s">
        <v>523</v>
      </c>
      <c r="N91" s="13" t="s">
        <v>524</v>
      </c>
      <c r="O91" s="13" t="s">
        <v>451</v>
      </c>
      <c r="P91" s="11" t="s">
        <v>472</v>
      </c>
      <c r="Q91" s="11">
        <v>11</v>
      </c>
      <c r="R91" s="45">
        <v>45852</v>
      </c>
      <c r="S91" s="16">
        <v>46203</v>
      </c>
      <c r="T91" s="17">
        <v>0</v>
      </c>
      <c r="U91" s="38" t="s">
        <v>426</v>
      </c>
      <c r="V91" s="19">
        <v>0</v>
      </c>
      <c r="W91" s="46"/>
      <c r="X91" s="46"/>
      <c r="Y91" s="20">
        <v>45916</v>
      </c>
      <c r="Z91" s="47"/>
      <c r="AA91" s="47"/>
      <c r="AB91" s="47"/>
      <c r="AC91" s="22" t="s">
        <v>148</v>
      </c>
      <c r="AD91" s="22" t="s">
        <v>52</v>
      </c>
      <c r="AE91" s="22">
        <f ca="1">NETWORKDAYS(S91,TODAY(),[1]param!$B$2:$B$76)</f>
        <v>-202</v>
      </c>
      <c r="AF91" s="31" t="str">
        <f t="shared" ca="1" si="1"/>
        <v>DENTRO DE TERMINOS</v>
      </c>
      <c r="AH91" s="7"/>
      <c r="AI91" s="7"/>
      <c r="AJ91" s="7"/>
      <c r="AK91" s="7"/>
      <c r="AL91" s="7"/>
      <c r="AM91" s="7"/>
      <c r="AN91" s="7"/>
    </row>
    <row r="92" spans="1:40" s="34" customFormat="1" ht="200.1" customHeight="1" x14ac:dyDescent="0.25">
      <c r="A92" s="8">
        <v>171</v>
      </c>
      <c r="B92" s="9" t="s">
        <v>33</v>
      </c>
      <c r="C92" s="10">
        <v>118</v>
      </c>
      <c r="D92" s="10">
        <v>3</v>
      </c>
      <c r="E92" s="42" t="s">
        <v>167</v>
      </c>
      <c r="F92" s="8">
        <v>49</v>
      </c>
      <c r="G92" s="11" t="s">
        <v>356</v>
      </c>
      <c r="H92" s="12" t="s">
        <v>525</v>
      </c>
      <c r="I92" s="9" t="s">
        <v>66</v>
      </c>
      <c r="J92" s="29" t="s">
        <v>428</v>
      </c>
      <c r="K92" s="8">
        <v>1</v>
      </c>
      <c r="L92" s="13" t="s">
        <v>526</v>
      </c>
      <c r="M92" s="13" t="s">
        <v>527</v>
      </c>
      <c r="N92" s="13" t="s">
        <v>502</v>
      </c>
      <c r="O92" s="13" t="s">
        <v>503</v>
      </c>
      <c r="P92" s="11" t="s">
        <v>504</v>
      </c>
      <c r="Q92" s="11">
        <v>1</v>
      </c>
      <c r="R92" s="45">
        <v>45852</v>
      </c>
      <c r="S92" s="16">
        <v>46203</v>
      </c>
      <c r="T92" s="17">
        <v>0</v>
      </c>
      <c r="U92" s="38" t="s">
        <v>528</v>
      </c>
      <c r="V92" s="19">
        <v>0</v>
      </c>
      <c r="W92" s="46"/>
      <c r="X92" s="46"/>
      <c r="Y92" s="20">
        <v>45916</v>
      </c>
      <c r="Z92" s="47"/>
      <c r="AA92" s="47"/>
      <c r="AB92" s="47"/>
      <c r="AC92" s="22" t="s">
        <v>148</v>
      </c>
      <c r="AD92" s="22" t="s">
        <v>52</v>
      </c>
      <c r="AE92" s="22">
        <f ca="1">NETWORKDAYS(S92,TODAY(),[1]param!$B$2:$B$76)</f>
        <v>-202</v>
      </c>
      <c r="AF92" s="31" t="str">
        <f t="shared" ca="1" si="1"/>
        <v>DENTRO DE TERMINOS</v>
      </c>
      <c r="AH92" s="7"/>
      <c r="AI92" s="7"/>
      <c r="AJ92" s="7"/>
      <c r="AK92" s="7"/>
      <c r="AL92" s="7"/>
      <c r="AM92" s="7"/>
      <c r="AN92" s="7"/>
    </row>
  </sheetData>
  <sheetProtection formatCells="0" autoFilter="0"/>
  <conditionalFormatting sqref="AC2:AC37 AC39:AC92">
    <cfRule type="cellIs" dxfId="10" priority="1" operator="equal">
      <formula>"EN EJECUCION"</formula>
    </cfRule>
    <cfRule type="containsText" dxfId="9" priority="2" operator="containsText" text="INEFECTIVA">
      <formula>NOT(ISERROR(SEARCH("INEFECTIVA",AC2)))</formula>
    </cfRule>
    <cfRule type="containsText" dxfId="8" priority="3" operator="containsText" text="SIN INICIAR">
      <formula>NOT(ISERROR(SEARCH("SIN INICIAR",AC2)))</formula>
    </cfRule>
    <cfRule type="containsText" dxfId="7" priority="4" operator="containsText" text="ATRASADA">
      <formula>NOT(ISERROR(SEARCH("ATRASADA",AC2)))</formula>
    </cfRule>
    <cfRule type="containsText" dxfId="6" priority="5" operator="containsText" text="CUMPLIDA">
      <formula>NOT(ISERROR(SEARCH("CUMPLIDA",AC2)))</formula>
    </cfRule>
  </conditionalFormatting>
  <conditionalFormatting sqref="AD2:AD92">
    <cfRule type="containsText" dxfId="5" priority="6" operator="containsText" text="ABIERTO">
      <formula>NOT(ISERROR(SEARCH("ABIERTO",AD2)))</formula>
    </cfRule>
    <cfRule type="containsText" dxfId="4" priority="7" operator="containsText" text="PARA CIERRE DE LA CONTRALORIA">
      <formula>NOT(ISERROR(SEARCH("PARA CIERRE DE LA CONTRALORIA",AD2)))</formula>
    </cfRule>
    <cfRule type="containsText" dxfId="3" priority="8" operator="containsText" text="CERRADO POR LA CONTRALORIA">
      <formula>NOT(ISERROR(SEARCH("CERRADO POR LA CONTRALORIA",AD2)))</formula>
    </cfRule>
  </conditionalFormatting>
  <conditionalFormatting sqref="AI2:AI19 AL2:AL19 AF2:AF92">
    <cfRule type="containsText" dxfId="2" priority="9" operator="containsText" text="PROXIMO A VENCER">
      <formula>NOT(ISERROR(SEARCH("PROXIMO A VENCER",AF2)))</formula>
    </cfRule>
    <cfRule type="containsText" dxfId="1" priority="10" operator="containsText" text="DENTRO DE TERMINOS">
      <formula>NOT(ISERROR(SEARCH("DENTRO DE TERMINOS",AF2)))</formula>
    </cfRule>
    <cfRule type="containsText" dxfId="0" priority="11" operator="containsText" text="TERMINOS CUMPLIDOS">
      <formula>NOT(ISERROR(SEARCH("TERMINOS CUMPLIDOS",AF2)))</formula>
    </cfRule>
  </conditionalFormatting>
  <dataValidations count="13">
    <dataValidation type="whole" operator="equal" allowBlank="1" showInputMessage="1" showErrorMessage="1" sqref="C1:D1048576" xr:uid="{A6A2ECBF-2A1F-4497-89D8-64F4F216280F}">
      <formula1>118</formula1>
    </dataValidation>
    <dataValidation type="date" allowBlank="1" showInputMessage="1" errorTitle="Entrada no válida" error="Por favor escriba una fecha válida (AAAA/MM/DD)" promptTitle="Ingrese una fecha (AAAA/MM/DD)" sqref="R2:S19" xr:uid="{EE5F9D77-E2BE-4D42-AA3F-72730837982C}">
      <formula1>1900/1/1</formula1>
      <formula2>3000/1/1</formula2>
    </dataValidation>
    <dataValidation type="textLength" allowBlank="1" showInputMessage="1" showErrorMessage="1" errorTitle="Entrada no válida" error="Escriba un texto  Maximo 200 Caracteres" promptTitle="Cualquier contenido Maximo 200 Caracteres" sqref="P2:P19" xr:uid="{6E0FDED1-B3E9-43DF-A988-32DFA0E370AC}">
      <formula1>0</formula1>
      <formula2>200</formula2>
    </dataValidation>
    <dataValidation type="decimal" allowBlank="1" showInputMessage="1" showErrorMessage="1" errorTitle="Entrada no válida" error="Por favor escriba un número" promptTitle="Escriba un número en esta casilla" sqref="Q2:Q19" xr:uid="{EB39A331-3FE2-493B-955A-EB9C7866F9AE}">
      <formula1>-999999</formula1>
      <formula2>999999</formula2>
    </dataValidation>
    <dataValidation type="whole" allowBlank="1" showInputMessage="1" showErrorMessage="1" errorTitle="Entrada no válida" error="Por favor escriba un número entero" promptTitle="Escriba un número entero en esta casilla" sqref="K2:K19" xr:uid="{BC735FF1-DB25-4AA2-8DC9-6CCBDB7298A1}">
      <formula1>-999</formula1>
      <formula2>999</formula2>
    </dataValidation>
    <dataValidation type="textLength" allowBlank="1" showInputMessage="1" showErrorMessage="1" errorTitle="Entrada no válida" error="Escriba un texto  Maximo 20 Caracteres" promptTitle="Cualquier contenido Maximo 20 Caracteres" sqref="H2:H19" xr:uid="{A312D634-28BB-459E-8961-BD4E983133F4}">
      <formula1>0</formula1>
      <formula2>20</formula2>
    </dataValidation>
    <dataValidation type="textLength" allowBlank="1" showInputMessage="1" showErrorMessage="1" errorTitle="Entrada no válida" error="Escriba un texto  Maximo 100 Caracteres" promptTitle="Cualquier contenido Maximo 100 Caracteres" sqref="I29:I30 I25:I27 I35:I37 I43:I48 I2:I15 J2:J24 O2:O19" xr:uid="{2A4D8BF2-2D87-4415-BC7A-249B47A02672}">
      <formula1>0</formula1>
      <formula2>100</formula2>
    </dataValidation>
    <dataValidation type="textLength" allowBlank="1" showInputMessage="1" showErrorMessage="1" errorTitle="Entrada no válida" error="Escriba un texto  Maximo 500 Caracteres" promptTitle="Cualquier contenido Maximo 500 Caracteres" sqref="K7:K8 M9:M19 M2:M6 L2:L19 N2:N19" xr:uid="{A3A3BDC8-C234-4A81-A235-C80AB771A4D4}">
      <formula1>0</formula1>
      <formula2>500</formula2>
    </dataValidation>
    <dataValidation type="decimal" operator="greaterThanOrEqual" allowBlank="1" showInputMessage="1" showErrorMessage="1" sqref="V35:V51 T1:T1048576" xr:uid="{6308BFCD-A077-4CB6-978D-897A61084AC3}">
      <formula1>0</formula1>
    </dataValidation>
    <dataValidation type="whole" operator="greaterThan" allowBlank="1" showInputMessage="1" showErrorMessage="1" sqref="K1 F1:F1048576" xr:uid="{6BDB4F45-2899-4E7B-B474-12B5A322991C}">
      <formula1>1</formula1>
    </dataValidation>
    <dataValidation type="whole" allowBlank="1" showInputMessage="1" showErrorMessage="1" sqref="Q1" xr:uid="{CA73B7D2-A506-4221-A4D7-0D6FB09BE8C8}">
      <formula1>1</formula1>
      <formula2>100</formula2>
    </dataValidation>
    <dataValidation type="decimal" allowBlank="1" showInputMessage="1" showErrorMessage="1" sqref="V1:X1 V2:V34 V52:V1048576 W2:X1048576" xr:uid="{ADD03A46-B26C-4931-985E-3CC478899374}">
      <formula1>0</formula1>
      <formula2>1</formula2>
    </dataValidation>
    <dataValidation type="date" operator="greaterThan" allowBlank="1" showInputMessage="1" showErrorMessage="1" sqref="R1:S1" xr:uid="{14D9F1A3-A50D-4939-B266-4E2D8B139F9A}">
      <formula1>43831</formula1>
    </dataValidation>
  </dataValidations>
  <pageMargins left="0.7" right="0.7" top="0.75" bottom="0.75" header="0.3" footer="0.3"/>
  <pageSetup paperSize="9" scale="2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CB-CGR 31082025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David Castillo Gonzalez</dc:creator>
  <cp:lastModifiedBy>Miguel Angel Pardo Mateus</cp:lastModifiedBy>
  <dcterms:created xsi:type="dcterms:W3CDTF">2025-09-20T19:57:34Z</dcterms:created>
  <dcterms:modified xsi:type="dcterms:W3CDTF">2025-09-22T23:36:05Z</dcterms:modified>
</cp:coreProperties>
</file>