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"/>
    </mc:Choice>
  </mc:AlternateContent>
  <xr:revisionPtr revIDLastSave="0" documentId="8_{467A57FF-4231-4EB2-95DB-CE8D912205A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ALANCE DE PRUEBA" sheetId="8" r:id="rId1"/>
    <sheet name="ESF" sheetId="1" r:id="rId2"/>
    <sheet name="ER" sheetId="2" r:id="rId3"/>
    <sheet name="PATRIMONIO" sheetId="9" r:id="rId4"/>
  </sheets>
  <definedNames>
    <definedName name="_xlnm._FilterDatabase" localSheetId="2" hidden="1">ER!$A$4:$M$75</definedName>
    <definedName name="_xlnm._FilterDatabase" localSheetId="1" hidden="1">ESF!$A$5:$U$55</definedName>
    <definedName name="ACREEDORES" localSheetId="2">#REF!</definedName>
    <definedName name="ACREEDORES" localSheetId="1">#REF!</definedName>
    <definedName name="ACREEDORES" localSheetId="3">#REF!</definedName>
    <definedName name="ACREEDORES">#REF!</definedName>
    <definedName name="acreedores1" localSheetId="3">#REF!</definedName>
    <definedName name="acreedores1">#REF!</definedName>
    <definedName name="ACTIVO" localSheetId="2">#REF!</definedName>
    <definedName name="ACTIVO" localSheetId="1">#REF!</definedName>
    <definedName name="ACTIVO" localSheetId="3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 localSheetId="3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 localSheetId="3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3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 localSheetId="3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 localSheetId="3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 localSheetId="3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 localSheetId="3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 localSheetId="3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 localSheetId="3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 localSheetId="3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 localSheetId="3">#REF!</definedName>
    <definedName name="APORTES_POR_PAGAR_A_AFILIADOS">#REF!</definedName>
    <definedName name="_xlnm.Print_Area" localSheetId="2">ER!$A$1:$I$85</definedName>
    <definedName name="_xlnm.Print_Area" localSheetId="1">ESF!$A$1:$O$66</definedName>
    <definedName name="_xlnm.Print_Area" localSheetId="3">PATRIMONIO!$A$1:$H$42</definedName>
    <definedName name="AVANCES_Y_ANTICIPOS_ENTREGADOS" localSheetId="2">#REF!</definedName>
    <definedName name="AVANCES_Y_ANTICIPOS_ENTREGADOS" localSheetId="1">#REF!</definedName>
    <definedName name="AVANCES_Y_ANTICIPOS_ENTREGADOS" localSheetId="3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 localSheetId="3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 localSheetId="3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 localSheetId="3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 localSheetId="3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 localSheetId="3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 localSheetId="3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 localSheetId="3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 localSheetId="3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 localSheetId="3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 localSheetId="3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 localSheetId="3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 localSheetId="3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 localSheetId="3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 localSheetId="3">#REF!</definedName>
    <definedName name="BIENES_RECIBIDOS_EN_DACION_DE_PAGO">#REF!</definedName>
    <definedName name="BONOS" localSheetId="2">#REF!</definedName>
    <definedName name="BONOS" localSheetId="1">#REF!</definedName>
    <definedName name="BONOS" localSheetId="3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 localSheetId="3">#REF!</definedName>
    <definedName name="BONOS_Y_TITULOS_PENSIONALES">#REF!</definedName>
    <definedName name="CAJA" localSheetId="2">#REF!</definedName>
    <definedName name="CAJA" localSheetId="1">#REF!</definedName>
    <definedName name="CAJA" localSheetId="3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 localSheetId="3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 localSheetId="3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 localSheetId="3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 localSheetId="3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 localSheetId="3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 localSheetId="3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 localSheetId="3">#REF!</definedName>
    <definedName name="CONSTRUCCIONES_EN_CURSO">#REF!</definedName>
    <definedName name="CONTRATISTAS" localSheetId="2">#REF!</definedName>
    <definedName name="CONTRATISTAS" localSheetId="1">#REF!</definedName>
    <definedName name="CONTRATISTAS" localSheetId="3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 localSheetId="3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 localSheetId="3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 localSheetId="3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 localSheetId="3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 localSheetId="3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 localSheetId="3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 localSheetId="3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 localSheetId="3">#REF!</definedName>
    <definedName name="CUENTAS_POR_COBRAR">#REF!</definedName>
    <definedName name="DE_RENTA_FIJA" localSheetId="2">#REF!</definedName>
    <definedName name="DE_RENTA_FIJA" localSheetId="1">#REF!</definedName>
    <definedName name="DE_RENTA_FIJA" localSheetId="3">#REF!</definedName>
    <definedName name="DE_RENTA_FIJA">#REF!</definedName>
    <definedName name="DE_RENTA_VARIABLE" localSheetId="2">#REF!</definedName>
    <definedName name="DE_RENTA_VARIABLE" localSheetId="1">#REF!</definedName>
    <definedName name="DE_RENTA_VARIABLE" localSheetId="3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 localSheetId="3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 localSheetId="3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 localSheetId="3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 localSheetId="3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 localSheetId="3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 localSheetId="3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 localSheetId="3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 localSheetId="3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 localSheetId="3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 localSheetId="3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 localSheetId="3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 localSheetId="3">#REF!</definedName>
    <definedName name="DIVIDENDOS_Y_PARTICIPACIONES_DECRETADOS">#REF!</definedName>
    <definedName name="e" localSheetId="3">#REF!</definedName>
    <definedName name="e">#REF!</definedName>
    <definedName name="EDIFICACIONES" localSheetId="2">#REF!</definedName>
    <definedName name="EDIFICACIONES" localSheetId="1">#REF!</definedName>
    <definedName name="EDIFICACIONES" localSheetId="3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 localSheetId="3">#REF!</definedName>
    <definedName name="EN_PODER_DE_TERCEROS">#REF!</definedName>
    <definedName name="EN_TRANSITO" localSheetId="2">#REF!</definedName>
    <definedName name="EN_TRANSITO" localSheetId="1">#REF!</definedName>
    <definedName name="EN_TRANSITO" localSheetId="3">#REF!</definedName>
    <definedName name="EN_TRANSITO">#REF!</definedName>
    <definedName name="EQUIPO_CIENTIFICO" localSheetId="2">#REF!</definedName>
    <definedName name="EQUIPO_CIENTIFICO" localSheetId="1">#REF!</definedName>
    <definedName name="EQUIPO_CIENTIFICO" localSheetId="3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 localSheetId="3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 localSheetId="3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 localSheetId="3">#REF!</definedName>
    <definedName name="EQUIPOS_Y_MATERIALES_EN_DEPOSITO">#REF!</definedName>
    <definedName name="EXTERNA" localSheetId="2">#REF!</definedName>
    <definedName name="EXTERNA" localSheetId="1">#REF!</definedName>
    <definedName name="EXTERNA" localSheetId="3">#REF!</definedName>
    <definedName name="EXTERNA">#REF!</definedName>
    <definedName name="EXTRAORDINARIOS" localSheetId="2">#REF!</definedName>
    <definedName name="EXTRAORDINARIOS" localSheetId="1">#REF!</definedName>
    <definedName name="EXTRAORDINARIOS" localSheetId="3">#REF!</definedName>
    <definedName name="EXTRAORDINARIOS">#REF!</definedName>
    <definedName name="FINANCIEROS" localSheetId="2">#REF!</definedName>
    <definedName name="FINANCIEROS" localSheetId="1">#REF!</definedName>
    <definedName name="FINANCIEROS" localSheetId="3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 localSheetId="3">#REF!</definedName>
    <definedName name="FONDOS_INTERBANCARIOS_COMPRADOS_Y_PACTOS_DE_RECOMPRA">#REF!</definedName>
    <definedName name="g" localSheetId="3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 localSheetId="3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 localSheetId="3">#REF!</definedName>
    <definedName name="GASTOS_PAGADOS_POR_ANTICIPADO">#REF!</definedName>
    <definedName name="GENERALES" localSheetId="2">#REF!</definedName>
    <definedName name="GENERALES" localSheetId="1">#REF!</definedName>
    <definedName name="GENERALES" localSheetId="3">#REF!</definedName>
    <definedName name="GENERALES">#REF!</definedName>
    <definedName name="HECTOR" localSheetId="2">#REF!</definedName>
    <definedName name="HECTOR" localSheetId="1">#REF!</definedName>
    <definedName name="HECTOR" localSheetId="3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 localSheetId="3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 localSheetId="3">#REF!</definedName>
    <definedName name="IMPUESTOS_AL_VALOR_AGREGADO_IVA">#REF!</definedName>
    <definedName name="INGRESOS" localSheetId="2">#REF!</definedName>
    <definedName name="INGRESOS" localSheetId="1">#REF!</definedName>
    <definedName name="INGRESOS" localSheetId="3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 localSheetId="3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 localSheetId="3">#REF!</definedName>
    <definedName name="INTANGIBLES">#REF!</definedName>
    <definedName name="INTERNA" localSheetId="2">#REF!</definedName>
    <definedName name="INTERNA" localSheetId="1">#REF!</definedName>
    <definedName name="INTERNA" localSheetId="3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 localSheetId="3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 localSheetId="3">#REF!</definedName>
    <definedName name="JUDITH">#REF!</definedName>
    <definedName name="JUDY" localSheetId="2">#REF!</definedName>
    <definedName name="JUDY" localSheetId="1">#REF!</definedName>
    <definedName name="JUDY" localSheetId="3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 localSheetId="3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 localSheetId="3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 localSheetId="3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 localSheetId="3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 localSheetId="3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 localSheetId="3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 localSheetId="3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 localSheetId="3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 localSheetId="3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 localSheetId="3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 localSheetId="3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 localSheetId="3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 localSheetId="3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 localSheetId="3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 localSheetId="3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 localSheetId="3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 localSheetId="3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 localSheetId="3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 localSheetId="3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 localSheetId="3">#REF!</definedName>
    <definedName name="OTROS_DEUDORES">#REF!</definedName>
    <definedName name="OTROS_SERVICIOS" localSheetId="2">#REF!</definedName>
    <definedName name="OTROS_SERVICIOS" localSheetId="1">#REF!</definedName>
    <definedName name="OTROS_SERVICIOS" localSheetId="3">#REF!</definedName>
    <definedName name="OTROS_SERVICIOS">#REF!</definedName>
    <definedName name="PASIVO" localSheetId="2">#REF!</definedName>
    <definedName name="PASIVO" localSheetId="1">#REF!</definedName>
    <definedName name="PASIVO" localSheetId="3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 localSheetId="3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 localSheetId="3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 localSheetId="3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 localSheetId="3">#REF!</definedName>
    <definedName name="PENSIONES_POR_PAGAR">#REF!</definedName>
    <definedName name="pino" localSheetId="2">#REF!</definedName>
    <definedName name="pino" localSheetId="1">#REF!</definedName>
    <definedName name="pino" localSheetId="3">#REF!</definedName>
    <definedName name="pino">#REF!</definedName>
    <definedName name="PLANTAS_Y_DUCTOS" localSheetId="2">#REF!</definedName>
    <definedName name="PLANTAS_Y_DUCTOS" localSheetId="1">#REF!</definedName>
    <definedName name="PLANTAS_Y_DUCTOS" localSheetId="3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 localSheetId="3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 localSheetId="3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 localSheetId="3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 localSheetId="3">#REF!</definedName>
    <definedName name="PRODUCTOS_EN_PROCESO">#REF!</definedName>
    <definedName name="PROVEEDORES" localSheetId="2">#REF!</definedName>
    <definedName name="PROVEEDORES" localSheetId="1">#REF!</definedName>
    <definedName name="PROVEEDORES" localSheetId="3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 localSheetId="3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 localSheetId="3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 localSheetId="3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 localSheetId="3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 localSheetId="3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 localSheetId="3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 localSheetId="3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 localSheetId="3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 localSheetId="3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 localSheetId="3">#REF!</definedName>
    <definedName name="PROVISION_PARA_SEGUROS">#REF!</definedName>
    <definedName name="PROVISIONES" localSheetId="2">#REF!</definedName>
    <definedName name="PROVISIONES" localSheetId="1">#REF!</definedName>
    <definedName name="PROVISIONES" localSheetId="3">#REF!</definedName>
    <definedName name="PROVISIONES">#REF!</definedName>
    <definedName name="PROVISIONES__CR" localSheetId="2">#REF!</definedName>
    <definedName name="PROVISIONES__CR" localSheetId="1">#REF!</definedName>
    <definedName name="PROVISIONES__CR" localSheetId="3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 localSheetId="3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 localSheetId="3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 localSheetId="3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 localSheetId="3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 localSheetId="3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 localSheetId="3">#REF!</definedName>
    <definedName name="RENTAS_PARAFISCALES">#REF!</definedName>
    <definedName name="RESERVAS" localSheetId="2">#REF!</definedName>
    <definedName name="RESERVAS" localSheetId="1">#REF!</definedName>
    <definedName name="RESERVAS" localSheetId="3">#REF!</definedName>
    <definedName name="RESERVAS">#REF!</definedName>
    <definedName name="RESPONSABILIDADES" localSheetId="2">#REF!</definedName>
    <definedName name="RESPONSABILIDADES" localSheetId="1">#REF!</definedName>
    <definedName name="RESPONSABILIDADES" localSheetId="3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 localSheetId="3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 localSheetId="3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 localSheetId="3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 localSheetId="3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 localSheetId="3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 localSheetId="3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 localSheetId="3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 localSheetId="3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 localSheetId="3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 localSheetId="3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 localSheetId="3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 localSheetId="3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 localSheetId="3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 localSheetId="3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 localSheetId="3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 localSheetId="3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 localSheetId="3">#REF!</definedName>
    <definedName name="SERVICIOS_PERSONALES">#REF!</definedName>
    <definedName name="SIPROJ" localSheetId="3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 localSheetId="3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 localSheetId="3">#REF!</definedName>
    <definedName name="SUPERAVIT_POR_VALORIZACION">#REF!</definedName>
    <definedName name="TERRENOS" localSheetId="2">#REF!</definedName>
    <definedName name="TERRENOS" localSheetId="1">#REF!</definedName>
    <definedName name="TERRENOS" localSheetId="3">#REF!</definedName>
    <definedName name="TERRENOS">#REF!</definedName>
    <definedName name="_xlnm.Print_Titles" localSheetId="2">ER!$1:$3</definedName>
    <definedName name="_xlnm.Print_Titles" localSheetId="1">ESF!$1:$4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 localSheetId="3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 localSheetId="3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 localSheetId="3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 localSheetId="3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 localSheetId="3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 localSheetId="3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 localSheetId="3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 localSheetId="3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 localSheetId="3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2" l="1"/>
  <c r="G60" i="2"/>
  <c r="G56" i="2"/>
  <c r="G46" i="2"/>
  <c r="G38" i="2"/>
  <c r="G19" i="2"/>
  <c r="G5" i="2" s="1"/>
  <c r="G15" i="2"/>
  <c r="G7" i="2"/>
  <c r="F71" i="2"/>
  <c r="F60" i="2"/>
  <c r="F56" i="2"/>
  <c r="F50" i="2"/>
  <c r="F46" i="2"/>
  <c r="F38" i="2"/>
  <c r="F27" i="2"/>
  <c r="F5" i="2"/>
  <c r="F19" i="2"/>
  <c r="F15" i="2"/>
  <c r="F7" i="2"/>
  <c r="L31" i="1"/>
  <c r="M31" i="1"/>
  <c r="M23" i="1"/>
  <c r="M18" i="1"/>
  <c r="M8" i="1"/>
  <c r="L23" i="1"/>
  <c r="L8" i="1"/>
  <c r="E31" i="1"/>
  <c r="E19" i="1"/>
  <c r="E13" i="1"/>
  <c r="E6" i="1"/>
  <c r="D6" i="1"/>
  <c r="D13" i="1"/>
  <c r="D19" i="1"/>
  <c r="D31" i="1"/>
  <c r="G11" i="9"/>
  <c r="G10" i="9"/>
  <c r="G9" i="9"/>
  <c r="O21" i="1"/>
  <c r="O20" i="1"/>
  <c r="O16" i="1"/>
  <c r="O15" i="1"/>
  <c r="O14" i="1"/>
  <c r="O13" i="1"/>
  <c r="O12" i="1"/>
  <c r="O11" i="1"/>
  <c r="G54" i="1"/>
  <c r="G53" i="1"/>
  <c r="G50" i="1"/>
  <c r="G49" i="1"/>
  <c r="G41" i="1"/>
  <c r="G40" i="1"/>
  <c r="G39" i="1"/>
  <c r="G38" i="1"/>
  <c r="G37" i="1"/>
  <c r="G36" i="1"/>
  <c r="G35" i="1"/>
  <c r="G34" i="1"/>
  <c r="G33" i="1"/>
  <c r="G29" i="1"/>
  <c r="F29" i="1"/>
  <c r="G28" i="1"/>
  <c r="F28" i="1"/>
  <c r="G27" i="1"/>
  <c r="F27" i="1"/>
  <c r="G26" i="1"/>
  <c r="F26" i="1"/>
  <c r="G25" i="1"/>
  <c r="F25" i="1"/>
  <c r="Q28" i="1"/>
  <c r="R28" i="1"/>
  <c r="G24" i="1"/>
  <c r="G23" i="1"/>
  <c r="G22" i="1"/>
  <c r="G21" i="1"/>
  <c r="G17" i="1"/>
  <c r="G16" i="1"/>
  <c r="G15" i="1"/>
  <c r="E8" i="1"/>
  <c r="D8" i="1"/>
  <c r="R55" i="1"/>
  <c r="R54" i="1"/>
  <c r="R53" i="1"/>
  <c r="R52" i="1"/>
  <c r="R51" i="1"/>
  <c r="R50" i="1"/>
  <c r="R49" i="1"/>
  <c r="R48" i="1"/>
  <c r="R47" i="1"/>
  <c r="R46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Q55" i="1"/>
  <c r="Q54" i="1"/>
  <c r="Q53" i="1"/>
  <c r="Q52" i="1"/>
  <c r="Q51" i="1"/>
  <c r="Q50" i="1"/>
  <c r="Q49" i="1"/>
  <c r="Q48" i="1"/>
  <c r="Q47" i="1"/>
  <c r="Q46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J68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11" i="2"/>
  <c r="H13" i="2"/>
  <c r="F11" i="2"/>
  <c r="G27" i="2"/>
  <c r="H54" i="2"/>
  <c r="H52" i="2"/>
  <c r="G50" i="2"/>
  <c r="G66" i="2"/>
  <c r="F66" i="2"/>
  <c r="H75" i="2"/>
  <c r="H64" i="2"/>
  <c r="H63" i="2"/>
  <c r="H62" i="2"/>
  <c r="H58" i="2"/>
  <c r="H53" i="2"/>
  <c r="H48" i="2"/>
  <c r="H44" i="2"/>
  <c r="H43" i="2"/>
  <c r="H42" i="2"/>
  <c r="H41" i="2"/>
  <c r="H40" i="2"/>
  <c r="H36" i="2"/>
  <c r="H35" i="2"/>
  <c r="H34" i="2"/>
  <c r="H33" i="2"/>
  <c r="H32" i="2"/>
  <c r="H31" i="2"/>
  <c r="H30" i="2"/>
  <c r="H29" i="2"/>
  <c r="H23" i="2"/>
  <c r="H22" i="2"/>
  <c r="H21" i="2"/>
  <c r="H18" i="2"/>
  <c r="H17" i="2"/>
  <c r="H16" i="2"/>
  <c r="H9" i="2"/>
  <c r="O57" i="1"/>
  <c r="O56" i="1"/>
  <c r="O53" i="1"/>
  <c r="O51" i="1"/>
  <c r="O50" i="1"/>
  <c r="O34" i="1"/>
  <c r="O33" i="1"/>
  <c r="O32" i="1"/>
  <c r="O25" i="1"/>
  <c r="O10" i="1"/>
  <c r="F10" i="1"/>
  <c r="F54" i="1"/>
  <c r="F53" i="1"/>
  <c r="F50" i="1"/>
  <c r="F49" i="1"/>
  <c r="T30" i="1"/>
  <c r="T26" i="1"/>
  <c r="N13" i="1"/>
  <c r="N57" i="1"/>
  <c r="N56" i="1"/>
  <c r="N53" i="1"/>
  <c r="N51" i="1"/>
  <c r="N50" i="1"/>
  <c r="N34" i="1"/>
  <c r="N33" i="1"/>
  <c r="N32" i="1"/>
  <c r="N25" i="1"/>
  <c r="N21" i="1"/>
  <c r="N20" i="1"/>
  <c r="N16" i="1"/>
  <c r="N14" i="1"/>
  <c r="N12" i="1"/>
  <c r="N11" i="1"/>
  <c r="N10" i="1"/>
  <c r="F41" i="1"/>
  <c r="F40" i="1"/>
  <c r="F39" i="1"/>
  <c r="F38" i="1"/>
  <c r="F37" i="1"/>
  <c r="F36" i="1"/>
  <c r="F35" i="1"/>
  <c r="F34" i="1"/>
  <c r="F33" i="1"/>
  <c r="F24" i="1"/>
  <c r="F23" i="1"/>
  <c r="F22" i="1"/>
  <c r="F21" i="1"/>
  <c r="F17" i="1"/>
  <c r="F16" i="1"/>
  <c r="F15" i="1"/>
  <c r="G25" i="2" l="1"/>
  <c r="G19" i="1"/>
  <c r="G13" i="1"/>
  <c r="M55" i="1" l="1"/>
  <c r="M49" i="1"/>
  <c r="F9" i="9"/>
  <c r="F10" i="9"/>
  <c r="F11" i="9"/>
  <c r="F17" i="9"/>
  <c r="G17" i="9" s="1"/>
  <c r="F18" i="9"/>
  <c r="G18" i="9" s="1"/>
  <c r="F19" i="9"/>
  <c r="G19" i="9" s="1"/>
  <c r="F20" i="9"/>
  <c r="G20" i="9" s="1"/>
  <c r="F21" i="9"/>
  <c r="G21" i="9" s="1"/>
  <c r="E25" i="9"/>
  <c r="F25" i="9" s="1"/>
  <c r="D24" i="9"/>
  <c r="D23" i="9" s="1"/>
  <c r="E23" i="9"/>
  <c r="E15" i="9" s="1"/>
  <c r="E7" i="9"/>
  <c r="D7" i="9"/>
  <c r="M40" i="1"/>
  <c r="G74" i="2"/>
  <c r="F74" i="2"/>
  <c r="L49" i="1"/>
  <c r="L55" i="1"/>
  <c r="D52" i="1"/>
  <c r="D47" i="1" s="1"/>
  <c r="L18" i="1"/>
  <c r="O18" i="1" s="1"/>
  <c r="E52" i="1"/>
  <c r="E47" i="1" s="1"/>
  <c r="A3" i="2"/>
  <c r="F8" i="1"/>
  <c r="E43" i="2"/>
  <c r="E35" i="2"/>
  <c r="E31" i="2"/>
  <c r="E16" i="2"/>
  <c r="E8" i="2"/>
  <c r="E9" i="2"/>
  <c r="E58" i="2"/>
  <c r="G7" i="9" l="1"/>
  <c r="I7" i="9"/>
  <c r="I8" i="9" s="1"/>
  <c r="F7" i="9"/>
  <c r="D28" i="9"/>
  <c r="F13" i="9"/>
  <c r="F23" i="9"/>
  <c r="G23" i="9" s="1"/>
  <c r="F24" i="9"/>
  <c r="G31" i="1"/>
  <c r="G52" i="1"/>
  <c r="M6" i="1"/>
  <c r="L6" i="1"/>
  <c r="O23" i="1"/>
  <c r="F25" i="2"/>
  <c r="I50" i="2" s="1"/>
  <c r="H11" i="2"/>
  <c r="H74" i="2"/>
  <c r="H60" i="2"/>
  <c r="H27" i="2"/>
  <c r="G71" i="2"/>
  <c r="H56" i="2"/>
  <c r="H46" i="2"/>
  <c r="H15" i="2"/>
  <c r="H19" i="2"/>
  <c r="H7" i="2"/>
  <c r="E37" i="2"/>
  <c r="H50" i="2"/>
  <c r="N55" i="1"/>
  <c r="O55" i="1"/>
  <c r="N49" i="1"/>
  <c r="O49" i="1"/>
  <c r="O8" i="1"/>
  <c r="O31" i="1"/>
  <c r="N23" i="1"/>
  <c r="N8" i="1"/>
  <c r="F31" i="1"/>
  <c r="N31" i="1"/>
  <c r="F52" i="1"/>
  <c r="F13" i="1"/>
  <c r="N18" i="1"/>
  <c r="F19" i="1"/>
  <c r="D15" i="9"/>
  <c r="F15" i="9" s="1"/>
  <c r="L47" i="1"/>
  <c r="G72" i="2"/>
  <c r="M37" i="1" s="1"/>
  <c r="E44" i="1"/>
  <c r="D27" i="9" l="1"/>
  <c r="I7" i="2"/>
  <c r="I19" i="2"/>
  <c r="I11" i="2"/>
  <c r="F72" i="2"/>
  <c r="L37" i="1" s="1"/>
  <c r="O37" i="1" s="1"/>
  <c r="H71" i="2"/>
  <c r="I27" i="2"/>
  <c r="I56" i="2"/>
  <c r="I46" i="2"/>
  <c r="I60" i="2"/>
  <c r="I38" i="2"/>
  <c r="I15" i="2"/>
  <c r="H25" i="2"/>
  <c r="H5" i="2"/>
  <c r="G6" i="1"/>
  <c r="F6" i="1"/>
  <c r="M28" i="1"/>
  <c r="M43" i="1" s="1"/>
  <c r="G15" i="9"/>
  <c r="D30" i="9"/>
  <c r="E5" i="2"/>
  <c r="D44" i="1"/>
  <c r="G44" i="1" s="1"/>
  <c r="N37" i="1" l="1"/>
  <c r="L40" i="1"/>
  <c r="O40" i="1" l="1"/>
  <c r="O6" i="1"/>
  <c r="N6" i="1"/>
  <c r="L28" i="1"/>
  <c r="L43" i="1" s="1"/>
  <c r="N28" i="1" l="1"/>
  <c r="O28" i="1"/>
  <c r="O43" i="1"/>
</calcChain>
</file>

<file path=xl/sharedStrings.xml><?xml version="1.0" encoding="utf-8"?>
<sst xmlns="http://schemas.openxmlformats.org/spreadsheetml/2006/main" count="728" uniqueCount="578">
  <si>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</si>
  <si>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</si>
  <si>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</si>
  <si>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</si>
  <si>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</si>
  <si>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</si>
  <si>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</si>
  <si>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</si>
  <si>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TOTAL PASIVO</t>
  </si>
  <si>
    <t>PATRIMONIO</t>
  </si>
  <si>
    <t>MAQUINARIA Y EQUIPO</t>
  </si>
  <si>
    <t>CAPITAL FISCAL</t>
  </si>
  <si>
    <t>MUEBLES, ENSERES Y EQUIPO DE OFICINA</t>
  </si>
  <si>
    <t>EQUIPOS DE COMUNICACIÓN Y COMPUTACIÓN</t>
  </si>
  <si>
    <t>EQUIPOS DE TRANSPORTE, TRACCIÓN Y ELEVACIÓN</t>
  </si>
  <si>
    <t>DEPRECIACIÓN ACUMULADA (CR)</t>
  </si>
  <si>
    <t>TOTAL PATRIMONIO</t>
  </si>
  <si>
    <t>OTROS ACTIVOS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</si>
  <si>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</si>
  <si>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</si>
  <si>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</si>
  <si>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</si>
  <si>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</si>
  <si>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</si>
  <si>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</si>
  <si>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</si>
  <si>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</si>
  <si>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</si>
  <si>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</si>
  <si>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</si>
  <si>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</si>
  <si>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</si>
  <si>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</si>
  <si>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</si>
  <si>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</si>
  <si>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</si>
  <si>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</si>
  <si>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</si>
  <si>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</si>
  <si>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</si>
  <si>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</si>
  <si>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</si>
  <si>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</si>
  <si>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</si>
  <si>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</si>
  <si>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</si>
  <si>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</si>
  <si>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</si>
  <si>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</si>
  <si>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</si>
  <si>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</si>
  <si>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</si>
  <si>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</si>
  <si>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</si>
  <si>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</si>
  <si>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</si>
  <si>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</si>
  <si>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</si>
  <si>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</si>
  <si>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</si>
  <si>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</si>
  <si>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</si>
  <si>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</si>
  <si>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</si>
  <si>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</si>
  <si>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</si>
  <si>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</si>
  <si>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</si>
  <si>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</si>
  <si>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</si>
  <si>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</si>
  <si>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</si>
  <si>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</si>
  <si>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</si>
  <si>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</si>
  <si>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</si>
  <si>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</si>
  <si>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</si>
  <si>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</si>
  <si>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</si>
  <si>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</si>
  <si>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</si>
  <si>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</si>
  <si>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</si>
  <si>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</si>
  <si>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</si>
  <si>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</si>
  <si>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</si>
  <si>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Deterioro acumulado de intangibles</t>
  </si>
  <si>
    <t>DETERIORO ACTIVOS INTANGIBLES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</si>
  <si>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</si>
  <si>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</si>
  <si>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</si>
  <si>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</si>
  <si>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</si>
  <si>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SECRETARÍA DISTRITAL DEL HÁBITAT</t>
  </si>
  <si>
    <t>ESTADO DE CAMBIOS EN EL PATRIMONIO</t>
  </si>
  <si>
    <t>DETALLE DE LAS VARIACIONES PATRIMONIALES</t>
  </si>
  <si>
    <t>VARIACIÓN</t>
  </si>
  <si>
    <t>VARIACIÓN %</t>
  </si>
  <si>
    <t xml:space="preserve">PATRIMONIO </t>
  </si>
  <si>
    <t>TOTAL VARIACIÓN</t>
  </si>
  <si>
    <t>DISTRITO</t>
  </si>
  <si>
    <t>EXEDENTE DEL EJERCICIO</t>
  </si>
  <si>
    <t>DEFICIT DEL EJERCICIO</t>
  </si>
  <si>
    <t>PROVISIONES</t>
  </si>
  <si>
    <t>TOTAL INCREMENTOS</t>
  </si>
  <si>
    <t>TOTAL DISMINUCIONES</t>
  </si>
  <si>
    <t>AUMENTO</t>
  </si>
  <si>
    <t>Original firmado</t>
  </si>
  <si>
    <t>TP 82532-T</t>
  </si>
  <si>
    <t xml:space="preserve">EXCEDENTE </t>
  </si>
  <si>
    <t xml:space="preserve">DEFICIT </t>
  </si>
  <si>
    <t xml:space="preserve">ESTADO DE SITUACIÓN FINANCIERA </t>
  </si>
  <si>
    <t xml:space="preserve">ESTADO DE RESULTADOS P &amp; G </t>
  </si>
  <si>
    <t>EFECTIVO Y EQUIVALENTES AL EFECTIVO</t>
  </si>
  <si>
    <t>Caja menor</t>
  </si>
  <si>
    <t>CUENTAS POR COBRAR</t>
  </si>
  <si>
    <t>MULTAS EN COBRO PERSUASIVO</t>
  </si>
  <si>
    <t>MULTAS  COBRO COACTIVO</t>
  </si>
  <si>
    <t xml:space="preserve">INTERESES </t>
  </si>
  <si>
    <t>INTERESES DE MULTAS Y/O SANCIONES</t>
  </si>
  <si>
    <t xml:space="preserve">OTRAS CUENTAS POR COBRAR </t>
  </si>
  <si>
    <t>PAGO POR CUENTA TERCEROS</t>
  </si>
  <si>
    <t>Contribuciones, tasas e ingresos no tributarios</t>
  </si>
  <si>
    <t>DETERIORO DE INTERESES DE MULTAS Y/O SANCIONE</t>
  </si>
  <si>
    <t>PROPIEDADES, PLANTA Y EQUIPO</t>
  </si>
  <si>
    <t>REDES, LÍNEAS Y CABLES</t>
  </si>
  <si>
    <t>Redes, líneas y cables de propiedad de terceros</t>
  </si>
  <si>
    <t xml:space="preserve">Equipo de centros de control </t>
  </si>
  <si>
    <t xml:space="preserve">EQUIPOS DE CENTROS DE CONTROL </t>
  </si>
  <si>
    <t xml:space="preserve">Equipo de ayuda audiovisual </t>
  </si>
  <si>
    <t>Equipo de ayuda audiovisual</t>
  </si>
  <si>
    <t xml:space="preserve">Equipo de aseo </t>
  </si>
  <si>
    <t>Equipo de aseo</t>
  </si>
  <si>
    <t xml:space="preserve">Otra maquinaria y equipo </t>
  </si>
  <si>
    <t>Otra maquinaria y equipo</t>
  </si>
  <si>
    <t>Muebles y enseres</t>
  </si>
  <si>
    <t>Equipo y máquina de oficina</t>
  </si>
  <si>
    <t xml:space="preserve">Equipo y maquina de oficina </t>
  </si>
  <si>
    <t>Equipo de comunicación</t>
  </si>
  <si>
    <t xml:space="preserve">Equipo de comunicación </t>
  </si>
  <si>
    <t>Equipo de computación</t>
  </si>
  <si>
    <t xml:space="preserve">Equipo  de computación </t>
  </si>
  <si>
    <t>Terrestre</t>
  </si>
  <si>
    <t xml:space="preserve">EQUIPO TERRESTRE </t>
  </si>
  <si>
    <t>DEPRECIACIÓN ACUMULADA DE PROPIEDADES, PLANTA Y EQ
UIPO (CR)</t>
  </si>
  <si>
    <t xml:space="preserve">Redes lineas y cables </t>
  </si>
  <si>
    <t xml:space="preserve">EQUIPOS DE CENTRO DE CONTROL </t>
  </si>
  <si>
    <t>Equipo se aseo</t>
  </si>
  <si>
    <t>OTRA MAQUINARIA Y EQUIPO</t>
  </si>
  <si>
    <t xml:space="preserve">Muebles y enseres </t>
  </si>
  <si>
    <t>EQUIPO Y MAUINA DE OFICINA</t>
  </si>
  <si>
    <t>Equipos de ayuda audivisual (servicio)</t>
  </si>
  <si>
    <t xml:space="preserve">EQUIPO DE COMPUTACIÓN </t>
  </si>
  <si>
    <t>Equipos de transporte, tracción y elevación</t>
  </si>
  <si>
    <t xml:space="preserve">Equipo terrestre </t>
  </si>
  <si>
    <t>DETERIORO ACUMULADO DE PROPIEDADES, PLANTA Y EQUIP
O (CR)</t>
  </si>
  <si>
    <t>REDES LINEAS Y CABLES</t>
  </si>
  <si>
    <t>Maquinaria y equipo</t>
  </si>
  <si>
    <t xml:space="preserve">Otra  maquinaria y equipo </t>
  </si>
  <si>
    <t>Muebles, enseres y equipo de oficina</t>
  </si>
  <si>
    <t>Equipos de comunicación y computación</t>
  </si>
  <si>
    <t xml:space="preserve">Equipo de computación </t>
  </si>
  <si>
    <t>Equipo de transporte, tracción y elevación</t>
  </si>
  <si>
    <t>PLAN DE ACTIVOS PARA BENEFICIOS A LOS EMPLEAD</t>
  </si>
  <si>
    <t>ENCARGOS FIDUCIARIOS</t>
  </si>
  <si>
    <t>SEGUROS</t>
  </si>
  <si>
    <t>AVANCES Y ANTICIPOS ENTREGADOS</t>
  </si>
  <si>
    <t>Anticipos sobre convenios y acuerdos</t>
  </si>
  <si>
    <t>ANTICIPOS SOBRE CONVENIOS Y CONTRATOS</t>
  </si>
  <si>
    <t>RECURSOS ENTREGADOS EN ADMINISTRACIÓN</t>
  </si>
  <si>
    <t>En administración</t>
  </si>
  <si>
    <t>SUBSIDIOS DE VIVIENDA (CONVENIOS)</t>
  </si>
  <si>
    <t>CONVENIOS CAJA DE VIVIENDA POPULAR</t>
  </si>
  <si>
    <t>CONVENIO 613 DE 2020</t>
  </si>
  <si>
    <t>CONVENIOS INTERADMINISTRATIVOS OTROS CONVENIO</t>
  </si>
  <si>
    <t>SUBSIDIOS DE VIVIENDA</t>
  </si>
  <si>
    <t xml:space="preserve">SUBSIDIOS DE ARRENDAMIENTO </t>
  </si>
  <si>
    <t>APORTE TRANSITORIO DE ARRENDAMIENTO SHD</t>
  </si>
  <si>
    <t>DERECHOS EN FIDEICOMISO</t>
  </si>
  <si>
    <t>FIDUCIA MERCANTIL -CONSTITUCIÓN  PATRIMONIO</t>
  </si>
  <si>
    <t>EMPRESA DE RENOVACION Y DESARROLLO URBANO</t>
  </si>
  <si>
    <t>CONVENIO 206 DE 2014</t>
  </si>
  <si>
    <t>CONVENIO 268 DE 2014</t>
  </si>
  <si>
    <t>CONVENIO 407 DE 2013</t>
  </si>
  <si>
    <t xml:space="preserve">CONVENIO 464 DE 2016 </t>
  </si>
  <si>
    <t>CONVENIO 152 DE 2012</t>
  </si>
  <si>
    <t>CAJA DE VIVIENDA POPULAR</t>
  </si>
  <si>
    <t>CONVENIO 234 DE 2014</t>
  </si>
  <si>
    <t>CONVENIO 408 DE 2013</t>
  </si>
  <si>
    <t>FONVIVIENDA</t>
  </si>
  <si>
    <t>CONVENIO 499 DE 2018</t>
  </si>
  <si>
    <t>FONDO NACIONAL DEL AHORRO</t>
  </si>
  <si>
    <t>CONVENIO 415 DE 2017</t>
  </si>
  <si>
    <t>ACTIVOS INTANGIBLES</t>
  </si>
  <si>
    <t>Licencias</t>
  </si>
  <si>
    <t xml:space="preserve">Sofware </t>
  </si>
  <si>
    <t>SOFWARE</t>
  </si>
  <si>
    <t>AMORTIZACIÓN ACUMULADA DE ACTIVOS INTANGIBLES (CR)</t>
  </si>
  <si>
    <t xml:space="preserve">LICENCIAS </t>
  </si>
  <si>
    <t>Licenicas</t>
  </si>
  <si>
    <t>Bienes y servicios</t>
  </si>
  <si>
    <t>INTERFAZ  DE INVENTARIOS (ALMACÉN)</t>
  </si>
  <si>
    <t>Servicios</t>
  </si>
  <si>
    <t>BIENES DE CONSUMO</t>
  </si>
  <si>
    <t>Proyectos de inversión</t>
  </si>
  <si>
    <t>Estudios y diseños de proyecto para el mejoramiento integral de B
arrios - Bogotá 2020-2024</t>
  </si>
  <si>
    <t>Conformación y ajustes de expedientes para legalización de asent
amientos de origen informal y regularización de desarrollos legaliz
ados Bogotá</t>
  </si>
  <si>
    <t>Mejoramiento progresivo de edificaciones de vivienda de origen inf
ormal Plan Terrazas</t>
  </si>
  <si>
    <t>Desarrollo de estrategias de innovación social y comunicación par
a el fortalecimiento de la participación en temas Hábitat en Bogotá</t>
  </si>
  <si>
    <t>Análisis de la Gestión Integral del desarrollo de los programas y pr
oyectos de la Secretaría de Hábitat de Bogotá</t>
  </si>
  <si>
    <t>Implementación de la ruta de la transparencia en Hábitat como un 
hábito Bogotá</t>
  </si>
  <si>
    <t>Diseño e implementación de la política pública de servicios públic
os domiciliarios en el área urbana y rural del Distrito Capital Bogot
á</t>
  </si>
  <si>
    <t>Construcción del catastro de redes de los servicios públicos en el 
distrito capital Bogotá</t>
  </si>
  <si>
    <t>Implementación de la Estrategia Integral de Revitalización Bogotá</t>
  </si>
  <si>
    <t>Implementación de acciones de Acupuntura Urbana en Bogotá</t>
  </si>
  <si>
    <t>Recuperación del espacio público para el cuidado en Bogotá</t>
  </si>
  <si>
    <t>Mejoramiento Integral Rural y de Bordes Urbanos en Bogotá</t>
  </si>
  <si>
    <t>Aplicación de lineamientos de planeación y política en materia de 
hábitat Bogotá</t>
  </si>
  <si>
    <t>Análisis de la gestión de la información del sector hábitat en Bogot
á</t>
  </si>
  <si>
    <t>Apoyo técnico, administrativo y tecnológico en la gestión de los tr
ámites requeridos para promover la iniciación de viviendas VIS y 
VIP en Bogotá</t>
  </si>
  <si>
    <t>Fortalecimiento Institucional de la Secretaría del Hábitat Bogotá</t>
  </si>
  <si>
    <t>Conformación del banco de proyectos e instrumentos para la gesti
ón del suelo en Bogotá</t>
  </si>
  <si>
    <t>Consolidación de un banco de tierras para la ciudad región Bogotá</t>
  </si>
  <si>
    <t>Fortalecimiento y articulación de la gestión jurídica institucional en
la Secretaría del Hábitat de Bogotá</t>
  </si>
  <si>
    <t>Fortalecimiento de la Inspección, Vigilancia y Control de Vivienda 
en Bogotá</t>
  </si>
  <si>
    <t>Desarrollo del sistema de información misional y estratégica del s
ector hábitat Bogotá</t>
  </si>
  <si>
    <t>Generación de mecanismos para facilitar el acceso a una solución
de vivienda a hogares vulnerables en Bogotá</t>
  </si>
  <si>
    <t>Diseño e implementación de alternativas financieras para la gestió
n del hábitat en Bogotá</t>
  </si>
  <si>
    <t>Actualización estrategia de comunicaciones del Hábitat 2020-2024
Bogotá</t>
  </si>
  <si>
    <t>DESCUENTOS DE NÓMINA</t>
  </si>
  <si>
    <t>APORTES A FONDOS PENSIONALES</t>
  </si>
  <si>
    <t>Aporte Funcionarios Pensión</t>
  </si>
  <si>
    <t>Aporte Voluntario Pensiones</t>
  </si>
  <si>
    <t>APORTES A SEGURIDAD SOCIAL EN SALUD</t>
  </si>
  <si>
    <t>Aporte Funcionarios Salud</t>
  </si>
  <si>
    <t>Cooperativas</t>
  </si>
  <si>
    <t>Libranzas</t>
  </si>
  <si>
    <t>LA ASCENCION EXEQUIAL</t>
  </si>
  <si>
    <t>LIBRANZAS CREDITOS</t>
  </si>
  <si>
    <t>CUENTA DE AHORRO PARA EL FOMENTO AFC</t>
  </si>
  <si>
    <t>RETENCIÓN EN LA FUENTE E IMPUESTO DE TIMBRE</t>
  </si>
  <si>
    <t>Honorarios</t>
  </si>
  <si>
    <t>Arrendamientos</t>
  </si>
  <si>
    <t>Compras</t>
  </si>
  <si>
    <t>RENTAS TRABAJO</t>
  </si>
  <si>
    <t>RETEFUENTE RENTAS TRAB-SALARIOS</t>
  </si>
  <si>
    <t>RETEFUENTE RENTAS TRAB-HONORARIOS</t>
  </si>
  <si>
    <t>Retención de impuesto de industria y comercio por compras</t>
  </si>
  <si>
    <t>Otras retenciones</t>
  </si>
  <si>
    <t>Estampillas - Universidad Distrital</t>
  </si>
  <si>
    <t>Estampillas Pro-Cultura</t>
  </si>
  <si>
    <t>Estampillas Pro-Adulto Mayor</t>
  </si>
  <si>
    <t>ESTAMP.UNIV.PEDAGOGICA</t>
  </si>
  <si>
    <t>OTRAS CUENTAS POR PAGAR</t>
  </si>
  <si>
    <t>Seguros</t>
  </si>
  <si>
    <t>Aportes a escuelas industriales, institutos técnicos y ESAP</t>
  </si>
  <si>
    <t>Saldos a favor de beneficiarios</t>
  </si>
  <si>
    <t>Aportes al ICBF y SENA</t>
  </si>
  <si>
    <t>ICBF</t>
  </si>
  <si>
    <t>SENA</t>
  </si>
  <si>
    <t>Servicios públicos</t>
  </si>
  <si>
    <t>Energía</t>
  </si>
  <si>
    <t xml:space="preserve">ASEO </t>
  </si>
  <si>
    <t>TELECOMUNICACIONES MOVILES</t>
  </si>
  <si>
    <t>TELECOMUNICACIONES A TRAVES DE INTERNET</t>
  </si>
  <si>
    <t>Arrendamiento operativo</t>
  </si>
  <si>
    <t>BENEFICIOS A LOS EMPLEADOS</t>
  </si>
  <si>
    <t>BENEFICIOS A LOS EMPLEADOS A CORTO PLAZO</t>
  </si>
  <si>
    <t>Nómina por pagar</t>
  </si>
  <si>
    <t>Cesantías</t>
  </si>
  <si>
    <t>Intereses sobre cesantías</t>
  </si>
  <si>
    <t>Vacaciones</t>
  </si>
  <si>
    <t>Prima de vacaciones</t>
  </si>
  <si>
    <t>Prima de navidad</t>
  </si>
  <si>
    <t>Bonificaciones</t>
  </si>
  <si>
    <t>Otras primas</t>
  </si>
  <si>
    <t>PRIMA TECNICA DIRECTIVOS</t>
  </si>
  <si>
    <t>PRIMA TECNICA PROFESIONAL</t>
  </si>
  <si>
    <t>PRIMA DE ANTIGUEDAD</t>
  </si>
  <si>
    <t>PRIMA SECRETARIAL</t>
  </si>
  <si>
    <t>Aportes a riesgos laborales</t>
  </si>
  <si>
    <t>Aportes a fondos pensionales - empleador</t>
  </si>
  <si>
    <t>Aporte Entidad Pensión</t>
  </si>
  <si>
    <t>Aportes a seguridad social en salud - empleador</t>
  </si>
  <si>
    <t>Aporte Entidad Salud</t>
  </si>
  <si>
    <t>Aportes a cajas de compensación familiar</t>
  </si>
  <si>
    <t>MEDICINA PREPAGADA</t>
  </si>
  <si>
    <t>BENEFICIOS A LOS EMPLEADOS A LARGO PLAZO</t>
  </si>
  <si>
    <t>CESANTIAS RETROACTIVAS</t>
  </si>
  <si>
    <t>Otros beneficios a los empleados a largo plazo</t>
  </si>
  <si>
    <t>LITIGIOS Y DEMANDAS</t>
  </si>
  <si>
    <t>ADMINISTRATIVAS</t>
  </si>
  <si>
    <t>Otros litigios y demandas</t>
  </si>
  <si>
    <t>Litigios - Otros litigios y  mecanismos</t>
  </si>
  <si>
    <t>PATRIMONIO DE LAS ENTIDADES DE GOBIERNO</t>
  </si>
  <si>
    <t>Capital Fiscal</t>
  </si>
  <si>
    <t>Distrito</t>
  </si>
  <si>
    <t>Ingresos y Derechos Percibidos</t>
  </si>
  <si>
    <t>INGRESOS POR REINTEGRO DE SUBSIDIOS DE VIVIEN</t>
  </si>
  <si>
    <t xml:space="preserve">RESULTADOS DE EJERCICIOS ANTERIORES </t>
  </si>
  <si>
    <t xml:space="preserve">DÉFICIT ACUMULADO </t>
  </si>
  <si>
    <t>Multas Reconociadas en Vigencia</t>
  </si>
  <si>
    <t>CARGAS URBANISTICAS (SERVICIOS PÚBLICOS)</t>
  </si>
  <si>
    <t>OPERACIONES INTERINSTITUCIONALES</t>
  </si>
  <si>
    <t>FONDOS RECIBIDOS</t>
  </si>
  <si>
    <t xml:space="preserve">FUNCIONAMIENTO </t>
  </si>
  <si>
    <t xml:space="preserve">FUNCIONAMIENTO GASTOS GENERALES </t>
  </si>
  <si>
    <t xml:space="preserve">FUNCIONAMIENTO GASTOS NOMINA </t>
  </si>
  <si>
    <t>INVERSIÓN</t>
  </si>
  <si>
    <t xml:space="preserve">DEVOLUCIONES DE INGRESO </t>
  </si>
  <si>
    <t xml:space="preserve">DEVOLUCIONES MULTAS Y SANCIONES </t>
  </si>
  <si>
    <t>RECUPERACIONES</t>
  </si>
  <si>
    <t>LABORALES</t>
  </si>
  <si>
    <t>ADMINSTRATIVAS</t>
  </si>
  <si>
    <t>OTRAS RECUPERACIONES</t>
  </si>
  <si>
    <t>LITIGIOS -OTROS LITIGIOS Y MECANISMOS</t>
  </si>
  <si>
    <t>OTROS INGRESOS DIVERSOS</t>
  </si>
  <si>
    <t>Cuentas por cobrar</t>
  </si>
  <si>
    <t>REVERSIÓN DE INGRESOS NO TRIBUTARIOS VIGENCIA</t>
  </si>
  <si>
    <t>DE ADMINISTRACIÓN Y OPERACIÓN</t>
  </si>
  <si>
    <t>Sueldos</t>
  </si>
  <si>
    <t>Horas extras y festivos</t>
  </si>
  <si>
    <t>HORA EXTRA NOCT</t>
  </si>
  <si>
    <t>Gastos de representación</t>
  </si>
  <si>
    <t>Gastos De Representación</t>
  </si>
  <si>
    <t>Prima técnica</t>
  </si>
  <si>
    <t>Bonificación por servicios prestados</t>
  </si>
  <si>
    <t>Auxilio de transporte</t>
  </si>
  <si>
    <t>Subsidio de alimentación</t>
  </si>
  <si>
    <t>CONTRIBUCIONES IMPUTADAS</t>
  </si>
  <si>
    <t xml:space="preserve">Incapacidades </t>
  </si>
  <si>
    <t>Cotizaciones a seguridad social en salud</t>
  </si>
  <si>
    <t>Cotizaciones a riesgos laborales</t>
  </si>
  <si>
    <t>Cotizaciones a entidades administradoras del régimen de prima m
edia</t>
  </si>
  <si>
    <t>Aportes al ICBF</t>
  </si>
  <si>
    <t>Aportes al SENA</t>
  </si>
  <si>
    <t>Aportes a la ESAP</t>
  </si>
  <si>
    <t>Aportes a escuelas industriales e institutos técnicos</t>
  </si>
  <si>
    <t>PRESTACIONES SOCIALES</t>
  </si>
  <si>
    <t>Intereses a las cesantías</t>
  </si>
  <si>
    <t>Bonificación especial de recreación</t>
  </si>
  <si>
    <t>Prima Antigüedad</t>
  </si>
  <si>
    <t>Prima Secretarial</t>
  </si>
  <si>
    <t xml:space="preserve">Permanencia </t>
  </si>
  <si>
    <t>GASTOS DE PERSONAL DIVERSOS</t>
  </si>
  <si>
    <t>VIGILANCIA Y SEGURIDAD</t>
  </si>
  <si>
    <t>Mantenimiento</t>
  </si>
  <si>
    <t>Acueducto y Alcantarillado</t>
  </si>
  <si>
    <t>Aseo</t>
  </si>
  <si>
    <t>Comunicaciones y transporte</t>
  </si>
  <si>
    <t>Gastos de transporte y comunicaciones</t>
  </si>
  <si>
    <t>Seguros generales</t>
  </si>
  <si>
    <t>Combustibles y lubricantes</t>
  </si>
  <si>
    <t>SERVICIOS DE ASEO,CAFETARIA,RESTAURANTE Y LAV</t>
  </si>
  <si>
    <t xml:space="preserve">ELEMENTOS DE ASEO, LAVANDERIA Y CAFETERIA </t>
  </si>
  <si>
    <t>GASTOS LEGALES</t>
  </si>
  <si>
    <t>COSTAS PROCESALES</t>
  </si>
  <si>
    <t>Otros gastos generales</t>
  </si>
  <si>
    <t>ADQUISICIÓN CONSUMO CONTROLADO ALMACÉN</t>
  </si>
  <si>
    <t>DETERIORO, DEPRECIACIONES, AMORTIZACIONES Y PROVISI
ONES</t>
  </si>
  <si>
    <t>DETERIORO DE CUENTAS POR COBRAR</t>
  </si>
  <si>
    <t xml:space="preserve">DEPRECIACIÓN PROPIEDADES PLANTAS Y EQUIPO </t>
  </si>
  <si>
    <t>Maquinaria y equipo (SERVICIO)</t>
  </si>
  <si>
    <t xml:space="preserve">Equipos de centros de control </t>
  </si>
  <si>
    <t xml:space="preserve">Muebles, enseres y equipo de oficina </t>
  </si>
  <si>
    <t xml:space="preserve">Equipos de comunicación y computación </t>
  </si>
  <si>
    <t xml:space="preserve">EQUIPO DE COMUNICACIÓN </t>
  </si>
  <si>
    <t xml:space="preserve">Equipos de transporte, tracción y elevación </t>
  </si>
  <si>
    <t xml:space="preserve">EQUIPO DE TRANSPORTE TERRESTRE </t>
  </si>
  <si>
    <t xml:space="preserve">Amortización de activos intangibles </t>
  </si>
  <si>
    <t xml:space="preserve">Licencias </t>
  </si>
  <si>
    <t>PROVISIÓN LITIGIOS Y DEMANDAS</t>
  </si>
  <si>
    <t>GASTO PÚBLICO SOCIAL</t>
  </si>
  <si>
    <t>Generales</t>
  </si>
  <si>
    <t>FORTALECIMIENTO JURÍDICO INSTITUCIONAL-VIGENC</t>
  </si>
  <si>
    <t>ESTRUCTURACIÓN DE INSTRUMENTOS DE FINANCIACIÓ</t>
  </si>
  <si>
    <t>Estructuración de instrumentos de financiación para el desarrollo t
erritorial   - RESERVAS -</t>
  </si>
  <si>
    <t>Desarrollo abierto y transparente de la gestión de la SDHT   - RESE
RVAS -</t>
  </si>
  <si>
    <t>Gestión para el suministro de agua potable en el D.C.   - RESERVA
S -</t>
  </si>
  <si>
    <t>Formulación de la Política de Gestión Integral del Hábitat 2018 - 20
30   - RESERVAS -</t>
  </si>
  <si>
    <t>Intervenciones integrales de mejoramiento   - RESERVAS -</t>
  </si>
  <si>
    <t>Control a los procesos de enajenación y arriendo de vivienda   - R
ESERVAS -</t>
  </si>
  <si>
    <t>Fortalecimiento Institucional   - RESERVAS -</t>
  </si>
  <si>
    <t>Comunicación estratégica del Hábitat   - RESERVAS -</t>
  </si>
  <si>
    <t xml:space="preserve">FORMULACIÓN POLITICA HÁBITAT RESERVA </t>
  </si>
  <si>
    <t>OPERACIONES DE ENLACE</t>
  </si>
  <si>
    <t xml:space="preserve">RECAUDOS </t>
  </si>
  <si>
    <t>RECAUDOS DE MULTAS Y SANCIONES</t>
  </si>
  <si>
    <t>RECAUDO CONCEPTOS DE NÓMINA</t>
  </si>
  <si>
    <t xml:space="preserve">REINTEGROS COMPRAS Y SERVICIOS </t>
  </si>
  <si>
    <t>DEVOLUCIONES DE INGRESOS</t>
  </si>
  <si>
    <t>FINANCIEROS</t>
  </si>
  <si>
    <t>ACTUALIZACIÓN FINANCIERA DE PROVISIONES</t>
  </si>
  <si>
    <t xml:space="preserve">PERDIDA POR BAJA EN CUENTAS POR COBRAR </t>
  </si>
  <si>
    <t>GASTOS DIVERSOS</t>
  </si>
  <si>
    <t>Pérdida por baja en cuentas de activos no financieros</t>
  </si>
  <si>
    <t>DEVOLUCIONE S Y DESCUENTOS INGRESOS FISCALES</t>
  </si>
  <si>
    <t xml:space="preserve"> INGRESOS NO TRIBUTARIOS</t>
  </si>
  <si>
    <t xml:space="preserve"> DESCUENTO MULTAS Y/O SANCIONES</t>
  </si>
  <si>
    <t>ACTIVOS CONTINGENTES</t>
  </si>
  <si>
    <t>LITIGIOS Y MECANISMOS ALTERNATIVOS DE SOLUCIÓ</t>
  </si>
  <si>
    <t xml:space="preserve">ADMINISTRATIVAS </t>
  </si>
  <si>
    <t>OTROS LITIGIOS Y MECANISMOS ALTERNATIVOS</t>
  </si>
  <si>
    <t>OTROS ACTIVOS CONTINGENTES</t>
  </si>
  <si>
    <t xml:space="preserve">INTERESES MORA </t>
  </si>
  <si>
    <t>Otros activos contingentes</t>
  </si>
  <si>
    <t>BIENES Y DERECHOS RETIRADOS</t>
  </si>
  <si>
    <t>Propiedades, planta y equipo</t>
  </si>
  <si>
    <t>EJECUCIÓN DE PROYECTOS DE INVERSIÓN</t>
  </si>
  <si>
    <t>Gastos</t>
  </si>
  <si>
    <t>ACTIVOS CONTINGENTES POR CONTRA (CR)</t>
  </si>
  <si>
    <t>LITIGIOS Y MECANISMOS ALTERNATIVOS DE SOLUCI</t>
  </si>
  <si>
    <t>Otros activos contingentes por contra</t>
  </si>
  <si>
    <t>DEUDORAS DE CONTROL POR CONTRA (CR)</t>
  </si>
  <si>
    <t>Activos retirados</t>
  </si>
  <si>
    <t>Ejecución de proyectos de inversión</t>
  </si>
  <si>
    <t>PASIVOS CONTINGENTES</t>
  </si>
  <si>
    <t>LITIGIOS Y MECANISMOS ALTERNATIVOS DE SOLUCIÓN DE CO
NFLICTOS</t>
  </si>
  <si>
    <t>ADMINISTRATIVOS</t>
  </si>
  <si>
    <t>Otros litigios y mecanismos alternativos de solución de  conflictos</t>
  </si>
  <si>
    <t>OTROS PASIVOS CONTINGENTES</t>
  </si>
  <si>
    <t>Otros pasivos contingentes</t>
  </si>
  <si>
    <t>RECURSOS ADMINISTRADOS EN NOMBRE DE TERCEROS</t>
  </si>
  <si>
    <t>PASIVOS CONTINGENTES POR CONTRA (DB)</t>
  </si>
  <si>
    <t>Litigios y mecanismos alternativos de solución de conflictos</t>
  </si>
  <si>
    <t>Otros pasivos contingentes por contra</t>
  </si>
  <si>
    <t>ACREEDORAS CONTROL CONTRA</t>
  </si>
  <si>
    <t>DEVOLUCIONES Y DESCUENTOS</t>
  </si>
  <si>
    <t>A5</t>
  </si>
  <si>
    <t>VR%H</t>
  </si>
  <si>
    <t>VRV %</t>
  </si>
  <si>
    <t xml:space="preserve">TRANSFERENCIAS Y SUBVENCIONES </t>
  </si>
  <si>
    <t>TRANSFERENCIAS Y SUBVENCIONES</t>
  </si>
  <si>
    <t>OTRAS TRANSFERENCIAS</t>
  </si>
  <si>
    <t>D</t>
  </si>
  <si>
    <t>D1</t>
  </si>
  <si>
    <t>D2</t>
  </si>
  <si>
    <t>D3</t>
  </si>
  <si>
    <t>D4</t>
  </si>
  <si>
    <t>D5</t>
  </si>
  <si>
    <t>E</t>
  </si>
  <si>
    <t>E1</t>
  </si>
  <si>
    <t>E2</t>
  </si>
  <si>
    <t>E3</t>
  </si>
  <si>
    <t>E4</t>
  </si>
  <si>
    <t>E5</t>
  </si>
  <si>
    <t>E6</t>
  </si>
  <si>
    <t xml:space="preserve">VR % H </t>
  </si>
  <si>
    <t>V%H</t>
  </si>
  <si>
    <t xml:space="preserve">RESULTADO DEL EJERCICIO </t>
  </si>
  <si>
    <t>VARIACIÓN PORCENTUAL INCREMENTOS Y DISMINUCIONES</t>
  </si>
  <si>
    <t>COMPARATIVO A 31 DE DICIEMBRE DE 2021 VS 2020</t>
  </si>
  <si>
    <t>AÑO 2020</t>
  </si>
  <si>
    <t>AÑO 2021</t>
  </si>
  <si>
    <t>A 31 DE DICIEMBRE DE 2021</t>
  </si>
  <si>
    <t>CONTRIBUCIONES, TASAS E INGRESOS NO TRIBUTARI</t>
  </si>
  <si>
    <t>MULTAS Y SANCIONES</t>
  </si>
  <si>
    <t>INTERESES COSTAS JUDICIALES</t>
  </si>
  <si>
    <t>CONTRIBUCIONES</t>
  </si>
  <si>
    <t>CONTRIBUCIONES ACUEDUCTO</t>
  </si>
  <si>
    <t>POR LA EAAB - CONTRIBUCIONES ACUEDUCTO</t>
  </si>
  <si>
    <t>ACUEDUCTOS VEREDALES - CONTRIBUCION ACUEDUCTO</t>
  </si>
  <si>
    <t>COJARDIN - CONTRIBUCIONES ACUEDUCTO</t>
  </si>
  <si>
    <t>CONTRIBUCIONES ASEO</t>
  </si>
  <si>
    <t>OBLIGACIONES URBANÍSTICAS</t>
  </si>
  <si>
    <t>PA FCO</t>
  </si>
  <si>
    <t>MATRIZ</t>
  </si>
  <si>
    <t>OTROS INTERESES POR COBRAR  FSRI</t>
  </si>
  <si>
    <t>DETERIORO ACUMULADO DE CUENTAS POR COBRAR (CR</t>
  </si>
  <si>
    <t>MAQUINARIA, PLANTA Y EQUIPO EN MONTAJE</t>
  </si>
  <si>
    <t>OTRAS MAQUINARIAS, PLANTA Y EQUIPO EN MONTAJE</t>
  </si>
  <si>
    <t xml:space="preserve">BIENES MUEBLES EN BODEGA </t>
  </si>
  <si>
    <t>CONVENIO 919 DE 2020</t>
  </si>
  <si>
    <t>INSTITUTO DISTRITAL DE LAS ARTES</t>
  </si>
  <si>
    <t>CONVENIO  760-2021</t>
  </si>
  <si>
    <t>Aporte Transitorio en Dispersion</t>
  </si>
  <si>
    <t>APORTE TEMPORAL SOLIDARIO DE ARRENDAMIENTO</t>
  </si>
  <si>
    <t>CONVENIOS IDIPRON</t>
  </si>
  <si>
    <t>CONVENIO 699 DE 2020</t>
  </si>
  <si>
    <t>CONVENIO 826 DE 2020</t>
  </si>
  <si>
    <t>FONDO SOLIDARIDAD REDISTRIBUCION DEL INGRESO</t>
  </si>
  <si>
    <t>FSRI ACUEDUCTO - ALCANTARILLADO</t>
  </si>
  <si>
    <t xml:space="preserve">FSRI - ASEO </t>
  </si>
  <si>
    <t>PROGRAMA MI AHORRO MI HOGAR</t>
  </si>
  <si>
    <t>DEPOSITO SHD MI AHORRO MI HOGAR</t>
  </si>
  <si>
    <t>MI AHORRO MI HOGAR EN DISPERSION</t>
  </si>
  <si>
    <t>CONVENIO  686 DE 2021</t>
  </si>
  <si>
    <t xml:space="preserve"> FIDUCIARIA FIDUPOPULAR</t>
  </si>
  <si>
    <t>CARGAS URBANISTICAS DERECHOS EN FIDEICOMISO</t>
  </si>
  <si>
    <t>PATRIMONIO AUTONOMO FCO</t>
  </si>
  <si>
    <t>PAZ LAS CRUCES</t>
  </si>
  <si>
    <t>PAZ IDIPRON</t>
  </si>
  <si>
    <t>PAZ LA ESTACIÓN</t>
  </si>
  <si>
    <t>PAZ VICTORIA</t>
  </si>
  <si>
    <t>PAZ VILLA  JAVIER</t>
  </si>
  <si>
    <t>MANZANA 65</t>
  </si>
  <si>
    <t>PAZ CONVENIO 152</t>
  </si>
  <si>
    <t>PAZ 464</t>
  </si>
  <si>
    <t xml:space="preserve">CARGAS URBANISTICAS SHD </t>
  </si>
  <si>
    <t xml:space="preserve">PAS URBANISMOS ERU </t>
  </si>
  <si>
    <t>DETERIORO ACUMULADO DE ACTIVOS INTANGIBLES (C</t>
  </si>
  <si>
    <t>ACTIVOS DIFERIDOS</t>
  </si>
  <si>
    <t>GASTO DIFERIDO POR TRANSFERENCIAS CONDICIONAD</t>
  </si>
  <si>
    <t>**  A C T I V O  **</t>
  </si>
  <si>
    <t>BIENES (ACTIVOS)</t>
  </si>
  <si>
    <t>PROYECTOS DE INVERSION</t>
  </si>
  <si>
    <t>CONTRATISTAS  AFC -FOMENTO DE LA CONSTRUCCION</t>
  </si>
  <si>
    <t>FUNCIONARIOS  AFC -FOMENTO DE LA CONSTRUCCION</t>
  </si>
  <si>
    <t>SUBSIDIOS ASIGNADOS</t>
  </si>
  <si>
    <t>SERVICIO DE ACUEDUCTO FSRI</t>
  </si>
  <si>
    <t>SERVICIO DE ALCANTARILLADO FSRI</t>
  </si>
  <si>
    <t>SERVICIO DE ASEO FSRI</t>
  </si>
  <si>
    <t>IMPUESTO A LAS VENTAS RETENIDO</t>
  </si>
  <si>
    <t>CONTRATOS DE CONSTRUCCIÓN</t>
  </si>
  <si>
    <t xml:space="preserve">IMPUESTOS CONTRIBUCIONES Y TASAS </t>
  </si>
  <si>
    <t>CONTRIBUCIÓN ESPECIAL POR CONTRATOS DE OBRA P</t>
  </si>
  <si>
    <t xml:space="preserve">Agua, Acueducto y Alcantarillado </t>
  </si>
  <si>
    <t>**  P A S I V O  **</t>
  </si>
  <si>
    <t>Inversión</t>
  </si>
  <si>
    <t>UTILIDADES O EXCEDENTES ACUMULADOS</t>
  </si>
  <si>
    <t>**  P A T R I M O N I O  **</t>
  </si>
  <si>
    <t>CONTRIBUCIONES ALCANTARILLADO</t>
  </si>
  <si>
    <t>OTRAS CONTRIBUCIONES, TASAS E INGRESOS NO TRI</t>
  </si>
  <si>
    <t>RECONOCIMIENTO COSTAS JUDICIALES</t>
  </si>
  <si>
    <t>OPERACIONES SIN FLUJO DE EFECTIVO</t>
  </si>
  <si>
    <t>OTRAS OPERACIONES SIN FLUJO DE EFECTIVO</t>
  </si>
  <si>
    <t>RENDIMIENTOS SOBRE RECURSOS ENTREGADOS EN ADM</t>
  </si>
  <si>
    <t>CARGAS URBANISTICAS</t>
  </si>
  <si>
    <t>**  I N G R E S O S  **</t>
  </si>
  <si>
    <t>HORA EXTRA DIURN</t>
  </si>
  <si>
    <t>HORA EXTRA DOMINICAL FESTIVA</t>
  </si>
  <si>
    <t>HORA EXTRA NOCTURNA FESTIVA</t>
  </si>
  <si>
    <t>PRIMA DE SERVICIOS</t>
  </si>
  <si>
    <t>Capacitación, bienestar social y estímulos</t>
  </si>
  <si>
    <t xml:space="preserve">CAPACITACIÓN INTERNA </t>
  </si>
  <si>
    <t>Bienestar e Incentivos</t>
  </si>
  <si>
    <t>Promoción Institucional</t>
  </si>
  <si>
    <t xml:space="preserve">DOTACIÓN Y SUMINISTRO  A TRABAJADORES </t>
  </si>
  <si>
    <t>Impresos, publicaciones, suscripciones y afiliaciones</t>
  </si>
  <si>
    <t>Seguridad industrial</t>
  </si>
  <si>
    <t>OTROS LITIGIOS Y DEMANDAS</t>
  </si>
  <si>
    <t>Otros impuestos</t>
  </si>
  <si>
    <t xml:space="preserve">DETERIORO ACTIVOS INTANGIBLES </t>
  </si>
  <si>
    <t>LICENCIAS</t>
  </si>
  <si>
    <t xml:space="preserve">SOFTWARES </t>
  </si>
  <si>
    <t>AGUA POTABLE Y SANEAMIENTO BÁSICO</t>
  </si>
  <si>
    <t>REGALIAS TRATAMIENTO AGUA POTABLE</t>
  </si>
  <si>
    <t>SGR BPIN 10002 TRATAMIENTO AGUA POTABLE</t>
  </si>
  <si>
    <t>SGR BPIN 1001 MEJORAMIENTO DE BARRIOS</t>
  </si>
  <si>
    <t>Mejoramiento de vivienda - modalidad de habitabilidad mediante a
signación e implementación de subsidio en Bogotá</t>
  </si>
  <si>
    <t>Gestión de suelo para la construcción de vivienda y usos comple
mentarios   - RESERVAS -</t>
  </si>
  <si>
    <t>DESARROLLO DE ESTRATEGIAS DE INNOVACIÓN SOCIA</t>
  </si>
  <si>
    <t>DISEÑO E IMPLEMENTACIÓN DE LA POLÍTICA PÚBLIC</t>
  </si>
  <si>
    <t>PARA VIVIENDA</t>
  </si>
  <si>
    <t>ADQUISICIÓN DE VIVIENDA</t>
  </si>
  <si>
    <t>APORTE TRANSITORIO DE ARRENDAMIENTO</t>
  </si>
  <si>
    <t>APORTE TEMPORAL DE ARRENDAMIENTO</t>
  </si>
  <si>
    <t>SERVICIO DE ACUEDUCTO</t>
  </si>
  <si>
    <t>SERVICIO DE ACUEDUCTO EAAB</t>
  </si>
  <si>
    <t>SERVICIO DE ACUEDUCTOS VEREDALES</t>
  </si>
  <si>
    <t>SERVICIO DEALCANTARILLADO</t>
  </si>
  <si>
    <t>SERVICIO DE ASEO</t>
  </si>
  <si>
    <t>REINTEGRO CAJA MENOR</t>
  </si>
  <si>
    <t xml:space="preserve">RECAUDO DE INTERESES DE MULTAS Y/O SANCIONES </t>
  </si>
  <si>
    <t>RECAUDO COSTAS JUDICIALES</t>
  </si>
  <si>
    <t>RECAUDO FSRI</t>
  </si>
  <si>
    <t>CARGAS URBANISTICAS SUELO</t>
  </si>
  <si>
    <t>RENDIMIENTOS FINANC FSRI</t>
  </si>
  <si>
    <t>**  G A S T O S  **</t>
  </si>
  <si>
    <t>**  CUENTAS DE ORDEN  **</t>
  </si>
  <si>
    <t>CIVILES</t>
  </si>
  <si>
    <t xml:space="preserve">
NELSON JAVIER VÁSQUEZ TORRES</t>
  </si>
  <si>
    <t xml:space="preserve">Subsecretario de Gestión Corporativa </t>
  </si>
  <si>
    <t>Nota</t>
  </si>
  <si>
    <t xml:space="preserve">           NADYA MILENA RANGEL RADA</t>
  </si>
  <si>
    <t xml:space="preserve">         Secretaria Distrital del Hábitat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</si>
</sst>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_-;\-&quot;$&quot;\ * #,##0_-;_-&quot;$&quot;\ 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double"/>
      <sz val="11"/>
      <color rgb="FF0070C0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 val="singleAccounting"/>
      <sz val="11"/>
      <color rgb="FF0070C0"/>
      <name val="Calibri"/>
      <family val="2"/>
      <scheme val="minor"/>
    </font>
    <font>
      <sz val="18"/>
      <color theme="0"/>
      <name val="Gabriola"/>
      <family val="5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briola"/>
      <family val="5"/>
    </font>
    <font>
      <sz val="12"/>
      <name val="Gabriola"/>
      <family val="5"/>
    </font>
    <font>
      <b/>
      <sz val="14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 val="singleAccounting"/>
      <sz val="11"/>
      <color theme="0"/>
      <name val="Calibri"/>
      <family val="2"/>
      <scheme val="minor"/>
    </font>
    <font>
      <b/>
      <u val="double"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E8876"/>
        <bgColor indexed="64"/>
      </patternFill>
    </fill>
    <fill>
      <patternFill patternType="solid">
        <fgColor rgb="FF37AD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34" fillId="0" borderId="0"/>
    <xf numFmtId="44" fontId="1" fillId="0" borderId="0" applyFont="0" applyFill="0" applyBorder="0" applyAlignment="0" applyProtection="0"/>
    <xf numFmtId="0" fontId="36" fillId="0" borderId="0"/>
  </cellStyleXfs>
  <cellXfs count="428">
    <xf numFmtId="0" fontId="0" fillId="0" borderId="0" xfId="0"/>
    <xf numFmtId="1" fontId="15" fillId="0" borderId="0" xfId="3" applyNumberFormat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1" fillId="0" borderId="0" xfId="3" applyFont="1" applyFill="1" applyBorder="1"/>
    <xf numFmtId="3" fontId="18" fillId="0" borderId="0" xfId="3" applyNumberFormat="1" applyFont="1" applyFill="1" applyBorder="1"/>
    <xf numFmtId="42" fontId="18" fillId="0" borderId="0" xfId="6" applyFont="1" applyFill="1" applyBorder="1" applyProtection="1"/>
    <xf numFmtId="0" fontId="1" fillId="0" borderId="4" xfId="3" applyFont="1" applyFill="1" applyBorder="1"/>
    <xf numFmtId="0" fontId="18" fillId="0" borderId="4" xfId="3" applyFont="1" applyFill="1" applyBorder="1"/>
    <xf numFmtId="0" fontId="18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6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horizontal="left"/>
    </xf>
    <xf numFmtId="49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  <protection locked="0"/>
    </xf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49" fontId="16" fillId="0" borderId="4" xfId="3" applyNumberFormat="1" applyFont="1" applyFill="1" applyBorder="1" applyAlignment="1">
      <alignment horizontal="left" vertical="center"/>
    </xf>
    <xf numFmtId="0" fontId="3" fillId="0" borderId="0" xfId="3" applyFont="1" applyFill="1" applyBorder="1"/>
    <xf numFmtId="0" fontId="2" fillId="0" borderId="0" xfId="3" applyFill="1" applyBorder="1"/>
    <xf numFmtId="0" fontId="7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0" fontId="2" fillId="0" borderId="0" xfId="3" applyFont="1" applyFill="1" applyBorder="1"/>
    <xf numFmtId="0" fontId="2" fillId="0" borderId="0" xfId="3" applyFont="1" applyFill="1"/>
    <xf numFmtId="49" fontId="2" fillId="0" borderId="0" xfId="3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9" fontId="2" fillId="0" borderId="0" xfId="2" applyNumberFormat="1" applyFont="1" applyFill="1" applyBorder="1" applyAlignment="1">
      <alignment vertical="center"/>
    </xf>
    <xf numFmtId="49" fontId="7" fillId="0" borderId="9" xfId="3" applyNumberFormat="1" applyFont="1" applyFill="1" applyBorder="1" applyAlignment="1">
      <alignment horizontal="center" vertical="center"/>
    </xf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0" xfId="3" applyFill="1" applyAlignment="1">
      <alignment horizontal="left"/>
    </xf>
    <xf numFmtId="0" fontId="2" fillId="0" borderId="0" xfId="3" applyFill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0" fillId="0" borderId="0" xfId="3" applyFont="1" applyFill="1" applyBorder="1" applyAlignment="1">
      <alignment horizontal="left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8" fillId="0" borderId="0" xfId="3" applyFont="1" applyFill="1" applyBorder="1" applyAlignment="1">
      <alignment horizontal="center"/>
    </xf>
    <xf numFmtId="0" fontId="0" fillId="0" borderId="4" xfId="3" applyFont="1" applyFill="1" applyBorder="1"/>
    <xf numFmtId="0" fontId="2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0" fontId="2" fillId="0" borderId="0" xfId="3" applyFill="1" applyBorder="1" applyAlignment="1">
      <alignment horizontal="left"/>
    </xf>
    <xf numFmtId="0" fontId="18" fillId="0" borderId="9" xfId="3" applyFont="1" applyFill="1" applyBorder="1" applyAlignment="1">
      <alignment horizontal="left"/>
    </xf>
    <xf numFmtId="0" fontId="35" fillId="0" borderId="0" xfId="11" applyFont="1" applyAlignment="1">
      <alignment horizontal="left"/>
    </xf>
    <xf numFmtId="0" fontId="35" fillId="0" borderId="0" xfId="11" applyFont="1"/>
    <xf numFmtId="4" fontId="35" fillId="0" borderId="0" xfId="11" applyNumberFormat="1" applyFont="1" applyAlignment="1">
      <alignment horizontal="right"/>
    </xf>
    <xf numFmtId="0" fontId="7" fillId="0" borderId="5" xfId="3" applyFont="1" applyFill="1" applyBorder="1" applyAlignment="1" applyProtection="1">
      <alignment vertical="center"/>
      <protection locked="0"/>
    </xf>
    <xf numFmtId="3" fontId="8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49" fontId="7" fillId="0" borderId="4" xfId="3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 applyProtection="1">
      <alignment horizontal="center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0" fontId="11" fillId="0" borderId="4" xfId="4" applyFont="1" applyFill="1" applyBorder="1" applyAlignment="1">
      <alignment vertical="center"/>
    </xf>
    <xf numFmtId="49" fontId="7" fillId="0" borderId="4" xfId="3" applyNumberFormat="1" applyFont="1" applyFill="1" applyBorder="1" applyAlignment="1">
      <alignment horizontal="left"/>
    </xf>
    <xf numFmtId="0" fontId="33" fillId="0" borderId="4" xfId="3" applyFont="1" applyFill="1" applyBorder="1" applyAlignment="1" applyProtection="1">
      <alignment horizontal="left"/>
      <protection locked="0"/>
    </xf>
    <xf numFmtId="49" fontId="7" fillId="0" borderId="4" xfId="3" applyNumberFormat="1" applyFont="1" applyFill="1" applyBorder="1"/>
    <xf numFmtId="0" fontId="0" fillId="0" borderId="0" xfId="0" applyFill="1"/>
    <xf numFmtId="0" fontId="11" fillId="0" borderId="5" xfId="4" applyFont="1" applyFill="1" applyBorder="1" applyAlignment="1">
      <alignment horizontal="center" vertical="center"/>
    </xf>
    <xf numFmtId="42" fontId="0" fillId="0" borderId="0" xfId="0" applyNumberFormat="1" applyFill="1"/>
    <xf numFmtId="0" fontId="12" fillId="0" borderId="5" xfId="4" applyFont="1" applyFill="1" applyBorder="1" applyAlignment="1">
      <alignment horizontal="center" vertical="center"/>
    </xf>
    <xf numFmtId="9" fontId="11" fillId="0" borderId="5" xfId="2" applyFont="1" applyFill="1" applyBorder="1" applyAlignment="1" applyProtection="1">
      <alignment horizontal="center" vertical="center"/>
    </xf>
    <xf numFmtId="42" fontId="26" fillId="0" borderId="0" xfId="6" applyFont="1" applyFill="1" applyBorder="1" applyAlignment="1" applyProtection="1">
      <alignment vertical="center"/>
    </xf>
    <xf numFmtId="166" fontId="0" fillId="0" borderId="0" xfId="10" applyNumberFormat="1" applyFont="1" applyFill="1" applyBorder="1"/>
    <xf numFmtId="3" fontId="28" fillId="0" borderId="6" xfId="4" applyNumberFormat="1" applyFont="1" applyFill="1" applyBorder="1" applyAlignment="1">
      <alignment vertical="center"/>
    </xf>
    <xf numFmtId="42" fontId="31" fillId="0" borderId="0" xfId="6" applyFont="1" applyFill="1" applyBorder="1" applyAlignment="1" applyProtection="1">
      <alignment horizontal="right" vertical="center"/>
    </xf>
    <xf numFmtId="44" fontId="0" fillId="0" borderId="0" xfId="10" applyFont="1" applyFill="1" applyBorder="1"/>
    <xf numFmtId="42" fontId="11" fillId="0" borderId="0" xfId="6" applyFont="1" applyFill="1" applyBorder="1" applyAlignment="1" applyProtection="1">
      <alignment horizontal="right" vertical="center"/>
    </xf>
    <xf numFmtId="42" fontId="11" fillId="0" borderId="0" xfId="6" applyFont="1" applyFill="1" applyBorder="1" applyAlignment="1" applyProtection="1">
      <alignment vertical="center"/>
    </xf>
    <xf numFmtId="42" fontId="26" fillId="0" borderId="0" xfId="6" applyFont="1" applyFill="1" applyBorder="1" applyAlignment="1" applyProtection="1">
      <alignment horizontal="right" vertical="center"/>
    </xf>
    <xf numFmtId="42" fontId="32" fillId="0" borderId="0" xfId="6" applyFont="1" applyFill="1" applyBorder="1" applyAlignment="1" applyProtection="1">
      <alignment horizontal="right" vertical="center"/>
    </xf>
    <xf numFmtId="9" fontId="29" fillId="0" borderId="5" xfId="2" applyFont="1" applyFill="1" applyBorder="1" applyAlignment="1" applyProtection="1">
      <alignment horizontal="center" vertical="center"/>
    </xf>
    <xf numFmtId="42" fontId="27" fillId="0" borderId="0" xfId="6" applyFont="1" applyFill="1" applyBorder="1" applyAlignment="1" applyProtection="1">
      <alignment horizontal="right" vertical="center"/>
    </xf>
    <xf numFmtId="10" fontId="12" fillId="0" borderId="0" xfId="2" applyNumberFormat="1" applyFont="1" applyFill="1" applyBorder="1" applyAlignment="1" applyProtection="1">
      <alignment horizontal="right" vertical="center"/>
    </xf>
    <xf numFmtId="9" fontId="12" fillId="0" borderId="0" xfId="2" applyFont="1" applyFill="1" applyBorder="1" applyAlignment="1" applyProtection="1">
      <alignment horizontal="right" vertical="center"/>
    </xf>
    <xf numFmtId="0" fontId="2" fillId="0" borderId="5" xfId="3" applyFill="1" applyBorder="1" applyAlignment="1">
      <alignment horizontal="center"/>
    </xf>
    <xf numFmtId="0" fontId="33" fillId="0" borderId="5" xfId="3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49" fontId="16" fillId="0" borderId="4" xfId="3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 applyProtection="1">
      <alignment horizontal="center" vertical="center"/>
      <protection locked="0"/>
    </xf>
    <xf numFmtId="0" fontId="7" fillId="0" borderId="5" xfId="3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>
      <alignment horizontal="center"/>
    </xf>
    <xf numFmtId="42" fontId="12" fillId="0" borderId="0" xfId="8" applyNumberFormat="1" applyFont="1" applyFill="1" applyBorder="1" applyProtection="1"/>
    <xf numFmtId="3" fontId="12" fillId="0" borderId="5" xfId="3" applyNumberFormat="1" applyFont="1" applyFill="1" applyBorder="1"/>
    <xf numFmtId="42" fontId="12" fillId="0" borderId="0" xfId="6" applyFont="1" applyFill="1" applyBorder="1" applyAlignment="1" applyProtection="1">
      <alignment horizontal="center"/>
    </xf>
    <xf numFmtId="9" fontId="12" fillId="0" borderId="5" xfId="2" applyFont="1" applyFill="1" applyBorder="1"/>
    <xf numFmtId="42" fontId="11" fillId="0" borderId="0" xfId="6" applyFont="1" applyFill="1" applyBorder="1" applyProtection="1"/>
    <xf numFmtId="42" fontId="11" fillId="0" borderId="0" xfId="8" applyNumberFormat="1" applyFont="1" applyFill="1" applyBorder="1" applyProtection="1"/>
    <xf numFmtId="42" fontId="11" fillId="0" borderId="0" xfId="8" applyNumberFormat="1" applyFont="1" applyFill="1" applyBorder="1" applyProtection="1">
      <protection locked="0"/>
    </xf>
    <xf numFmtId="3" fontId="11" fillId="0" borderId="5" xfId="3" applyNumberFormat="1" applyFont="1" applyFill="1" applyBorder="1" applyProtection="1">
      <protection locked="0"/>
    </xf>
    <xf numFmtId="42" fontId="11" fillId="0" borderId="0" xfId="6" applyFont="1" applyFill="1" applyBorder="1" applyProtection="1">
      <protection locked="0"/>
    </xf>
    <xf numFmtId="42" fontId="12" fillId="0" borderId="0" xfId="6" applyFont="1" applyFill="1" applyBorder="1" applyProtection="1"/>
    <xf numFmtId="9" fontId="11" fillId="0" borderId="5" xfId="2" applyFont="1" applyFill="1" applyBorder="1" applyProtection="1">
      <protection locked="0"/>
    </xf>
    <xf numFmtId="9" fontId="12" fillId="0" borderId="5" xfId="2" applyFont="1" applyFill="1" applyBorder="1" applyProtection="1">
      <protection locked="0"/>
    </xf>
    <xf numFmtId="3" fontId="11" fillId="0" borderId="5" xfId="3" applyNumberFormat="1" applyFont="1" applyFill="1" applyBorder="1"/>
    <xf numFmtId="3" fontId="12" fillId="0" borderId="5" xfId="3" applyNumberFormat="1" applyFont="1" applyFill="1" applyBorder="1" applyProtection="1">
      <protection locked="0"/>
    </xf>
    <xf numFmtId="42" fontId="11" fillId="0" borderId="0" xfId="6" applyFont="1" applyFill="1" applyBorder="1" applyAlignment="1">
      <alignment horizontal="right"/>
    </xf>
    <xf numFmtId="42" fontId="12" fillId="0" borderId="0" xfId="8" applyNumberFormat="1" applyFont="1" applyFill="1" applyBorder="1" applyProtection="1">
      <protection locked="0"/>
    </xf>
    <xf numFmtId="42" fontId="37" fillId="0" borderId="0" xfId="6" applyFont="1" applyFill="1" applyBorder="1"/>
    <xf numFmtId="42" fontId="11" fillId="0" borderId="0" xfId="6" applyFont="1" applyFill="1" applyBorder="1"/>
    <xf numFmtId="4" fontId="11" fillId="0" borderId="5" xfId="3" applyNumberFormat="1" applyFont="1" applyFill="1" applyBorder="1"/>
    <xf numFmtId="0" fontId="11" fillId="0" borderId="5" xfId="3" applyFont="1" applyFill="1" applyBorder="1"/>
    <xf numFmtId="0" fontId="18" fillId="0" borderId="0" xfId="0" applyFont="1" applyFill="1" applyBorder="1"/>
    <xf numFmtId="42" fontId="12" fillId="0" borderId="0" xfId="6" applyFont="1" applyFill="1" applyBorder="1"/>
    <xf numFmtId="42" fontId="12" fillId="0" borderId="7" xfId="6" applyNumberFormat="1" applyFont="1" applyFill="1" applyBorder="1" applyProtection="1"/>
    <xf numFmtId="42" fontId="12" fillId="0" borderId="0" xfId="6" applyNumberFormat="1" applyFont="1" applyFill="1" applyBorder="1" applyProtection="1"/>
    <xf numFmtId="3" fontId="11" fillId="0" borderId="0" xfId="3" applyNumberFormat="1" applyFont="1" applyFill="1" applyBorder="1" applyProtection="1"/>
    <xf numFmtId="0" fontId="2" fillId="0" borderId="5" xfId="3" applyFont="1" applyFill="1" applyBorder="1" applyAlignment="1">
      <alignment horizontal="left"/>
    </xf>
    <xf numFmtId="0" fontId="4" fillId="0" borderId="3" xfId="3" applyFont="1" applyFill="1" applyBorder="1"/>
    <xf numFmtId="0" fontId="23" fillId="0" borderId="0" xfId="3" applyFont="1" applyFill="1" applyBorder="1"/>
    <xf numFmtId="0" fontId="4" fillId="0" borderId="0" xfId="3" applyFont="1" applyFill="1"/>
    <xf numFmtId="0" fontId="23" fillId="0" borderId="4" xfId="3" applyFont="1" applyFill="1" applyBorder="1" applyProtection="1">
      <protection locked="0"/>
    </xf>
    <xf numFmtId="0" fontId="38" fillId="0" borderId="0" xfId="3" applyFont="1" applyFill="1" applyBorder="1" applyAlignment="1">
      <alignment horizontal="left"/>
    </xf>
    <xf numFmtId="0" fontId="23" fillId="0" borderId="0" xfId="3" applyFont="1" applyFill="1" applyBorder="1" applyProtection="1">
      <protection locked="0"/>
    </xf>
    <xf numFmtId="3" fontId="4" fillId="0" borderId="0" xfId="3" applyNumberFormat="1" applyFont="1" applyFill="1" applyBorder="1" applyAlignment="1">
      <alignment vertical="center"/>
    </xf>
    <xf numFmtId="0" fontId="4" fillId="0" borderId="5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16" fillId="0" borderId="0" xfId="3" applyFont="1" applyFill="1" applyBorder="1"/>
    <xf numFmtId="0" fontId="7" fillId="0" borderId="0" xfId="3" applyFont="1" applyFill="1" applyBorder="1"/>
    <xf numFmtId="0" fontId="7" fillId="0" borderId="0" xfId="3" applyFont="1" applyFill="1"/>
    <xf numFmtId="0" fontId="40" fillId="0" borderId="4" xfId="3" applyFont="1" applyFill="1" applyBorder="1" applyAlignment="1" applyProtection="1">
      <alignment vertical="center"/>
      <protection locked="0"/>
    </xf>
    <xf numFmtId="0" fontId="40" fillId="0" borderId="0" xfId="3" applyFont="1" applyFill="1" applyBorder="1" applyAlignment="1" applyProtection="1">
      <alignment vertical="center"/>
      <protection locked="0"/>
    </xf>
    <xf numFmtId="0" fontId="41" fillId="0" borderId="0" xfId="3" applyFont="1" applyFill="1" applyBorder="1" applyAlignment="1" applyProtection="1">
      <alignment vertical="center"/>
      <protection locked="0"/>
    </xf>
    <xf numFmtId="0" fontId="40" fillId="0" borderId="0" xfId="3" applyFont="1" applyFill="1" applyBorder="1" applyAlignment="1" applyProtection="1">
      <alignment horizontal="center" vertical="center"/>
      <protection locked="0"/>
    </xf>
    <xf numFmtId="0" fontId="41" fillId="0" borderId="0" xfId="3" applyFont="1" applyFill="1"/>
    <xf numFmtId="0" fontId="16" fillId="0" borderId="8" xfId="3" applyFont="1" applyFill="1" applyBorder="1" applyAlignment="1">
      <alignment horizontal="left"/>
    </xf>
    <xf numFmtId="49" fontId="16" fillId="0" borderId="9" xfId="3" applyNumberFormat="1" applyFont="1" applyFill="1" applyBorder="1" applyAlignment="1">
      <alignment horizontal="left" vertical="center"/>
    </xf>
    <xf numFmtId="3" fontId="25" fillId="0" borderId="9" xfId="3" applyNumberFormat="1" applyFont="1" applyFill="1" applyBorder="1" applyAlignment="1">
      <alignment horizontal="left" vertical="center"/>
    </xf>
    <xf numFmtId="0" fontId="7" fillId="0" borderId="11" xfId="3" applyFont="1" applyFill="1" applyBorder="1"/>
    <xf numFmtId="10" fontId="2" fillId="0" borderId="0" xfId="2" applyNumberFormat="1" applyFont="1" applyFill="1" applyBorder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7" fillId="0" borderId="4" xfId="3" applyFont="1" applyFill="1" applyBorder="1"/>
    <xf numFmtId="1" fontId="19" fillId="0" borderId="4" xfId="3" applyNumberFormat="1" applyFont="1" applyFill="1" applyBorder="1" applyAlignment="1">
      <alignment horizontal="left" vertical="center"/>
    </xf>
    <xf numFmtId="1" fontId="19" fillId="0" borderId="0" xfId="3" applyNumberFormat="1" applyFont="1" applyFill="1" applyBorder="1" applyAlignment="1">
      <alignment horizontal="left" vertical="center"/>
    </xf>
    <xf numFmtId="9" fontId="19" fillId="0" borderId="0" xfId="2" applyFont="1" applyFill="1" applyBorder="1" applyAlignment="1" applyProtection="1">
      <alignment horizontal="center" vertical="center"/>
      <protection locked="0"/>
    </xf>
    <xf numFmtId="1" fontId="19" fillId="0" borderId="0" xfId="3" applyNumberFormat="1" applyFont="1" applyFill="1" applyBorder="1" applyAlignment="1" applyProtection="1">
      <alignment horizontal="left" vertical="center"/>
    </xf>
    <xf numFmtId="1" fontId="15" fillId="0" borderId="0" xfId="3" applyNumberFormat="1" applyFont="1" applyFill="1" applyBorder="1" applyAlignment="1">
      <alignment vertical="center"/>
    </xf>
    <xf numFmtId="9" fontId="19" fillId="0" borderId="5" xfId="2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>
      <alignment vertical="center"/>
    </xf>
    <xf numFmtId="49" fontId="7" fillId="0" borderId="8" xfId="3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center" vertical="center"/>
      <protection locked="0"/>
    </xf>
    <xf numFmtId="0" fontId="22" fillId="0" borderId="1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Continuous" vertical="center"/>
    </xf>
    <xf numFmtId="0" fontId="23" fillId="0" borderId="2" xfId="3" applyFont="1" applyFill="1" applyBorder="1" applyAlignment="1">
      <alignment horizontal="centerContinuous" vertical="center"/>
    </xf>
    <xf numFmtId="0" fontId="23" fillId="0" borderId="2" xfId="3" applyFont="1" applyFill="1" applyBorder="1" applyAlignment="1" applyProtection="1">
      <alignment horizontal="centerContinuous" vertical="center"/>
    </xf>
    <xf numFmtId="9" fontId="23" fillId="0" borderId="2" xfId="2" applyNumberFormat="1" applyFont="1" applyFill="1" applyBorder="1" applyAlignment="1" applyProtection="1">
      <alignment horizontal="centerContinuous" vertical="center"/>
    </xf>
    <xf numFmtId="0" fontId="23" fillId="0" borderId="2" xfId="3" applyFont="1" applyFill="1" applyBorder="1" applyAlignment="1" applyProtection="1">
      <alignment horizontal="center" vertical="center"/>
    </xf>
    <xf numFmtId="42" fontId="23" fillId="0" borderId="2" xfId="3" applyNumberFormat="1" applyFont="1" applyFill="1" applyBorder="1" applyAlignment="1">
      <alignment horizontal="centerContinuous" vertical="center"/>
    </xf>
    <xf numFmtId="0" fontId="23" fillId="0" borderId="3" xfId="3" applyFont="1" applyFill="1" applyBorder="1" applyAlignment="1">
      <alignment horizontal="centerContinuous" vertical="center"/>
    </xf>
    <xf numFmtId="0" fontId="23" fillId="0" borderId="0" xfId="3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vertical="center"/>
    </xf>
    <xf numFmtId="0" fontId="15" fillId="0" borderId="4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vertical="center"/>
    </xf>
    <xf numFmtId="0" fontId="19" fillId="0" borderId="0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9" fillId="0" borderId="5" xfId="3" applyFont="1" applyFill="1" applyBorder="1" applyAlignment="1" applyProtection="1">
      <alignment horizontal="center" vertical="center"/>
    </xf>
    <xf numFmtId="40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19" fillId="0" borderId="0" xfId="3" applyFont="1" applyFill="1" applyBorder="1" applyAlignment="1">
      <alignment horizontal="right" vertical="center"/>
    </xf>
    <xf numFmtId="1" fontId="15" fillId="0" borderId="4" xfId="3" applyNumberFormat="1" applyFont="1" applyFill="1" applyBorder="1" applyAlignment="1">
      <alignment horizontal="left" vertical="center"/>
    </xf>
    <xf numFmtId="42" fontId="15" fillId="0" borderId="0" xfId="6" applyFont="1" applyFill="1" applyBorder="1" applyAlignment="1" applyProtection="1">
      <alignment horizontal="right" vertical="center"/>
    </xf>
    <xf numFmtId="1" fontId="19" fillId="0" borderId="0" xfId="2" applyNumberFormat="1" applyFont="1" applyFill="1" applyBorder="1" applyAlignment="1" applyProtection="1">
      <alignment horizontal="center" vertical="center"/>
      <protection locked="0"/>
    </xf>
    <xf numFmtId="42" fontId="15" fillId="0" borderId="0" xfId="6" applyNumberFormat="1" applyFont="1" applyFill="1" applyBorder="1" applyAlignment="1">
      <alignment horizontal="right" vertical="center"/>
    </xf>
    <xf numFmtId="164" fontId="19" fillId="0" borderId="0" xfId="3" applyNumberFormat="1" applyFont="1" applyFill="1" applyBorder="1" applyAlignment="1" applyProtection="1">
      <alignment horizontal="center" vertical="center"/>
      <protection locked="0"/>
    </xf>
    <xf numFmtId="0" fontId="15" fillId="0" borderId="5" xfId="3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42" fontId="19" fillId="0" borderId="0" xfId="6" applyFont="1" applyFill="1" applyBorder="1" applyAlignment="1" applyProtection="1">
      <alignment vertical="center"/>
    </xf>
    <xf numFmtId="42" fontId="15" fillId="0" borderId="0" xfId="6" applyNumberFormat="1" applyFont="1" applyFill="1" applyBorder="1" applyAlignment="1">
      <alignment vertical="center"/>
    </xf>
    <xf numFmtId="42" fontId="15" fillId="0" borderId="0" xfId="6" applyFont="1" applyFill="1" applyBorder="1" applyAlignment="1" applyProtection="1">
      <alignment vertical="center"/>
    </xf>
    <xf numFmtId="0" fontId="1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" fontId="19" fillId="0" borderId="4" xfId="3" applyNumberFormat="1" applyFont="1" applyFill="1" applyBorder="1" applyAlignment="1">
      <alignment horizontal="center" vertical="center"/>
    </xf>
    <xf numFmtId="42" fontId="19" fillId="0" borderId="0" xfId="6" applyNumberFormat="1" applyFont="1" applyFill="1" applyBorder="1" applyAlignment="1" applyProtection="1">
      <alignment vertical="center"/>
    </xf>
    <xf numFmtId="9" fontId="5" fillId="0" borderId="0" xfId="2" applyFont="1" applyFill="1" applyBorder="1" applyAlignment="1">
      <alignment vertical="center"/>
    </xf>
    <xf numFmtId="1" fontId="19" fillId="0" borderId="0" xfId="3" applyNumberFormat="1" applyFont="1" applyFill="1" applyBorder="1" applyAlignment="1">
      <alignment vertical="center"/>
    </xf>
    <xf numFmtId="42" fontId="19" fillId="0" borderId="0" xfId="6" applyNumberFormat="1" applyFont="1" applyFill="1" applyBorder="1" applyAlignment="1">
      <alignment vertical="center"/>
    </xf>
    <xf numFmtId="42" fontId="19" fillId="0" borderId="0" xfId="6" applyFont="1" applyFill="1" applyBorder="1" applyAlignment="1">
      <alignment vertical="center"/>
    </xf>
    <xf numFmtId="42" fontId="15" fillId="0" borderId="0" xfId="6" applyNumberFormat="1" applyFont="1" applyFill="1" applyBorder="1" applyAlignment="1" applyProtection="1">
      <alignment horizontal="right" vertical="center"/>
      <protection locked="0"/>
    </xf>
    <xf numFmtId="42" fontId="15" fillId="0" borderId="0" xfId="6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42" fontId="19" fillId="0" borderId="0" xfId="2" applyNumberFormat="1" applyFont="1" applyFill="1" applyBorder="1" applyAlignment="1" applyProtection="1">
      <alignment horizontal="center" vertical="center"/>
      <protection locked="0"/>
    </xf>
    <xf numFmtId="42" fontId="15" fillId="0" borderId="0" xfId="6" applyNumberFormat="1" applyFont="1" applyFill="1" applyBorder="1" applyAlignment="1" applyProtection="1">
      <alignment vertical="center"/>
      <protection locked="0"/>
    </xf>
    <xf numFmtId="0" fontId="2" fillId="0" borderId="0" xfId="3" applyFill="1" applyBorder="1" applyAlignment="1">
      <alignment vertical="center"/>
    </xf>
    <xf numFmtId="9" fontId="1" fillId="0" borderId="0" xfId="8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vertical="center"/>
    </xf>
    <xf numFmtId="0" fontId="2" fillId="0" borderId="0" xfId="3" applyFill="1" applyBorder="1" applyAlignment="1">
      <alignment horizontal="center" vertical="center"/>
    </xf>
    <xf numFmtId="0" fontId="2" fillId="0" borderId="0" xfId="3" applyFill="1" applyAlignment="1">
      <alignment horizontal="left" vertical="center"/>
    </xf>
    <xf numFmtId="0" fontId="2" fillId="0" borderId="0" xfId="3" applyFill="1" applyAlignment="1">
      <alignment vertical="center"/>
    </xf>
    <xf numFmtId="0" fontId="2" fillId="0" borderId="0" xfId="3" applyFill="1" applyBorder="1" applyAlignment="1" applyProtection="1">
      <alignment vertical="center"/>
    </xf>
    <xf numFmtId="9" fontId="2" fillId="0" borderId="0" xfId="2" applyNumberFormat="1" applyFill="1" applyBorder="1" applyAlignment="1" applyProtection="1">
      <alignment vertical="center"/>
    </xf>
    <xf numFmtId="0" fontId="2" fillId="0" borderId="0" xfId="3" applyFill="1" applyBorder="1" applyAlignment="1" applyProtection="1">
      <alignment horizontal="center" vertical="center"/>
    </xf>
    <xf numFmtId="42" fontId="2" fillId="0" borderId="0" xfId="3" applyNumberFormat="1" applyFont="1" applyFill="1" applyBorder="1" applyAlignment="1">
      <alignment vertical="center"/>
    </xf>
    <xf numFmtId="42" fontId="2" fillId="0" borderId="0" xfId="3" applyNumberFormat="1" applyFill="1" applyBorder="1" applyAlignment="1">
      <alignment vertical="center"/>
    </xf>
    <xf numFmtId="9" fontId="15" fillId="0" borderId="0" xfId="2" applyNumberFormat="1" applyFont="1" applyFill="1" applyBorder="1" applyAlignment="1">
      <alignment vertical="center"/>
    </xf>
    <xf numFmtId="42" fontId="15" fillId="0" borderId="0" xfId="8" applyNumberFormat="1" applyFont="1" applyFill="1" applyBorder="1" applyAlignment="1" applyProtection="1">
      <alignment vertical="center"/>
    </xf>
    <xf numFmtId="9" fontId="19" fillId="0" borderId="0" xfId="8" applyNumberFormat="1" applyFont="1" applyFill="1" applyBorder="1" applyAlignment="1" applyProtection="1">
      <alignment horizontal="left" vertical="center"/>
    </xf>
    <xf numFmtId="9" fontId="15" fillId="0" borderId="0" xfId="8" applyNumberFormat="1" applyFont="1" applyFill="1" applyBorder="1" applyAlignment="1" applyProtection="1">
      <alignment horizontal="left" vertical="center"/>
    </xf>
    <xf numFmtId="42" fontId="19" fillId="0" borderId="0" xfId="8" applyNumberFormat="1" applyFont="1" applyFill="1" applyBorder="1" applyAlignment="1" applyProtection="1">
      <alignment vertical="center"/>
    </xf>
    <xf numFmtId="0" fontId="15" fillId="0" borderId="0" xfId="8" applyFont="1" applyFill="1" applyBorder="1" applyAlignment="1">
      <alignment horizontal="left" vertical="center"/>
    </xf>
    <xf numFmtId="6" fontId="15" fillId="0" borderId="0" xfId="8" applyNumberFormat="1" applyFont="1" applyFill="1" applyBorder="1" applyAlignment="1" applyProtection="1">
      <alignment vertical="center"/>
    </xf>
    <xf numFmtId="1" fontId="15" fillId="0" borderId="0" xfId="8" applyNumberFormat="1" applyFont="1" applyFill="1" applyBorder="1" applyAlignment="1" applyProtection="1">
      <alignment horizontal="left" vertical="center"/>
    </xf>
    <xf numFmtId="42" fontId="15" fillId="0" borderId="0" xfId="8" applyNumberFormat="1" applyFont="1" applyFill="1" applyBorder="1" applyAlignment="1">
      <alignment vertical="center"/>
    </xf>
    <xf numFmtId="42" fontId="15" fillId="0" borderId="0" xfId="8" applyNumberFormat="1" applyFont="1" applyFill="1" applyBorder="1" applyAlignment="1" applyProtection="1">
      <alignment vertical="center"/>
      <protection locked="0"/>
    </xf>
    <xf numFmtId="1" fontId="15" fillId="0" borderId="0" xfId="3" applyNumberFormat="1" applyFont="1" applyFill="1" applyBorder="1" applyAlignment="1">
      <alignment horizontal="center" vertical="center"/>
    </xf>
    <xf numFmtId="165" fontId="9" fillId="0" borderId="0" xfId="1" applyFont="1" applyFill="1" applyBorder="1" applyAlignment="1">
      <alignment vertical="center"/>
    </xf>
    <xf numFmtId="49" fontId="3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42" fillId="0" borderId="4" xfId="3" applyFont="1" applyFill="1" applyBorder="1" applyAlignment="1" applyProtection="1">
      <alignment horizontal="center" vertical="center"/>
      <protection locked="0"/>
    </xf>
    <xf numFmtId="3" fontId="42" fillId="0" borderId="0" xfId="3" applyNumberFormat="1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center" vertical="center"/>
    </xf>
    <xf numFmtId="9" fontId="3" fillId="0" borderId="0" xfId="2" applyNumberFormat="1" applyFont="1" applyFill="1" applyBorder="1" applyAlignment="1">
      <alignment horizontal="center" vertical="center"/>
    </xf>
    <xf numFmtId="0" fontId="42" fillId="0" borderId="0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49" fontId="3" fillId="0" borderId="0" xfId="3" applyNumberFormat="1" applyFont="1" applyFill="1" applyBorder="1" applyAlignment="1">
      <alignment horizontal="center" vertical="center"/>
    </xf>
    <xf numFmtId="0" fontId="42" fillId="0" borderId="5" xfId="3" applyFont="1" applyFill="1" applyBorder="1" applyAlignment="1" applyProtection="1">
      <alignment horizontal="center" vertical="center"/>
      <protection locked="0"/>
    </xf>
    <xf numFmtId="42" fontId="15" fillId="0" borderId="0" xfId="8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>
      <alignment vertical="center"/>
    </xf>
    <xf numFmtId="49" fontId="19" fillId="0" borderId="4" xfId="3" applyNumberFormat="1" applyFont="1" applyFill="1" applyBorder="1" applyAlignment="1">
      <alignment horizontal="left" vertical="center"/>
    </xf>
    <xf numFmtId="0" fontId="2" fillId="0" borderId="4" xfId="3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horizontal="right" vertical="center"/>
    </xf>
    <xf numFmtId="0" fontId="26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0" fillId="0" borderId="0" xfId="0" applyFill="1" applyBorder="1"/>
    <xf numFmtId="42" fontId="27" fillId="0" borderId="0" xfId="4" applyNumberFormat="1" applyFont="1" applyFill="1" applyBorder="1" applyAlignment="1">
      <alignment horizontal="right" vertical="center"/>
    </xf>
    <xf numFmtId="42" fontId="26" fillId="0" borderId="0" xfId="4" applyNumberFormat="1" applyFont="1" applyFill="1" applyBorder="1" applyAlignment="1">
      <alignment vertical="center"/>
    </xf>
    <xf numFmtId="42" fontId="11" fillId="0" borderId="0" xfId="4" applyNumberFormat="1" applyFont="1" applyFill="1" applyBorder="1" applyAlignment="1">
      <alignment vertical="center"/>
    </xf>
    <xf numFmtId="42" fontId="1" fillId="0" borderId="0" xfId="4" applyNumberFormat="1" applyFont="1" applyFill="1" applyBorder="1" applyAlignment="1">
      <alignment vertical="center"/>
    </xf>
    <xf numFmtId="38" fontId="11" fillId="0" borderId="0" xfId="4" applyNumberFormat="1" applyFont="1" applyFill="1" applyBorder="1" applyAlignment="1">
      <alignment vertical="center"/>
    </xf>
    <xf numFmtId="42" fontId="30" fillId="0" borderId="0" xfId="4" applyNumberFormat="1" applyFont="1" applyFill="1" applyBorder="1" applyAlignment="1">
      <alignment vertical="center"/>
    </xf>
    <xf numFmtId="3" fontId="12" fillId="0" borderId="0" xfId="4" applyNumberFormat="1" applyFont="1" applyFill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42" fontId="18" fillId="0" borderId="0" xfId="4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/>
    </xf>
    <xf numFmtId="3" fontId="7" fillId="0" borderId="0" xfId="3" applyNumberFormat="1" applyFont="1" applyFill="1" applyBorder="1" applyAlignment="1">
      <alignment horizontal="left"/>
    </xf>
    <xf numFmtId="0" fontId="33" fillId="0" borderId="0" xfId="3" applyFont="1" applyFill="1" applyBorder="1" applyAlignment="1" applyProtection="1">
      <alignment horizontal="left"/>
      <protection locked="0"/>
    </xf>
    <xf numFmtId="49" fontId="7" fillId="0" borderId="0" xfId="3" applyNumberFormat="1" applyFont="1" applyFill="1" applyBorder="1"/>
    <xf numFmtId="0" fontId="23" fillId="0" borderId="4" xfId="3" applyFont="1" applyFill="1" applyBorder="1"/>
    <xf numFmtId="42" fontId="39" fillId="0" borderId="0" xfId="6" applyFont="1" applyFill="1" applyBorder="1" applyProtection="1"/>
    <xf numFmtId="3" fontId="8" fillId="0" borderId="0" xfId="3" applyNumberFormat="1" applyFont="1" applyFill="1" applyBorder="1" applyAlignment="1">
      <alignment horizontal="left"/>
    </xf>
    <xf numFmtId="0" fontId="10" fillId="0" borderId="5" xfId="3" applyFont="1" applyFill="1" applyBorder="1" applyAlignment="1">
      <alignment horizontal="center"/>
    </xf>
    <xf numFmtId="0" fontId="8" fillId="0" borderId="0" xfId="3" applyFont="1" applyFill="1" applyBorder="1" applyAlignment="1" applyProtection="1">
      <protection locked="0"/>
    </xf>
    <xf numFmtId="49" fontId="7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42" fontId="0" fillId="0" borderId="0" xfId="6" applyFont="1" applyFill="1" applyBorder="1"/>
    <xf numFmtId="0" fontId="0" fillId="0" borderId="5" xfId="0" applyFill="1" applyBorder="1"/>
    <xf numFmtId="42" fontId="43" fillId="0" borderId="0" xfId="4" applyNumberFormat="1" applyFont="1" applyFill="1" applyBorder="1" applyAlignment="1">
      <alignment horizontal="right" vertical="center"/>
    </xf>
    <xf numFmtId="42" fontId="43" fillId="0" borderId="0" xfId="6" applyFont="1" applyFill="1" applyBorder="1" applyAlignment="1" applyProtection="1">
      <alignment horizontal="right" vertical="center"/>
    </xf>
    <xf numFmtId="42" fontId="44" fillId="0" borderId="0" xfId="6" applyFont="1" applyFill="1" applyBorder="1" applyAlignment="1" applyProtection="1">
      <alignment vertical="center"/>
    </xf>
    <xf numFmtId="9" fontId="0" fillId="0" borderId="0" xfId="2" applyFont="1" applyFill="1"/>
    <xf numFmtId="0" fontId="45" fillId="4" borderId="4" xfId="3" applyFont="1" applyFill="1" applyBorder="1"/>
    <xf numFmtId="0" fontId="45" fillId="4" borderId="0" xfId="3" applyFont="1" applyFill="1" applyBorder="1" applyAlignment="1">
      <alignment horizontal="left"/>
    </xf>
    <xf numFmtId="42" fontId="45" fillId="4" borderId="0" xfId="8" applyNumberFormat="1" applyFont="1" applyFill="1" applyBorder="1" applyProtection="1"/>
    <xf numFmtId="42" fontId="45" fillId="4" borderId="0" xfId="6" applyFont="1" applyFill="1" applyBorder="1" applyProtection="1"/>
    <xf numFmtId="42" fontId="45" fillId="4" borderId="0" xfId="8" applyNumberFormat="1" applyFont="1" applyFill="1" applyBorder="1" applyProtection="1">
      <protection locked="0"/>
    </xf>
    <xf numFmtId="42" fontId="45" fillId="4" borderId="6" xfId="8" applyNumberFormat="1" applyFont="1" applyFill="1" applyBorder="1" applyProtection="1"/>
    <xf numFmtId="42" fontId="45" fillId="4" borderId="6" xfId="6" applyFont="1" applyFill="1" applyBorder="1" applyProtection="1"/>
    <xf numFmtId="0" fontId="45" fillId="4" borderId="0" xfId="0" applyFont="1" applyFill="1" applyBorder="1"/>
    <xf numFmtId="42" fontId="45" fillId="4" borderId="0" xfId="6" applyFont="1" applyFill="1" applyBorder="1"/>
    <xf numFmtId="0" fontId="8" fillId="0" borderId="5" xfId="3" applyFont="1" applyFill="1" applyBorder="1" applyAlignment="1" applyProtection="1">
      <alignment vertical="center"/>
      <protection locked="0"/>
    </xf>
    <xf numFmtId="1" fontId="48" fillId="4" borderId="4" xfId="3" applyNumberFormat="1" applyFont="1" applyFill="1" applyBorder="1" applyAlignment="1">
      <alignment horizontal="center" vertical="center"/>
    </xf>
    <xf numFmtId="1" fontId="48" fillId="4" borderId="0" xfId="3" applyNumberFormat="1" applyFont="1" applyFill="1" applyBorder="1" applyAlignment="1">
      <alignment horizontal="left" vertical="center"/>
    </xf>
    <xf numFmtId="42" fontId="48" fillId="4" borderId="0" xfId="8" applyNumberFormat="1" applyFont="1" applyFill="1" applyBorder="1" applyAlignment="1" applyProtection="1">
      <alignment vertical="center"/>
    </xf>
    <xf numFmtId="40" fontId="48" fillId="4" borderId="0" xfId="2" applyNumberFormat="1" applyFont="1" applyFill="1" applyBorder="1" applyAlignment="1" applyProtection="1">
      <alignment horizontal="center" vertical="center"/>
      <protection locked="0"/>
    </xf>
    <xf numFmtId="9" fontId="48" fillId="4" borderId="0" xfId="2" applyFont="1" applyFill="1" applyBorder="1" applyAlignment="1" applyProtection="1">
      <alignment horizontal="center" vertical="center"/>
      <protection locked="0"/>
    </xf>
    <xf numFmtId="1" fontId="48" fillId="4" borderId="4" xfId="3" applyNumberFormat="1" applyFont="1" applyFill="1" applyBorder="1" applyAlignment="1">
      <alignment horizontal="left" vertical="center"/>
    </xf>
    <xf numFmtId="42" fontId="48" fillId="4" borderId="6" xfId="8" applyNumberFormat="1" applyFont="1" applyFill="1" applyBorder="1" applyAlignment="1" applyProtection="1">
      <alignment vertical="center"/>
    </xf>
    <xf numFmtId="40" fontId="48" fillId="0" borderId="0" xfId="2" applyNumberFormat="1" applyFont="1" applyFill="1" applyBorder="1" applyAlignment="1" applyProtection="1">
      <alignment horizontal="center" vertical="center"/>
      <protection locked="0"/>
    </xf>
    <xf numFmtId="1" fontId="48" fillId="4" borderId="0" xfId="3" applyNumberFormat="1" applyFont="1" applyFill="1" applyBorder="1" applyAlignment="1">
      <alignment horizontal="center" vertical="center"/>
    </xf>
    <xf numFmtId="42" fontId="48" fillId="4" borderId="12" xfId="6" applyFont="1" applyFill="1" applyBorder="1" applyAlignment="1" applyProtection="1">
      <alignment vertical="center"/>
    </xf>
    <xf numFmtId="42" fontId="48" fillId="4" borderId="6" xfId="6" applyNumberFormat="1" applyFont="1" applyFill="1" applyBorder="1" applyAlignment="1" applyProtection="1">
      <alignment vertical="center"/>
    </xf>
    <xf numFmtId="42" fontId="48" fillId="4" borderId="0" xfId="6" applyNumberFormat="1" applyFont="1" applyFill="1" applyBorder="1" applyAlignment="1" applyProtection="1">
      <alignment vertical="center"/>
    </xf>
    <xf numFmtId="42" fontId="48" fillId="4" borderId="0" xfId="8" applyNumberFormat="1" applyFont="1" applyFill="1" applyBorder="1" applyAlignment="1" applyProtection="1">
      <alignment vertical="center"/>
      <protection locked="0"/>
    </xf>
    <xf numFmtId="42" fontId="48" fillId="4" borderId="0" xfId="6" applyFont="1" applyFill="1" applyBorder="1" applyAlignment="1" applyProtection="1">
      <alignment vertical="center"/>
    </xf>
    <xf numFmtId="9" fontId="48" fillId="4" borderId="0" xfId="8" applyNumberFormat="1" applyFont="1" applyFill="1" applyBorder="1" applyAlignment="1" applyProtection="1">
      <alignment horizontal="center" vertical="center"/>
    </xf>
    <xf numFmtId="1" fontId="48" fillId="4" borderId="0" xfId="3" applyNumberFormat="1" applyFont="1" applyFill="1" applyBorder="1" applyAlignment="1" applyProtection="1">
      <alignment horizontal="center" vertical="center"/>
    </xf>
    <xf numFmtId="9" fontId="48" fillId="4" borderId="6" xfId="8" applyNumberFormat="1" applyFont="1" applyFill="1" applyBorder="1" applyAlignment="1" applyProtection="1">
      <alignment vertical="center"/>
    </xf>
    <xf numFmtId="6" fontId="48" fillId="4" borderId="6" xfId="8" applyNumberFormat="1" applyFont="1" applyFill="1" applyBorder="1" applyAlignment="1" applyProtection="1">
      <alignment vertical="center"/>
    </xf>
    <xf numFmtId="42" fontId="48" fillId="4" borderId="7" xfId="6" applyNumberFormat="1" applyFont="1" applyFill="1" applyBorder="1" applyAlignment="1">
      <alignment vertical="center"/>
    </xf>
    <xf numFmtId="42" fontId="48" fillId="4" borderId="0" xfId="8" applyNumberFormat="1" applyFont="1" applyFill="1" applyBorder="1" applyAlignment="1">
      <alignment vertical="center"/>
    </xf>
    <xf numFmtId="1" fontId="48" fillId="4" borderId="0" xfId="3" applyNumberFormat="1" applyFont="1" applyFill="1" applyBorder="1" applyAlignment="1" applyProtection="1">
      <alignment horizontal="left" vertical="center"/>
    </xf>
    <xf numFmtId="9" fontId="48" fillId="4" borderId="0" xfId="8" applyNumberFormat="1" applyFont="1" applyFill="1" applyBorder="1" applyAlignment="1" applyProtection="1">
      <alignment horizontal="left" vertical="center"/>
    </xf>
    <xf numFmtId="42" fontId="48" fillId="4" borderId="0" xfId="2" applyNumberFormat="1" applyFont="1" applyFill="1" applyBorder="1" applyAlignment="1" applyProtection="1">
      <alignment horizontal="center" vertical="center"/>
      <protection locked="0"/>
    </xf>
    <xf numFmtId="0" fontId="48" fillId="4" borderId="0" xfId="3" applyFont="1" applyFill="1" applyBorder="1" applyAlignment="1">
      <alignment horizontal="left" vertical="center"/>
    </xf>
    <xf numFmtId="0" fontId="48" fillId="4" borderId="0" xfId="3" applyFont="1" applyFill="1" applyBorder="1" applyAlignment="1">
      <alignment vertical="center"/>
    </xf>
    <xf numFmtId="9" fontId="48" fillId="4" borderId="0" xfId="8" applyNumberFormat="1" applyFont="1" applyFill="1" applyBorder="1" applyAlignment="1">
      <alignment horizontal="left" vertical="center"/>
    </xf>
    <xf numFmtId="42" fontId="48" fillId="4" borderId="0" xfId="6" applyNumberFormat="1" applyFont="1" applyFill="1" applyBorder="1" applyAlignment="1">
      <alignment horizontal="right" vertical="center"/>
    </xf>
    <xf numFmtId="3" fontId="45" fillId="4" borderId="0" xfId="3" applyNumberFormat="1" applyFont="1" applyFill="1" applyBorder="1"/>
    <xf numFmtId="0" fontId="45" fillId="0" borderId="4" xfId="3" applyFont="1" applyFill="1" applyBorder="1"/>
    <xf numFmtId="0" fontId="45" fillId="0" borderId="0" xfId="3" applyFont="1" applyFill="1" applyBorder="1" applyAlignment="1">
      <alignment horizontal="left"/>
    </xf>
    <xf numFmtId="3" fontId="45" fillId="0" borderId="0" xfId="3" applyNumberFormat="1" applyFont="1" applyFill="1" applyBorder="1"/>
    <xf numFmtId="42" fontId="46" fillId="0" borderId="0" xfId="6" applyFont="1" applyFill="1" applyBorder="1" applyProtection="1"/>
    <xf numFmtId="0" fontId="45" fillId="4" borderId="0" xfId="3" applyFont="1" applyFill="1" applyBorder="1"/>
    <xf numFmtId="0" fontId="46" fillId="4" borderId="0" xfId="3" applyFont="1" applyFill="1" applyBorder="1"/>
    <xf numFmtId="0" fontId="45" fillId="4" borderId="0" xfId="4" applyFont="1" applyFill="1" applyBorder="1" applyAlignment="1">
      <alignment horizontal="left" vertical="center"/>
    </xf>
    <xf numFmtId="0" fontId="45" fillId="4" borderId="0" xfId="4" applyFont="1" applyFill="1" applyBorder="1" applyAlignment="1">
      <alignment vertical="center"/>
    </xf>
    <xf numFmtId="42" fontId="49" fillId="4" borderId="0" xfId="4" applyNumberFormat="1" applyFont="1" applyFill="1" applyBorder="1" applyAlignment="1">
      <alignment horizontal="right" vertical="center"/>
    </xf>
    <xf numFmtId="42" fontId="49" fillId="4" borderId="0" xfId="6" applyFont="1" applyFill="1" applyBorder="1" applyAlignment="1" applyProtection="1">
      <alignment horizontal="right" vertical="center"/>
    </xf>
    <xf numFmtId="42" fontId="50" fillId="4" borderId="0" xfId="6" applyFont="1" applyFill="1" applyBorder="1" applyAlignment="1" applyProtection="1">
      <alignment vertical="center"/>
    </xf>
    <xf numFmtId="42" fontId="45" fillId="4" borderId="0" xfId="6" applyFont="1" applyFill="1" applyBorder="1" applyAlignment="1" applyProtection="1">
      <alignment horizontal="right" vertical="center"/>
    </xf>
    <xf numFmtId="42" fontId="45" fillId="4" borderId="0" xfId="6" applyFont="1" applyFill="1" applyBorder="1" applyAlignment="1" applyProtection="1">
      <alignment vertical="center"/>
    </xf>
    <xf numFmtId="42" fontId="45" fillId="4" borderId="0" xfId="4" applyNumberFormat="1" applyFont="1" applyFill="1" applyBorder="1" applyAlignment="1">
      <alignment horizontal="right" vertical="center"/>
    </xf>
    <xf numFmtId="42" fontId="45" fillId="4" borderId="0" xfId="4" applyNumberFormat="1" applyFont="1" applyFill="1" applyBorder="1" applyAlignment="1">
      <alignment vertical="center"/>
    </xf>
    <xf numFmtId="9" fontId="46" fillId="4" borderId="5" xfId="2" applyFont="1" applyFill="1" applyBorder="1" applyAlignment="1" applyProtection="1">
      <alignment horizontal="center" vertical="center"/>
    </xf>
    <xf numFmtId="42" fontId="46" fillId="4" borderId="0" xfId="4" applyNumberFormat="1" applyFont="1" applyFill="1" applyBorder="1" applyAlignment="1">
      <alignment vertical="center"/>
    </xf>
    <xf numFmtId="42" fontId="51" fillId="4" borderId="0" xfId="6" applyFont="1" applyFill="1" applyBorder="1" applyAlignment="1" applyProtection="1">
      <alignment vertical="center"/>
    </xf>
    <xf numFmtId="1" fontId="52" fillId="4" borderId="0" xfId="8" applyNumberFormat="1" applyFont="1" applyFill="1" applyBorder="1" applyAlignment="1" applyProtection="1">
      <alignment horizontal="center" vertical="center"/>
    </xf>
    <xf numFmtId="42" fontId="48" fillId="4" borderId="6" xfId="8" applyNumberFormat="1" applyFont="1" applyFill="1" applyBorder="1" applyAlignment="1">
      <alignment vertical="center"/>
    </xf>
    <xf numFmtId="0" fontId="1" fillId="0" borderId="13" xfId="3" applyFont="1" applyFill="1" applyBorder="1"/>
    <xf numFmtId="0" fontId="1" fillId="0" borderId="14" xfId="3" applyFont="1" applyFill="1" applyBorder="1" applyAlignment="1">
      <alignment horizontal="left"/>
    </xf>
    <xf numFmtId="3" fontId="18" fillId="0" borderId="14" xfId="3" applyNumberFormat="1" applyFont="1" applyFill="1" applyBorder="1"/>
    <xf numFmtId="42" fontId="11" fillId="0" borderId="14" xfId="8" applyNumberFormat="1" applyFont="1" applyFill="1" applyBorder="1" applyProtection="1">
      <protection locked="0"/>
    </xf>
    <xf numFmtId="42" fontId="11" fillId="0" borderId="14" xfId="6" applyFont="1" applyFill="1" applyBorder="1" applyAlignment="1">
      <alignment horizontal="right"/>
    </xf>
    <xf numFmtId="0" fontId="47" fillId="3" borderId="3" xfId="3" applyFont="1" applyFill="1" applyBorder="1" applyAlignment="1" applyProtection="1"/>
    <xf numFmtId="0" fontId="47" fillId="3" borderId="5" xfId="3" applyFont="1" applyFill="1" applyBorder="1" applyAlignment="1" applyProtection="1"/>
    <xf numFmtId="0" fontId="47" fillId="3" borderId="10" xfId="3" applyFont="1" applyFill="1" applyBorder="1" applyAlignment="1" applyProtection="1">
      <protection locked="0"/>
    </xf>
    <xf numFmtId="0" fontId="16" fillId="0" borderId="9" xfId="3" applyFont="1" applyFill="1" applyBorder="1" applyAlignment="1" applyProtection="1">
      <alignment vertical="center"/>
      <protection locked="0"/>
    </xf>
    <xf numFmtId="0" fontId="16" fillId="0" borderId="10" xfId="3" applyFont="1" applyFill="1" applyBorder="1" applyAlignment="1" applyProtection="1">
      <alignment vertical="center"/>
      <protection locked="0"/>
    </xf>
    <xf numFmtId="10" fontId="12" fillId="0" borderId="5" xfId="2" applyNumberFormat="1" applyFont="1" applyFill="1" applyBorder="1" applyAlignment="1">
      <alignment horizontal="center"/>
    </xf>
    <xf numFmtId="9" fontId="45" fillId="4" borderId="5" xfId="2" applyNumberFormat="1" applyFont="1" applyFill="1" applyBorder="1" applyAlignment="1" applyProtection="1">
      <alignment horizontal="center"/>
    </xf>
    <xf numFmtId="9" fontId="12" fillId="0" borderId="5" xfId="2" applyNumberFormat="1" applyFont="1" applyFill="1" applyBorder="1" applyAlignment="1" applyProtection="1">
      <alignment horizontal="center"/>
    </xf>
    <xf numFmtId="9" fontId="46" fillId="0" borderId="5" xfId="2" applyNumberFormat="1" applyFont="1" applyFill="1" applyBorder="1" applyAlignment="1" applyProtection="1">
      <alignment horizontal="center"/>
    </xf>
    <xf numFmtId="9" fontId="11" fillId="0" borderId="5" xfId="2" applyNumberFormat="1" applyFont="1" applyFill="1" applyBorder="1" applyAlignment="1" applyProtection="1">
      <alignment horizontal="center"/>
      <protection locked="0"/>
    </xf>
    <xf numFmtId="9" fontId="11" fillId="0" borderId="5" xfId="2" applyNumberFormat="1" applyFont="1" applyFill="1" applyBorder="1" applyAlignment="1" applyProtection="1">
      <alignment horizontal="center"/>
    </xf>
    <xf numFmtId="9" fontId="12" fillId="4" borderId="5" xfId="2" applyNumberFormat="1" applyFont="1" applyFill="1" applyBorder="1" applyAlignment="1" applyProtection="1">
      <alignment horizontal="center"/>
    </xf>
    <xf numFmtId="9" fontId="12" fillId="0" borderId="15" xfId="2" applyNumberFormat="1" applyFont="1" applyFill="1" applyBorder="1" applyAlignment="1" applyProtection="1">
      <alignment horizontal="center"/>
    </xf>
    <xf numFmtId="9" fontId="11" fillId="0" borderId="5" xfId="2" applyNumberFormat="1" applyFont="1" applyFill="1" applyBorder="1" applyAlignment="1">
      <alignment horizontal="center"/>
    </xf>
    <xf numFmtId="10" fontId="39" fillId="0" borderId="5" xfId="2" applyNumberFormat="1" applyFont="1" applyFill="1" applyBorder="1" applyAlignment="1" applyProtection="1">
      <alignment horizontal="center"/>
    </xf>
    <xf numFmtId="10" fontId="4" fillId="0" borderId="5" xfId="2" applyNumberFormat="1" applyFont="1" applyFill="1" applyBorder="1" applyAlignment="1">
      <alignment horizontal="center" vertical="center"/>
    </xf>
    <xf numFmtId="10" fontId="8" fillId="0" borderId="5" xfId="3" applyNumberFormat="1" applyFont="1" applyFill="1" applyBorder="1" applyAlignment="1" applyProtection="1">
      <alignment horizontal="center" vertical="center"/>
      <protection locked="0"/>
    </xf>
    <xf numFmtId="10" fontId="7" fillId="0" borderId="5" xfId="3" applyNumberFormat="1" applyFont="1" applyFill="1" applyBorder="1" applyAlignment="1">
      <alignment horizontal="center" vertical="center"/>
    </xf>
    <xf numFmtId="10" fontId="7" fillId="0" borderId="5" xfId="3" applyNumberFormat="1" applyFont="1" applyFill="1" applyBorder="1" applyAlignment="1" applyProtection="1">
      <alignment horizontal="center" vertical="center"/>
      <protection locked="0"/>
    </xf>
    <xf numFmtId="10" fontId="48" fillId="4" borderId="0" xfId="2" applyNumberFormat="1" applyFont="1" applyFill="1" applyBorder="1" applyAlignment="1" applyProtection="1">
      <alignment horizontal="center" vertical="center"/>
      <protection locked="0"/>
    </xf>
    <xf numFmtId="10" fontId="19" fillId="0" borderId="0" xfId="2" applyNumberFormat="1" applyFont="1" applyFill="1" applyBorder="1" applyAlignment="1" applyProtection="1">
      <alignment horizontal="center" vertical="center"/>
      <protection locked="0"/>
    </xf>
    <xf numFmtId="10" fontId="5" fillId="0" borderId="0" xfId="3" applyNumberFormat="1" applyFont="1" applyFill="1" applyBorder="1" applyAlignment="1">
      <alignment vertical="center"/>
    </xf>
    <xf numFmtId="10" fontId="48" fillId="4" borderId="5" xfId="2" applyNumberFormat="1" applyFont="1" applyFill="1" applyBorder="1" applyAlignment="1" applyProtection="1">
      <alignment horizontal="center" vertical="center"/>
      <protection locked="0"/>
    </xf>
    <xf numFmtId="10" fontId="19" fillId="0" borderId="5" xfId="2" applyNumberFormat="1" applyFont="1" applyFill="1" applyBorder="1" applyAlignment="1" applyProtection="1">
      <alignment horizontal="center" vertical="center"/>
      <protection locked="0"/>
    </xf>
    <xf numFmtId="10" fontId="5" fillId="0" borderId="5" xfId="3" applyNumberFormat="1" applyFont="1" applyFill="1" applyBorder="1" applyAlignment="1">
      <alignment vertical="center"/>
    </xf>
    <xf numFmtId="10" fontId="6" fillId="0" borderId="5" xfId="3" applyNumberFormat="1" applyFont="1" applyFill="1" applyBorder="1" applyAlignment="1">
      <alignment vertical="center"/>
    </xf>
    <xf numFmtId="10" fontId="45" fillId="4" borderId="5" xfId="2" applyNumberFormat="1" applyFont="1" applyFill="1" applyBorder="1" applyAlignment="1" applyProtection="1">
      <alignment horizontal="center" vertical="center"/>
    </xf>
    <xf numFmtId="10" fontId="11" fillId="0" borderId="5" xfId="2" applyNumberFormat="1" applyFont="1" applyFill="1" applyBorder="1" applyAlignment="1" applyProtection="1">
      <alignment horizontal="center" vertical="center"/>
    </xf>
    <xf numFmtId="10" fontId="46" fillId="4" borderId="5" xfId="2" applyNumberFormat="1" applyFont="1" applyFill="1" applyBorder="1" applyAlignment="1" applyProtection="1">
      <alignment horizontal="center" vertical="center"/>
    </xf>
    <xf numFmtId="0" fontId="47" fillId="3" borderId="1" xfId="3" applyFont="1" applyFill="1" applyBorder="1" applyAlignment="1">
      <alignment horizontal="center" vertical="center"/>
    </xf>
    <xf numFmtId="0" fontId="47" fillId="3" borderId="2" xfId="3" applyFont="1" applyFill="1" applyBorder="1" applyAlignment="1">
      <alignment horizontal="center" vertical="center"/>
    </xf>
    <xf numFmtId="0" fontId="47" fillId="3" borderId="3" xfId="3" applyFont="1" applyFill="1" applyBorder="1" applyAlignment="1">
      <alignment horizontal="center" vertical="center"/>
    </xf>
    <xf numFmtId="0" fontId="47" fillId="3" borderId="4" xfId="3" applyFont="1" applyFill="1" applyBorder="1" applyAlignment="1">
      <alignment horizontal="center" vertical="center"/>
    </xf>
    <xf numFmtId="0" fontId="47" fillId="3" borderId="0" xfId="3" applyFont="1" applyFill="1" applyBorder="1" applyAlignment="1">
      <alignment horizontal="center" vertical="center"/>
    </xf>
    <xf numFmtId="0" fontId="47" fillId="3" borderId="5" xfId="3" applyFont="1" applyFill="1" applyBorder="1" applyAlignment="1">
      <alignment horizontal="center" vertical="center"/>
    </xf>
    <xf numFmtId="0" fontId="47" fillId="3" borderId="4" xfId="3" applyFont="1" applyFill="1" applyBorder="1" applyAlignment="1" applyProtection="1">
      <alignment horizontal="center" vertical="center"/>
      <protection locked="0"/>
    </xf>
    <xf numFmtId="0" fontId="47" fillId="3" borderId="0" xfId="3" applyFont="1" applyFill="1" applyBorder="1" applyAlignment="1" applyProtection="1">
      <alignment horizontal="center" vertical="center"/>
      <protection locked="0"/>
    </xf>
    <xf numFmtId="0" fontId="47" fillId="3" borderId="5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9" fontId="42" fillId="0" borderId="0" xfId="2" applyNumberFormat="1" applyFont="1" applyFill="1" applyBorder="1" applyAlignment="1" applyProtection="1">
      <alignment horizontal="center" vertical="center"/>
      <protection locked="0"/>
    </xf>
    <xf numFmtId="9" fontId="3" fillId="0" borderId="0" xfId="2" applyNumberFormat="1" applyFont="1" applyFill="1" applyBorder="1" applyAlignment="1" applyProtection="1">
      <alignment horizontal="center" vertical="center"/>
      <protection locked="0"/>
    </xf>
    <xf numFmtId="0" fontId="42" fillId="0" borderId="0" xfId="3" applyFont="1" applyFill="1" applyBorder="1" applyAlignment="1" applyProtection="1">
      <alignment horizontal="center" vertical="center"/>
      <protection locked="0"/>
    </xf>
    <xf numFmtId="0" fontId="42" fillId="0" borderId="5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0" borderId="5" xfId="3" applyFont="1" applyFill="1" applyBorder="1" applyAlignment="1" applyProtection="1">
      <alignment horizontal="center" vertical="center"/>
      <protection locked="0"/>
    </xf>
    <xf numFmtId="49" fontId="16" fillId="0" borderId="4" xfId="3" applyNumberFormat="1" applyFont="1" applyFill="1" applyBorder="1" applyAlignment="1">
      <alignment horizontal="center" vertical="center"/>
    </xf>
    <xf numFmtId="49" fontId="16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  <protection locked="0"/>
    </xf>
    <xf numFmtId="49" fontId="7" fillId="0" borderId="0" xfId="3" applyNumberFormat="1" applyFont="1" applyFill="1" applyBorder="1" applyAlignment="1">
      <alignment horizontal="center" vertical="center"/>
    </xf>
    <xf numFmtId="0" fontId="47" fillId="3" borderId="1" xfId="3" applyFont="1" applyFill="1" applyBorder="1" applyAlignment="1" applyProtection="1">
      <alignment horizontal="center"/>
    </xf>
    <xf numFmtId="0" fontId="47" fillId="3" borderId="2" xfId="3" applyFont="1" applyFill="1" applyBorder="1" applyAlignment="1" applyProtection="1">
      <alignment horizontal="center"/>
    </xf>
    <xf numFmtId="0" fontId="47" fillId="3" borderId="3" xfId="3" applyFont="1" applyFill="1" applyBorder="1" applyAlignment="1" applyProtection="1">
      <alignment horizontal="center"/>
    </xf>
    <xf numFmtId="0" fontId="47" fillId="3" borderId="4" xfId="3" applyFont="1" applyFill="1" applyBorder="1" applyAlignment="1" applyProtection="1">
      <alignment horizontal="center"/>
    </xf>
    <xf numFmtId="0" fontId="47" fillId="3" borderId="0" xfId="3" applyFont="1" applyFill="1" applyBorder="1" applyAlignment="1" applyProtection="1">
      <alignment horizontal="center"/>
    </xf>
    <xf numFmtId="0" fontId="47" fillId="3" borderId="5" xfId="3" applyFont="1" applyFill="1" applyBorder="1" applyAlignment="1" applyProtection="1">
      <alignment horizontal="center"/>
    </xf>
    <xf numFmtId="0" fontId="47" fillId="3" borderId="8" xfId="3" applyFont="1" applyFill="1" applyBorder="1" applyAlignment="1" applyProtection="1">
      <alignment horizontal="center"/>
      <protection locked="0"/>
    </xf>
    <xf numFmtId="0" fontId="47" fillId="3" borderId="9" xfId="3" applyFont="1" applyFill="1" applyBorder="1" applyAlignment="1" applyProtection="1">
      <alignment horizontal="center"/>
      <protection locked="0"/>
    </xf>
    <xf numFmtId="0" fontId="47" fillId="3" borderId="10" xfId="3" applyFont="1" applyFill="1" applyBorder="1" applyAlignment="1" applyProtection="1">
      <alignment horizontal="center"/>
      <protection locked="0"/>
    </xf>
    <xf numFmtId="0" fontId="8" fillId="0" borderId="4" xfId="3" applyFont="1" applyFill="1" applyBorder="1" applyAlignment="1" applyProtection="1">
      <alignment horizontal="center"/>
      <protection locked="0"/>
    </xf>
    <xf numFmtId="0" fontId="8" fillId="0" borderId="0" xfId="3" applyFont="1" applyFill="1" applyBorder="1" applyAlignment="1" applyProtection="1">
      <alignment horizontal="center"/>
      <protection locked="0"/>
    </xf>
    <xf numFmtId="0" fontId="8" fillId="0" borderId="5" xfId="3" applyFont="1" applyFill="1" applyBorder="1" applyAlignment="1" applyProtection="1">
      <alignment horizontal="center"/>
      <protection locked="0"/>
    </xf>
    <xf numFmtId="49" fontId="7" fillId="0" borderId="8" xfId="3" applyNumberFormat="1" applyFont="1" applyFill="1" applyBorder="1" applyAlignment="1">
      <alignment horizontal="center"/>
    </xf>
    <xf numFmtId="49" fontId="7" fillId="0" borderId="9" xfId="3" applyNumberFormat="1" applyFont="1" applyFill="1" applyBorder="1" applyAlignment="1">
      <alignment horizontal="center"/>
    </xf>
    <xf numFmtId="49" fontId="7" fillId="0" borderId="10" xfId="3" applyNumberFormat="1" applyFont="1" applyFill="1" applyBorder="1" applyAlignment="1">
      <alignment horizontal="center"/>
    </xf>
    <xf numFmtId="49" fontId="7" fillId="0" borderId="4" xfId="3" applyNumberFormat="1" applyFont="1" applyFill="1" applyBorder="1"/>
    <xf numFmtId="49" fontId="7" fillId="0" borderId="0" xfId="3" applyNumberFormat="1" applyFont="1" applyFill="1" applyBorder="1"/>
    <xf numFmtId="0" fontId="7" fillId="0" borderId="5" xfId="3" applyFont="1" applyFill="1" applyBorder="1" applyAlignment="1" applyProtection="1">
      <alignment horizontal="center" vertical="center"/>
      <protection locked="0"/>
    </xf>
    <xf numFmtId="0" fontId="47" fillId="3" borderId="1" xfId="4" applyFont="1" applyFill="1" applyBorder="1" applyAlignment="1">
      <alignment horizontal="center" vertical="center"/>
    </xf>
    <xf numFmtId="0" fontId="47" fillId="3" borderId="2" xfId="4" applyFont="1" applyFill="1" applyBorder="1" applyAlignment="1">
      <alignment horizontal="center" vertical="center"/>
    </xf>
    <xf numFmtId="0" fontId="47" fillId="3" borderId="3" xfId="4" applyFont="1" applyFill="1" applyBorder="1" applyAlignment="1">
      <alignment horizontal="center" vertical="center"/>
    </xf>
    <xf numFmtId="0" fontId="47" fillId="3" borderId="4" xfId="4" applyFont="1" applyFill="1" applyBorder="1" applyAlignment="1">
      <alignment horizontal="center" vertical="center"/>
    </xf>
    <xf numFmtId="0" fontId="47" fillId="3" borderId="0" xfId="4" applyFont="1" applyFill="1" applyBorder="1" applyAlignment="1">
      <alignment horizontal="center" vertical="center"/>
    </xf>
    <xf numFmtId="0" fontId="47" fillId="3" borderId="5" xfId="4" applyFont="1" applyFill="1" applyBorder="1" applyAlignment="1">
      <alignment horizontal="center" vertical="center"/>
    </xf>
    <xf numFmtId="0" fontId="47" fillId="3" borderId="8" xfId="4" applyFont="1" applyFill="1" applyBorder="1" applyAlignment="1">
      <alignment horizontal="center" vertical="center"/>
    </xf>
    <xf numFmtId="0" fontId="47" fillId="3" borderId="9" xfId="4" applyFont="1" applyFill="1" applyBorder="1" applyAlignment="1">
      <alignment horizontal="center" vertical="center"/>
    </xf>
    <xf numFmtId="0" fontId="47" fillId="3" borderId="10" xfId="4" applyFont="1" applyFill="1" applyBorder="1" applyAlignment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7" fillId="0" borderId="4" xfId="3" applyFont="1" applyFill="1" applyBorder="1" applyAlignment="1" applyProtection="1">
      <alignment horizontal="center" vertical="center"/>
      <protection locked="0"/>
    </xf>
    <xf numFmtId="0" fontId="8" fillId="0" borderId="5" xfId="3" applyFont="1" applyFill="1" applyBorder="1" applyAlignment="1" applyProtection="1">
      <alignment horizontal="center" vertical="center"/>
      <protection locked="0"/>
    </xf>
  </cellXfs>
  <cellStyles count="12">
    <cellStyle name="Bueno" xfId="8" builtinId="26"/>
    <cellStyle name="Millares" xfId="1" builtinId="3"/>
    <cellStyle name="Millares [0]" xfId="7" builtinId="6"/>
    <cellStyle name="Moneda" xfId="10" builtinId="4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3" xfId="11" xr:uid="{23A79E3B-8F0C-4D8D-ADD2-0090D9145CDE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colors>
    <mruColors>
      <color rgb="FF37AD99"/>
      <color rgb="FF2E8876"/>
      <color rgb="FF66FF99"/>
      <color rgb="FF299E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5A0C-9345-42E3-9830-EA81336454D3}">
  <dimension ref="B1:J541"/>
  <sheetViews>
    <sheetView topLeftCell="A13" workbookViewId="0"/>
  </sheetViews>
  <sheetFormatPr baseColWidth="10" defaultRowHeight="14.25" x14ac:dyDescent="0.2"/>
  <cols>
    <col min="1" max="1" width="2.42578125" style="58" customWidth="1"/>
    <col min="2" max="2" width="13" style="58" customWidth="1"/>
    <col min="3" max="3" width="38.28515625" style="58" customWidth="1"/>
    <col min="4" max="4" width="7.42578125" style="58" customWidth="1"/>
    <col min="5" max="5" width="20.140625" style="58" bestFit="1" customWidth="1"/>
    <col min="6" max="6" width="7.85546875" style="58" customWidth="1"/>
    <col min="7" max="8" width="19.42578125" style="58" bestFit="1" customWidth="1"/>
    <col min="9" max="9" width="7.140625" style="58" customWidth="1"/>
    <col min="10" max="10" width="20.140625" style="58" bestFit="1" customWidth="1"/>
    <col min="11" max="256" width="9.140625" style="58" customWidth="1"/>
    <col min="257" max="257" width="2.42578125" style="58" customWidth="1"/>
    <col min="258" max="258" width="13" style="58" customWidth="1"/>
    <col min="259" max="259" width="38.28515625" style="58" customWidth="1"/>
    <col min="260" max="260" width="7.42578125" style="58" customWidth="1"/>
    <col min="261" max="261" width="20.140625" style="58" bestFit="1" customWidth="1"/>
    <col min="262" max="262" width="7.85546875" style="58" customWidth="1"/>
    <col min="263" max="264" width="19.42578125" style="58" bestFit="1" customWidth="1"/>
    <col min="265" max="265" width="7.140625" style="58" customWidth="1"/>
    <col min="266" max="266" width="20.140625" style="58" bestFit="1" customWidth="1"/>
    <col min="267" max="512" width="9.140625" style="58" customWidth="1"/>
    <col min="513" max="513" width="2.42578125" style="58" customWidth="1"/>
    <col min="514" max="514" width="13" style="58" customWidth="1"/>
    <col min="515" max="515" width="38.28515625" style="58" customWidth="1"/>
    <col min="516" max="516" width="7.42578125" style="58" customWidth="1"/>
    <col min="517" max="517" width="20.140625" style="58" bestFit="1" customWidth="1"/>
    <col min="518" max="518" width="7.85546875" style="58" customWidth="1"/>
    <col min="519" max="520" width="19.42578125" style="58" bestFit="1" customWidth="1"/>
    <col min="521" max="521" width="7.140625" style="58" customWidth="1"/>
    <col min="522" max="522" width="20.140625" style="58" bestFit="1" customWidth="1"/>
    <col min="523" max="768" width="9.140625" style="58" customWidth="1"/>
    <col min="769" max="769" width="2.42578125" style="58" customWidth="1"/>
    <col min="770" max="770" width="13" style="58" customWidth="1"/>
    <col min="771" max="771" width="38.28515625" style="58" customWidth="1"/>
    <col min="772" max="772" width="7.42578125" style="58" customWidth="1"/>
    <col min="773" max="773" width="20.140625" style="58" bestFit="1" customWidth="1"/>
    <col min="774" max="774" width="7.85546875" style="58" customWidth="1"/>
    <col min="775" max="776" width="19.42578125" style="58" bestFit="1" customWidth="1"/>
    <col min="777" max="777" width="7.140625" style="58" customWidth="1"/>
    <col min="778" max="778" width="20.140625" style="58" bestFit="1" customWidth="1"/>
    <col min="779" max="1024" width="9.140625" style="58" customWidth="1"/>
    <col min="1025" max="1025" width="2.42578125" style="58" customWidth="1"/>
    <col min="1026" max="1026" width="13" style="58" customWidth="1"/>
    <col min="1027" max="1027" width="38.28515625" style="58" customWidth="1"/>
    <col min="1028" max="1028" width="7.42578125" style="58" customWidth="1"/>
    <col min="1029" max="1029" width="20.140625" style="58" bestFit="1" customWidth="1"/>
    <col min="1030" max="1030" width="7.85546875" style="58" customWidth="1"/>
    <col min="1031" max="1032" width="19.42578125" style="58" bestFit="1" customWidth="1"/>
    <col min="1033" max="1033" width="7.140625" style="58" customWidth="1"/>
    <col min="1034" max="1034" width="20.140625" style="58" bestFit="1" customWidth="1"/>
    <col min="1035" max="1280" width="9.140625" style="58" customWidth="1"/>
    <col min="1281" max="1281" width="2.42578125" style="58" customWidth="1"/>
    <col min="1282" max="1282" width="13" style="58" customWidth="1"/>
    <col min="1283" max="1283" width="38.28515625" style="58" customWidth="1"/>
    <col min="1284" max="1284" width="7.42578125" style="58" customWidth="1"/>
    <col min="1285" max="1285" width="20.140625" style="58" bestFit="1" customWidth="1"/>
    <col min="1286" max="1286" width="7.85546875" style="58" customWidth="1"/>
    <col min="1287" max="1288" width="19.42578125" style="58" bestFit="1" customWidth="1"/>
    <col min="1289" max="1289" width="7.140625" style="58" customWidth="1"/>
    <col min="1290" max="1290" width="20.140625" style="58" bestFit="1" customWidth="1"/>
    <col min="1291" max="1536" width="9.140625" style="58" customWidth="1"/>
    <col min="1537" max="1537" width="2.42578125" style="58" customWidth="1"/>
    <col min="1538" max="1538" width="13" style="58" customWidth="1"/>
    <col min="1539" max="1539" width="38.28515625" style="58" customWidth="1"/>
    <col min="1540" max="1540" width="7.42578125" style="58" customWidth="1"/>
    <col min="1541" max="1541" width="20.140625" style="58" bestFit="1" customWidth="1"/>
    <col min="1542" max="1542" width="7.85546875" style="58" customWidth="1"/>
    <col min="1543" max="1544" width="19.42578125" style="58" bestFit="1" customWidth="1"/>
    <col min="1545" max="1545" width="7.140625" style="58" customWidth="1"/>
    <col min="1546" max="1546" width="20.140625" style="58" bestFit="1" customWidth="1"/>
    <col min="1547" max="1792" width="9.140625" style="58" customWidth="1"/>
    <col min="1793" max="1793" width="2.42578125" style="58" customWidth="1"/>
    <col min="1794" max="1794" width="13" style="58" customWidth="1"/>
    <col min="1795" max="1795" width="38.28515625" style="58" customWidth="1"/>
    <col min="1796" max="1796" width="7.42578125" style="58" customWidth="1"/>
    <col min="1797" max="1797" width="20.140625" style="58" bestFit="1" customWidth="1"/>
    <col min="1798" max="1798" width="7.85546875" style="58" customWidth="1"/>
    <col min="1799" max="1800" width="19.42578125" style="58" bestFit="1" customWidth="1"/>
    <col min="1801" max="1801" width="7.140625" style="58" customWidth="1"/>
    <col min="1802" max="1802" width="20.140625" style="58" bestFit="1" customWidth="1"/>
    <col min="1803" max="2048" width="9.140625" style="58" customWidth="1"/>
    <col min="2049" max="2049" width="2.42578125" style="58" customWidth="1"/>
    <col min="2050" max="2050" width="13" style="58" customWidth="1"/>
    <col min="2051" max="2051" width="38.28515625" style="58" customWidth="1"/>
    <col min="2052" max="2052" width="7.42578125" style="58" customWidth="1"/>
    <col min="2053" max="2053" width="20.140625" style="58" bestFit="1" customWidth="1"/>
    <col min="2054" max="2054" width="7.85546875" style="58" customWidth="1"/>
    <col min="2055" max="2056" width="19.42578125" style="58" bestFit="1" customWidth="1"/>
    <col min="2057" max="2057" width="7.140625" style="58" customWidth="1"/>
    <col min="2058" max="2058" width="20.140625" style="58" bestFit="1" customWidth="1"/>
    <col min="2059" max="2304" width="9.140625" style="58" customWidth="1"/>
    <col min="2305" max="2305" width="2.42578125" style="58" customWidth="1"/>
    <col min="2306" max="2306" width="13" style="58" customWidth="1"/>
    <col min="2307" max="2307" width="38.28515625" style="58" customWidth="1"/>
    <col min="2308" max="2308" width="7.42578125" style="58" customWidth="1"/>
    <col min="2309" max="2309" width="20.140625" style="58" bestFit="1" customWidth="1"/>
    <col min="2310" max="2310" width="7.85546875" style="58" customWidth="1"/>
    <col min="2311" max="2312" width="19.42578125" style="58" bestFit="1" customWidth="1"/>
    <col min="2313" max="2313" width="7.140625" style="58" customWidth="1"/>
    <col min="2314" max="2314" width="20.140625" style="58" bestFit="1" customWidth="1"/>
    <col min="2315" max="2560" width="9.140625" style="58" customWidth="1"/>
    <col min="2561" max="2561" width="2.42578125" style="58" customWidth="1"/>
    <col min="2562" max="2562" width="13" style="58" customWidth="1"/>
    <col min="2563" max="2563" width="38.28515625" style="58" customWidth="1"/>
    <col min="2564" max="2564" width="7.42578125" style="58" customWidth="1"/>
    <col min="2565" max="2565" width="20.140625" style="58" bestFit="1" customWidth="1"/>
    <col min="2566" max="2566" width="7.85546875" style="58" customWidth="1"/>
    <col min="2567" max="2568" width="19.42578125" style="58" bestFit="1" customWidth="1"/>
    <col min="2569" max="2569" width="7.140625" style="58" customWidth="1"/>
    <col min="2570" max="2570" width="20.140625" style="58" bestFit="1" customWidth="1"/>
    <col min="2571" max="2816" width="9.140625" style="58" customWidth="1"/>
    <col min="2817" max="2817" width="2.42578125" style="58" customWidth="1"/>
    <col min="2818" max="2818" width="13" style="58" customWidth="1"/>
    <col min="2819" max="2819" width="38.28515625" style="58" customWidth="1"/>
    <col min="2820" max="2820" width="7.42578125" style="58" customWidth="1"/>
    <col min="2821" max="2821" width="20.140625" style="58" bestFit="1" customWidth="1"/>
    <col min="2822" max="2822" width="7.85546875" style="58" customWidth="1"/>
    <col min="2823" max="2824" width="19.42578125" style="58" bestFit="1" customWidth="1"/>
    <col min="2825" max="2825" width="7.140625" style="58" customWidth="1"/>
    <col min="2826" max="2826" width="20.140625" style="58" bestFit="1" customWidth="1"/>
    <col min="2827" max="3072" width="9.140625" style="58" customWidth="1"/>
    <col min="3073" max="3073" width="2.42578125" style="58" customWidth="1"/>
    <col min="3074" max="3074" width="13" style="58" customWidth="1"/>
    <col min="3075" max="3075" width="38.28515625" style="58" customWidth="1"/>
    <col min="3076" max="3076" width="7.42578125" style="58" customWidth="1"/>
    <col min="3077" max="3077" width="20.140625" style="58" bestFit="1" customWidth="1"/>
    <col min="3078" max="3078" width="7.85546875" style="58" customWidth="1"/>
    <col min="3079" max="3080" width="19.42578125" style="58" bestFit="1" customWidth="1"/>
    <col min="3081" max="3081" width="7.140625" style="58" customWidth="1"/>
    <col min="3082" max="3082" width="20.140625" style="58" bestFit="1" customWidth="1"/>
    <col min="3083" max="3328" width="9.140625" style="58" customWidth="1"/>
    <col min="3329" max="3329" width="2.42578125" style="58" customWidth="1"/>
    <col min="3330" max="3330" width="13" style="58" customWidth="1"/>
    <col min="3331" max="3331" width="38.28515625" style="58" customWidth="1"/>
    <col min="3332" max="3332" width="7.42578125" style="58" customWidth="1"/>
    <col min="3333" max="3333" width="20.140625" style="58" bestFit="1" customWidth="1"/>
    <col min="3334" max="3334" width="7.85546875" style="58" customWidth="1"/>
    <col min="3335" max="3336" width="19.42578125" style="58" bestFit="1" customWidth="1"/>
    <col min="3337" max="3337" width="7.140625" style="58" customWidth="1"/>
    <col min="3338" max="3338" width="20.140625" style="58" bestFit="1" customWidth="1"/>
    <col min="3339" max="3584" width="9.140625" style="58" customWidth="1"/>
    <col min="3585" max="3585" width="2.42578125" style="58" customWidth="1"/>
    <col min="3586" max="3586" width="13" style="58" customWidth="1"/>
    <col min="3587" max="3587" width="38.28515625" style="58" customWidth="1"/>
    <col min="3588" max="3588" width="7.42578125" style="58" customWidth="1"/>
    <col min="3589" max="3589" width="20.140625" style="58" bestFit="1" customWidth="1"/>
    <col min="3590" max="3590" width="7.85546875" style="58" customWidth="1"/>
    <col min="3591" max="3592" width="19.42578125" style="58" bestFit="1" customWidth="1"/>
    <col min="3593" max="3593" width="7.140625" style="58" customWidth="1"/>
    <col min="3594" max="3594" width="20.140625" style="58" bestFit="1" customWidth="1"/>
    <col min="3595" max="3840" width="9.140625" style="58" customWidth="1"/>
    <col min="3841" max="3841" width="2.42578125" style="58" customWidth="1"/>
    <col min="3842" max="3842" width="13" style="58" customWidth="1"/>
    <col min="3843" max="3843" width="38.28515625" style="58" customWidth="1"/>
    <col min="3844" max="3844" width="7.42578125" style="58" customWidth="1"/>
    <col min="3845" max="3845" width="20.140625" style="58" bestFit="1" customWidth="1"/>
    <col min="3846" max="3846" width="7.85546875" style="58" customWidth="1"/>
    <col min="3847" max="3848" width="19.42578125" style="58" bestFit="1" customWidth="1"/>
    <col min="3849" max="3849" width="7.140625" style="58" customWidth="1"/>
    <col min="3850" max="3850" width="20.140625" style="58" bestFit="1" customWidth="1"/>
    <col min="3851" max="4096" width="9.140625" style="58" customWidth="1"/>
    <col min="4097" max="4097" width="2.42578125" style="58" customWidth="1"/>
    <col min="4098" max="4098" width="13" style="58" customWidth="1"/>
    <col min="4099" max="4099" width="38.28515625" style="58" customWidth="1"/>
    <col min="4100" max="4100" width="7.42578125" style="58" customWidth="1"/>
    <col min="4101" max="4101" width="20.140625" style="58" bestFit="1" customWidth="1"/>
    <col min="4102" max="4102" width="7.85546875" style="58" customWidth="1"/>
    <col min="4103" max="4104" width="19.42578125" style="58" bestFit="1" customWidth="1"/>
    <col min="4105" max="4105" width="7.140625" style="58" customWidth="1"/>
    <col min="4106" max="4106" width="20.140625" style="58" bestFit="1" customWidth="1"/>
    <col min="4107" max="4352" width="9.140625" style="58" customWidth="1"/>
    <col min="4353" max="4353" width="2.42578125" style="58" customWidth="1"/>
    <col min="4354" max="4354" width="13" style="58" customWidth="1"/>
    <col min="4355" max="4355" width="38.28515625" style="58" customWidth="1"/>
    <col min="4356" max="4356" width="7.42578125" style="58" customWidth="1"/>
    <col min="4357" max="4357" width="20.140625" style="58" bestFit="1" customWidth="1"/>
    <col min="4358" max="4358" width="7.85546875" style="58" customWidth="1"/>
    <col min="4359" max="4360" width="19.42578125" style="58" bestFit="1" customWidth="1"/>
    <col min="4361" max="4361" width="7.140625" style="58" customWidth="1"/>
    <col min="4362" max="4362" width="20.140625" style="58" bestFit="1" customWidth="1"/>
    <col min="4363" max="4608" width="9.140625" style="58" customWidth="1"/>
    <col min="4609" max="4609" width="2.42578125" style="58" customWidth="1"/>
    <col min="4610" max="4610" width="13" style="58" customWidth="1"/>
    <col min="4611" max="4611" width="38.28515625" style="58" customWidth="1"/>
    <col min="4612" max="4612" width="7.42578125" style="58" customWidth="1"/>
    <col min="4613" max="4613" width="20.140625" style="58" bestFit="1" customWidth="1"/>
    <col min="4614" max="4614" width="7.85546875" style="58" customWidth="1"/>
    <col min="4615" max="4616" width="19.42578125" style="58" bestFit="1" customWidth="1"/>
    <col min="4617" max="4617" width="7.140625" style="58" customWidth="1"/>
    <col min="4618" max="4618" width="20.140625" style="58" bestFit="1" customWidth="1"/>
    <col min="4619" max="4864" width="9.140625" style="58" customWidth="1"/>
    <col min="4865" max="4865" width="2.42578125" style="58" customWidth="1"/>
    <col min="4866" max="4866" width="13" style="58" customWidth="1"/>
    <col min="4867" max="4867" width="38.28515625" style="58" customWidth="1"/>
    <col min="4868" max="4868" width="7.42578125" style="58" customWidth="1"/>
    <col min="4869" max="4869" width="20.140625" style="58" bestFit="1" customWidth="1"/>
    <col min="4870" max="4870" width="7.85546875" style="58" customWidth="1"/>
    <col min="4871" max="4872" width="19.42578125" style="58" bestFit="1" customWidth="1"/>
    <col min="4873" max="4873" width="7.140625" style="58" customWidth="1"/>
    <col min="4874" max="4874" width="20.140625" style="58" bestFit="1" customWidth="1"/>
    <col min="4875" max="5120" width="9.140625" style="58" customWidth="1"/>
    <col min="5121" max="5121" width="2.42578125" style="58" customWidth="1"/>
    <col min="5122" max="5122" width="13" style="58" customWidth="1"/>
    <col min="5123" max="5123" width="38.28515625" style="58" customWidth="1"/>
    <col min="5124" max="5124" width="7.42578125" style="58" customWidth="1"/>
    <col min="5125" max="5125" width="20.140625" style="58" bestFit="1" customWidth="1"/>
    <col min="5126" max="5126" width="7.85546875" style="58" customWidth="1"/>
    <col min="5127" max="5128" width="19.42578125" style="58" bestFit="1" customWidth="1"/>
    <col min="5129" max="5129" width="7.140625" style="58" customWidth="1"/>
    <col min="5130" max="5130" width="20.140625" style="58" bestFit="1" customWidth="1"/>
    <col min="5131" max="5376" width="9.140625" style="58" customWidth="1"/>
    <col min="5377" max="5377" width="2.42578125" style="58" customWidth="1"/>
    <col min="5378" max="5378" width="13" style="58" customWidth="1"/>
    <col min="5379" max="5379" width="38.28515625" style="58" customWidth="1"/>
    <col min="5380" max="5380" width="7.42578125" style="58" customWidth="1"/>
    <col min="5381" max="5381" width="20.140625" style="58" bestFit="1" customWidth="1"/>
    <col min="5382" max="5382" width="7.85546875" style="58" customWidth="1"/>
    <col min="5383" max="5384" width="19.42578125" style="58" bestFit="1" customWidth="1"/>
    <col min="5385" max="5385" width="7.140625" style="58" customWidth="1"/>
    <col min="5386" max="5386" width="20.140625" style="58" bestFit="1" customWidth="1"/>
    <col min="5387" max="5632" width="9.140625" style="58" customWidth="1"/>
    <col min="5633" max="5633" width="2.42578125" style="58" customWidth="1"/>
    <col min="5634" max="5634" width="13" style="58" customWidth="1"/>
    <col min="5635" max="5635" width="38.28515625" style="58" customWidth="1"/>
    <col min="5636" max="5636" width="7.42578125" style="58" customWidth="1"/>
    <col min="5637" max="5637" width="20.140625" style="58" bestFit="1" customWidth="1"/>
    <col min="5638" max="5638" width="7.85546875" style="58" customWidth="1"/>
    <col min="5639" max="5640" width="19.42578125" style="58" bestFit="1" customWidth="1"/>
    <col min="5641" max="5641" width="7.140625" style="58" customWidth="1"/>
    <col min="5642" max="5642" width="20.140625" style="58" bestFit="1" customWidth="1"/>
    <col min="5643" max="5888" width="9.140625" style="58" customWidth="1"/>
    <col min="5889" max="5889" width="2.42578125" style="58" customWidth="1"/>
    <col min="5890" max="5890" width="13" style="58" customWidth="1"/>
    <col min="5891" max="5891" width="38.28515625" style="58" customWidth="1"/>
    <col min="5892" max="5892" width="7.42578125" style="58" customWidth="1"/>
    <col min="5893" max="5893" width="20.140625" style="58" bestFit="1" customWidth="1"/>
    <col min="5894" max="5894" width="7.85546875" style="58" customWidth="1"/>
    <col min="5895" max="5896" width="19.42578125" style="58" bestFit="1" customWidth="1"/>
    <col min="5897" max="5897" width="7.140625" style="58" customWidth="1"/>
    <col min="5898" max="5898" width="20.140625" style="58" bestFit="1" customWidth="1"/>
    <col min="5899" max="6144" width="9.140625" style="58" customWidth="1"/>
    <col min="6145" max="6145" width="2.42578125" style="58" customWidth="1"/>
    <col min="6146" max="6146" width="13" style="58" customWidth="1"/>
    <col min="6147" max="6147" width="38.28515625" style="58" customWidth="1"/>
    <col min="6148" max="6148" width="7.42578125" style="58" customWidth="1"/>
    <col min="6149" max="6149" width="20.140625" style="58" bestFit="1" customWidth="1"/>
    <col min="6150" max="6150" width="7.85546875" style="58" customWidth="1"/>
    <col min="6151" max="6152" width="19.42578125" style="58" bestFit="1" customWidth="1"/>
    <col min="6153" max="6153" width="7.140625" style="58" customWidth="1"/>
    <col min="6154" max="6154" width="20.140625" style="58" bestFit="1" customWidth="1"/>
    <col min="6155" max="6400" width="9.140625" style="58" customWidth="1"/>
    <col min="6401" max="6401" width="2.42578125" style="58" customWidth="1"/>
    <col min="6402" max="6402" width="13" style="58" customWidth="1"/>
    <col min="6403" max="6403" width="38.28515625" style="58" customWidth="1"/>
    <col min="6404" max="6404" width="7.42578125" style="58" customWidth="1"/>
    <col min="6405" max="6405" width="20.140625" style="58" bestFit="1" customWidth="1"/>
    <col min="6406" max="6406" width="7.85546875" style="58" customWidth="1"/>
    <col min="6407" max="6408" width="19.42578125" style="58" bestFit="1" customWidth="1"/>
    <col min="6409" max="6409" width="7.140625" style="58" customWidth="1"/>
    <col min="6410" max="6410" width="20.140625" style="58" bestFit="1" customWidth="1"/>
    <col min="6411" max="6656" width="9.140625" style="58" customWidth="1"/>
    <col min="6657" max="6657" width="2.42578125" style="58" customWidth="1"/>
    <col min="6658" max="6658" width="13" style="58" customWidth="1"/>
    <col min="6659" max="6659" width="38.28515625" style="58" customWidth="1"/>
    <col min="6660" max="6660" width="7.42578125" style="58" customWidth="1"/>
    <col min="6661" max="6661" width="20.140625" style="58" bestFit="1" customWidth="1"/>
    <col min="6662" max="6662" width="7.85546875" style="58" customWidth="1"/>
    <col min="6663" max="6664" width="19.42578125" style="58" bestFit="1" customWidth="1"/>
    <col min="6665" max="6665" width="7.140625" style="58" customWidth="1"/>
    <col min="6666" max="6666" width="20.140625" style="58" bestFit="1" customWidth="1"/>
    <col min="6667" max="6912" width="9.140625" style="58" customWidth="1"/>
    <col min="6913" max="6913" width="2.42578125" style="58" customWidth="1"/>
    <col min="6914" max="6914" width="13" style="58" customWidth="1"/>
    <col min="6915" max="6915" width="38.28515625" style="58" customWidth="1"/>
    <col min="6916" max="6916" width="7.42578125" style="58" customWidth="1"/>
    <col min="6917" max="6917" width="20.140625" style="58" bestFit="1" customWidth="1"/>
    <col min="6918" max="6918" width="7.85546875" style="58" customWidth="1"/>
    <col min="6919" max="6920" width="19.42578125" style="58" bestFit="1" customWidth="1"/>
    <col min="6921" max="6921" width="7.140625" style="58" customWidth="1"/>
    <col min="6922" max="6922" width="20.140625" style="58" bestFit="1" customWidth="1"/>
    <col min="6923" max="7168" width="9.140625" style="58" customWidth="1"/>
    <col min="7169" max="7169" width="2.42578125" style="58" customWidth="1"/>
    <col min="7170" max="7170" width="13" style="58" customWidth="1"/>
    <col min="7171" max="7171" width="38.28515625" style="58" customWidth="1"/>
    <col min="7172" max="7172" width="7.42578125" style="58" customWidth="1"/>
    <col min="7173" max="7173" width="20.140625" style="58" bestFit="1" customWidth="1"/>
    <col min="7174" max="7174" width="7.85546875" style="58" customWidth="1"/>
    <col min="7175" max="7176" width="19.42578125" style="58" bestFit="1" customWidth="1"/>
    <col min="7177" max="7177" width="7.140625" style="58" customWidth="1"/>
    <col min="7178" max="7178" width="20.140625" style="58" bestFit="1" customWidth="1"/>
    <col min="7179" max="7424" width="9.140625" style="58" customWidth="1"/>
    <col min="7425" max="7425" width="2.42578125" style="58" customWidth="1"/>
    <col min="7426" max="7426" width="13" style="58" customWidth="1"/>
    <col min="7427" max="7427" width="38.28515625" style="58" customWidth="1"/>
    <col min="7428" max="7428" width="7.42578125" style="58" customWidth="1"/>
    <col min="7429" max="7429" width="20.140625" style="58" bestFit="1" customWidth="1"/>
    <col min="7430" max="7430" width="7.85546875" style="58" customWidth="1"/>
    <col min="7431" max="7432" width="19.42578125" style="58" bestFit="1" customWidth="1"/>
    <col min="7433" max="7433" width="7.140625" style="58" customWidth="1"/>
    <col min="7434" max="7434" width="20.140625" style="58" bestFit="1" customWidth="1"/>
    <col min="7435" max="7680" width="9.140625" style="58" customWidth="1"/>
    <col min="7681" max="7681" width="2.42578125" style="58" customWidth="1"/>
    <col min="7682" max="7682" width="13" style="58" customWidth="1"/>
    <col min="7683" max="7683" width="38.28515625" style="58" customWidth="1"/>
    <col min="7684" max="7684" width="7.42578125" style="58" customWidth="1"/>
    <col min="7685" max="7685" width="20.140625" style="58" bestFit="1" customWidth="1"/>
    <col min="7686" max="7686" width="7.85546875" style="58" customWidth="1"/>
    <col min="7687" max="7688" width="19.42578125" style="58" bestFit="1" customWidth="1"/>
    <col min="7689" max="7689" width="7.140625" style="58" customWidth="1"/>
    <col min="7690" max="7690" width="20.140625" style="58" bestFit="1" customWidth="1"/>
    <col min="7691" max="7936" width="9.140625" style="58" customWidth="1"/>
    <col min="7937" max="7937" width="2.42578125" style="58" customWidth="1"/>
    <col min="7938" max="7938" width="13" style="58" customWidth="1"/>
    <col min="7939" max="7939" width="38.28515625" style="58" customWidth="1"/>
    <col min="7940" max="7940" width="7.42578125" style="58" customWidth="1"/>
    <col min="7941" max="7941" width="20.140625" style="58" bestFit="1" customWidth="1"/>
    <col min="7942" max="7942" width="7.85546875" style="58" customWidth="1"/>
    <col min="7943" max="7944" width="19.42578125" style="58" bestFit="1" customWidth="1"/>
    <col min="7945" max="7945" width="7.140625" style="58" customWidth="1"/>
    <col min="7946" max="7946" width="20.140625" style="58" bestFit="1" customWidth="1"/>
    <col min="7947" max="8192" width="9.140625" style="58" customWidth="1"/>
    <col min="8193" max="8193" width="2.42578125" style="58" customWidth="1"/>
    <col min="8194" max="8194" width="13" style="58" customWidth="1"/>
    <col min="8195" max="8195" width="38.28515625" style="58" customWidth="1"/>
    <col min="8196" max="8196" width="7.42578125" style="58" customWidth="1"/>
    <col min="8197" max="8197" width="20.140625" style="58" bestFit="1" customWidth="1"/>
    <col min="8198" max="8198" width="7.85546875" style="58" customWidth="1"/>
    <col min="8199" max="8200" width="19.42578125" style="58" bestFit="1" customWidth="1"/>
    <col min="8201" max="8201" width="7.140625" style="58" customWidth="1"/>
    <col min="8202" max="8202" width="20.140625" style="58" bestFit="1" customWidth="1"/>
    <col min="8203" max="8448" width="9.140625" style="58" customWidth="1"/>
    <col min="8449" max="8449" width="2.42578125" style="58" customWidth="1"/>
    <col min="8450" max="8450" width="13" style="58" customWidth="1"/>
    <col min="8451" max="8451" width="38.28515625" style="58" customWidth="1"/>
    <col min="8452" max="8452" width="7.42578125" style="58" customWidth="1"/>
    <col min="8453" max="8453" width="20.140625" style="58" bestFit="1" customWidth="1"/>
    <col min="8454" max="8454" width="7.85546875" style="58" customWidth="1"/>
    <col min="8455" max="8456" width="19.42578125" style="58" bestFit="1" customWidth="1"/>
    <col min="8457" max="8457" width="7.140625" style="58" customWidth="1"/>
    <col min="8458" max="8458" width="20.140625" style="58" bestFit="1" customWidth="1"/>
    <col min="8459" max="8704" width="9.140625" style="58" customWidth="1"/>
    <col min="8705" max="8705" width="2.42578125" style="58" customWidth="1"/>
    <col min="8706" max="8706" width="13" style="58" customWidth="1"/>
    <col min="8707" max="8707" width="38.28515625" style="58" customWidth="1"/>
    <col min="8708" max="8708" width="7.42578125" style="58" customWidth="1"/>
    <col min="8709" max="8709" width="20.140625" style="58" bestFit="1" customWidth="1"/>
    <col min="8710" max="8710" width="7.85546875" style="58" customWidth="1"/>
    <col min="8711" max="8712" width="19.42578125" style="58" bestFit="1" customWidth="1"/>
    <col min="8713" max="8713" width="7.140625" style="58" customWidth="1"/>
    <col min="8714" max="8714" width="20.140625" style="58" bestFit="1" customWidth="1"/>
    <col min="8715" max="8960" width="9.140625" style="58" customWidth="1"/>
    <col min="8961" max="8961" width="2.42578125" style="58" customWidth="1"/>
    <col min="8962" max="8962" width="13" style="58" customWidth="1"/>
    <col min="8963" max="8963" width="38.28515625" style="58" customWidth="1"/>
    <col min="8964" max="8964" width="7.42578125" style="58" customWidth="1"/>
    <col min="8965" max="8965" width="20.140625" style="58" bestFit="1" customWidth="1"/>
    <col min="8966" max="8966" width="7.85546875" style="58" customWidth="1"/>
    <col min="8967" max="8968" width="19.42578125" style="58" bestFit="1" customWidth="1"/>
    <col min="8969" max="8969" width="7.140625" style="58" customWidth="1"/>
    <col min="8970" max="8970" width="20.140625" style="58" bestFit="1" customWidth="1"/>
    <col min="8971" max="9216" width="9.140625" style="58" customWidth="1"/>
    <col min="9217" max="9217" width="2.42578125" style="58" customWidth="1"/>
    <col min="9218" max="9218" width="13" style="58" customWidth="1"/>
    <col min="9219" max="9219" width="38.28515625" style="58" customWidth="1"/>
    <col min="9220" max="9220" width="7.42578125" style="58" customWidth="1"/>
    <col min="9221" max="9221" width="20.140625" style="58" bestFit="1" customWidth="1"/>
    <col min="9222" max="9222" width="7.85546875" style="58" customWidth="1"/>
    <col min="9223" max="9224" width="19.42578125" style="58" bestFit="1" customWidth="1"/>
    <col min="9225" max="9225" width="7.140625" style="58" customWidth="1"/>
    <col min="9226" max="9226" width="20.140625" style="58" bestFit="1" customWidth="1"/>
    <col min="9227" max="9472" width="9.140625" style="58" customWidth="1"/>
    <col min="9473" max="9473" width="2.42578125" style="58" customWidth="1"/>
    <col min="9474" max="9474" width="13" style="58" customWidth="1"/>
    <col min="9475" max="9475" width="38.28515625" style="58" customWidth="1"/>
    <col min="9476" max="9476" width="7.42578125" style="58" customWidth="1"/>
    <col min="9477" max="9477" width="20.140625" style="58" bestFit="1" customWidth="1"/>
    <col min="9478" max="9478" width="7.85546875" style="58" customWidth="1"/>
    <col min="9479" max="9480" width="19.42578125" style="58" bestFit="1" customWidth="1"/>
    <col min="9481" max="9481" width="7.140625" style="58" customWidth="1"/>
    <col min="9482" max="9482" width="20.140625" style="58" bestFit="1" customWidth="1"/>
    <col min="9483" max="9728" width="9.140625" style="58" customWidth="1"/>
    <col min="9729" max="9729" width="2.42578125" style="58" customWidth="1"/>
    <col min="9730" max="9730" width="13" style="58" customWidth="1"/>
    <col min="9731" max="9731" width="38.28515625" style="58" customWidth="1"/>
    <col min="9732" max="9732" width="7.42578125" style="58" customWidth="1"/>
    <col min="9733" max="9733" width="20.140625" style="58" bestFit="1" customWidth="1"/>
    <col min="9734" max="9734" width="7.85546875" style="58" customWidth="1"/>
    <col min="9735" max="9736" width="19.42578125" style="58" bestFit="1" customWidth="1"/>
    <col min="9737" max="9737" width="7.140625" style="58" customWidth="1"/>
    <col min="9738" max="9738" width="20.140625" style="58" bestFit="1" customWidth="1"/>
    <col min="9739" max="9984" width="9.140625" style="58" customWidth="1"/>
    <col min="9985" max="9985" width="2.42578125" style="58" customWidth="1"/>
    <col min="9986" max="9986" width="13" style="58" customWidth="1"/>
    <col min="9987" max="9987" width="38.28515625" style="58" customWidth="1"/>
    <col min="9988" max="9988" width="7.42578125" style="58" customWidth="1"/>
    <col min="9989" max="9989" width="20.140625" style="58" bestFit="1" customWidth="1"/>
    <col min="9990" max="9990" width="7.85546875" style="58" customWidth="1"/>
    <col min="9991" max="9992" width="19.42578125" style="58" bestFit="1" customWidth="1"/>
    <col min="9993" max="9993" width="7.140625" style="58" customWidth="1"/>
    <col min="9994" max="9994" width="20.140625" style="58" bestFit="1" customWidth="1"/>
    <col min="9995" max="10240" width="9.140625" style="58" customWidth="1"/>
    <col min="10241" max="10241" width="2.42578125" style="58" customWidth="1"/>
    <col min="10242" max="10242" width="13" style="58" customWidth="1"/>
    <col min="10243" max="10243" width="38.28515625" style="58" customWidth="1"/>
    <col min="10244" max="10244" width="7.42578125" style="58" customWidth="1"/>
    <col min="10245" max="10245" width="20.140625" style="58" bestFit="1" customWidth="1"/>
    <col min="10246" max="10246" width="7.85546875" style="58" customWidth="1"/>
    <col min="10247" max="10248" width="19.42578125" style="58" bestFit="1" customWidth="1"/>
    <col min="10249" max="10249" width="7.140625" style="58" customWidth="1"/>
    <col min="10250" max="10250" width="20.140625" style="58" bestFit="1" customWidth="1"/>
    <col min="10251" max="10496" width="9.140625" style="58" customWidth="1"/>
    <col min="10497" max="10497" width="2.42578125" style="58" customWidth="1"/>
    <col min="10498" max="10498" width="13" style="58" customWidth="1"/>
    <col min="10499" max="10499" width="38.28515625" style="58" customWidth="1"/>
    <col min="10500" max="10500" width="7.42578125" style="58" customWidth="1"/>
    <col min="10501" max="10501" width="20.140625" style="58" bestFit="1" customWidth="1"/>
    <col min="10502" max="10502" width="7.85546875" style="58" customWidth="1"/>
    <col min="10503" max="10504" width="19.42578125" style="58" bestFit="1" customWidth="1"/>
    <col min="10505" max="10505" width="7.140625" style="58" customWidth="1"/>
    <col min="10506" max="10506" width="20.140625" style="58" bestFit="1" customWidth="1"/>
    <col min="10507" max="10752" width="9.140625" style="58" customWidth="1"/>
    <col min="10753" max="10753" width="2.42578125" style="58" customWidth="1"/>
    <col min="10754" max="10754" width="13" style="58" customWidth="1"/>
    <col min="10755" max="10755" width="38.28515625" style="58" customWidth="1"/>
    <col min="10756" max="10756" width="7.42578125" style="58" customWidth="1"/>
    <col min="10757" max="10757" width="20.140625" style="58" bestFit="1" customWidth="1"/>
    <col min="10758" max="10758" width="7.85546875" style="58" customWidth="1"/>
    <col min="10759" max="10760" width="19.42578125" style="58" bestFit="1" customWidth="1"/>
    <col min="10761" max="10761" width="7.140625" style="58" customWidth="1"/>
    <col min="10762" max="10762" width="20.140625" style="58" bestFit="1" customWidth="1"/>
    <col min="10763" max="11008" width="9.140625" style="58" customWidth="1"/>
    <col min="11009" max="11009" width="2.42578125" style="58" customWidth="1"/>
    <col min="11010" max="11010" width="13" style="58" customWidth="1"/>
    <col min="11011" max="11011" width="38.28515625" style="58" customWidth="1"/>
    <col min="11012" max="11012" width="7.42578125" style="58" customWidth="1"/>
    <col min="11013" max="11013" width="20.140625" style="58" bestFit="1" customWidth="1"/>
    <col min="11014" max="11014" width="7.85546875" style="58" customWidth="1"/>
    <col min="11015" max="11016" width="19.42578125" style="58" bestFit="1" customWidth="1"/>
    <col min="11017" max="11017" width="7.140625" style="58" customWidth="1"/>
    <col min="11018" max="11018" width="20.140625" style="58" bestFit="1" customWidth="1"/>
    <col min="11019" max="11264" width="9.140625" style="58" customWidth="1"/>
    <col min="11265" max="11265" width="2.42578125" style="58" customWidth="1"/>
    <col min="11266" max="11266" width="13" style="58" customWidth="1"/>
    <col min="11267" max="11267" width="38.28515625" style="58" customWidth="1"/>
    <col min="11268" max="11268" width="7.42578125" style="58" customWidth="1"/>
    <col min="11269" max="11269" width="20.140625" style="58" bestFit="1" customWidth="1"/>
    <col min="11270" max="11270" width="7.85546875" style="58" customWidth="1"/>
    <col min="11271" max="11272" width="19.42578125" style="58" bestFit="1" customWidth="1"/>
    <col min="11273" max="11273" width="7.140625" style="58" customWidth="1"/>
    <col min="11274" max="11274" width="20.140625" style="58" bestFit="1" customWidth="1"/>
    <col min="11275" max="11520" width="9.140625" style="58" customWidth="1"/>
    <col min="11521" max="11521" width="2.42578125" style="58" customWidth="1"/>
    <col min="11522" max="11522" width="13" style="58" customWidth="1"/>
    <col min="11523" max="11523" width="38.28515625" style="58" customWidth="1"/>
    <col min="11524" max="11524" width="7.42578125" style="58" customWidth="1"/>
    <col min="11525" max="11525" width="20.140625" style="58" bestFit="1" customWidth="1"/>
    <col min="11526" max="11526" width="7.85546875" style="58" customWidth="1"/>
    <col min="11527" max="11528" width="19.42578125" style="58" bestFit="1" customWidth="1"/>
    <col min="11529" max="11529" width="7.140625" style="58" customWidth="1"/>
    <col min="11530" max="11530" width="20.140625" style="58" bestFit="1" customWidth="1"/>
    <col min="11531" max="11776" width="9.140625" style="58" customWidth="1"/>
    <col min="11777" max="11777" width="2.42578125" style="58" customWidth="1"/>
    <col min="11778" max="11778" width="13" style="58" customWidth="1"/>
    <col min="11779" max="11779" width="38.28515625" style="58" customWidth="1"/>
    <col min="11780" max="11780" width="7.42578125" style="58" customWidth="1"/>
    <col min="11781" max="11781" width="20.140625" style="58" bestFit="1" customWidth="1"/>
    <col min="11782" max="11782" width="7.85546875" style="58" customWidth="1"/>
    <col min="11783" max="11784" width="19.42578125" style="58" bestFit="1" customWidth="1"/>
    <col min="11785" max="11785" width="7.140625" style="58" customWidth="1"/>
    <col min="11786" max="11786" width="20.140625" style="58" bestFit="1" customWidth="1"/>
    <col min="11787" max="12032" width="9.140625" style="58" customWidth="1"/>
    <col min="12033" max="12033" width="2.42578125" style="58" customWidth="1"/>
    <col min="12034" max="12034" width="13" style="58" customWidth="1"/>
    <col min="12035" max="12035" width="38.28515625" style="58" customWidth="1"/>
    <col min="12036" max="12036" width="7.42578125" style="58" customWidth="1"/>
    <col min="12037" max="12037" width="20.140625" style="58" bestFit="1" customWidth="1"/>
    <col min="12038" max="12038" width="7.85546875" style="58" customWidth="1"/>
    <col min="12039" max="12040" width="19.42578125" style="58" bestFit="1" customWidth="1"/>
    <col min="12041" max="12041" width="7.140625" style="58" customWidth="1"/>
    <col min="12042" max="12042" width="20.140625" style="58" bestFit="1" customWidth="1"/>
    <col min="12043" max="12288" width="9.140625" style="58" customWidth="1"/>
    <col min="12289" max="12289" width="2.42578125" style="58" customWidth="1"/>
    <col min="12290" max="12290" width="13" style="58" customWidth="1"/>
    <col min="12291" max="12291" width="38.28515625" style="58" customWidth="1"/>
    <col min="12292" max="12292" width="7.42578125" style="58" customWidth="1"/>
    <col min="12293" max="12293" width="20.140625" style="58" bestFit="1" customWidth="1"/>
    <col min="12294" max="12294" width="7.85546875" style="58" customWidth="1"/>
    <col min="12295" max="12296" width="19.42578125" style="58" bestFit="1" customWidth="1"/>
    <col min="12297" max="12297" width="7.140625" style="58" customWidth="1"/>
    <col min="12298" max="12298" width="20.140625" style="58" bestFit="1" customWidth="1"/>
    <col min="12299" max="12544" width="9.140625" style="58" customWidth="1"/>
    <col min="12545" max="12545" width="2.42578125" style="58" customWidth="1"/>
    <col min="12546" max="12546" width="13" style="58" customWidth="1"/>
    <col min="12547" max="12547" width="38.28515625" style="58" customWidth="1"/>
    <col min="12548" max="12548" width="7.42578125" style="58" customWidth="1"/>
    <col min="12549" max="12549" width="20.140625" style="58" bestFit="1" customWidth="1"/>
    <col min="12550" max="12550" width="7.85546875" style="58" customWidth="1"/>
    <col min="12551" max="12552" width="19.42578125" style="58" bestFit="1" customWidth="1"/>
    <col min="12553" max="12553" width="7.140625" style="58" customWidth="1"/>
    <col min="12554" max="12554" width="20.140625" style="58" bestFit="1" customWidth="1"/>
    <col min="12555" max="12800" width="9.140625" style="58" customWidth="1"/>
    <col min="12801" max="12801" width="2.42578125" style="58" customWidth="1"/>
    <col min="12802" max="12802" width="13" style="58" customWidth="1"/>
    <col min="12803" max="12803" width="38.28515625" style="58" customWidth="1"/>
    <col min="12804" max="12804" width="7.42578125" style="58" customWidth="1"/>
    <col min="12805" max="12805" width="20.140625" style="58" bestFit="1" customWidth="1"/>
    <col min="12806" max="12806" width="7.85546875" style="58" customWidth="1"/>
    <col min="12807" max="12808" width="19.42578125" style="58" bestFit="1" customWidth="1"/>
    <col min="12809" max="12809" width="7.140625" style="58" customWidth="1"/>
    <col min="12810" max="12810" width="20.140625" style="58" bestFit="1" customWidth="1"/>
    <col min="12811" max="13056" width="9.140625" style="58" customWidth="1"/>
    <col min="13057" max="13057" width="2.42578125" style="58" customWidth="1"/>
    <col min="13058" max="13058" width="13" style="58" customWidth="1"/>
    <col min="13059" max="13059" width="38.28515625" style="58" customWidth="1"/>
    <col min="13060" max="13060" width="7.42578125" style="58" customWidth="1"/>
    <col min="13061" max="13061" width="20.140625" style="58" bestFit="1" customWidth="1"/>
    <col min="13062" max="13062" width="7.85546875" style="58" customWidth="1"/>
    <col min="13063" max="13064" width="19.42578125" style="58" bestFit="1" customWidth="1"/>
    <col min="13065" max="13065" width="7.140625" style="58" customWidth="1"/>
    <col min="13066" max="13066" width="20.140625" style="58" bestFit="1" customWidth="1"/>
    <col min="13067" max="13312" width="9.140625" style="58" customWidth="1"/>
    <col min="13313" max="13313" width="2.42578125" style="58" customWidth="1"/>
    <col min="13314" max="13314" width="13" style="58" customWidth="1"/>
    <col min="13315" max="13315" width="38.28515625" style="58" customWidth="1"/>
    <col min="13316" max="13316" width="7.42578125" style="58" customWidth="1"/>
    <col min="13317" max="13317" width="20.140625" style="58" bestFit="1" customWidth="1"/>
    <col min="13318" max="13318" width="7.85546875" style="58" customWidth="1"/>
    <col min="13319" max="13320" width="19.42578125" style="58" bestFit="1" customWidth="1"/>
    <col min="13321" max="13321" width="7.140625" style="58" customWidth="1"/>
    <col min="13322" max="13322" width="20.140625" style="58" bestFit="1" customWidth="1"/>
    <col min="13323" max="13568" width="9.140625" style="58" customWidth="1"/>
    <col min="13569" max="13569" width="2.42578125" style="58" customWidth="1"/>
    <col min="13570" max="13570" width="13" style="58" customWidth="1"/>
    <col min="13571" max="13571" width="38.28515625" style="58" customWidth="1"/>
    <col min="13572" max="13572" width="7.42578125" style="58" customWidth="1"/>
    <col min="13573" max="13573" width="20.140625" style="58" bestFit="1" customWidth="1"/>
    <col min="13574" max="13574" width="7.85546875" style="58" customWidth="1"/>
    <col min="13575" max="13576" width="19.42578125" style="58" bestFit="1" customWidth="1"/>
    <col min="13577" max="13577" width="7.140625" style="58" customWidth="1"/>
    <col min="13578" max="13578" width="20.140625" style="58" bestFit="1" customWidth="1"/>
    <col min="13579" max="13824" width="9.140625" style="58" customWidth="1"/>
    <col min="13825" max="13825" width="2.42578125" style="58" customWidth="1"/>
    <col min="13826" max="13826" width="13" style="58" customWidth="1"/>
    <col min="13827" max="13827" width="38.28515625" style="58" customWidth="1"/>
    <col min="13828" max="13828" width="7.42578125" style="58" customWidth="1"/>
    <col min="13829" max="13829" width="20.140625" style="58" bestFit="1" customWidth="1"/>
    <col min="13830" max="13830" width="7.85546875" style="58" customWidth="1"/>
    <col min="13831" max="13832" width="19.42578125" style="58" bestFit="1" customWidth="1"/>
    <col min="13833" max="13833" width="7.140625" style="58" customWidth="1"/>
    <col min="13834" max="13834" width="20.140625" style="58" bestFit="1" customWidth="1"/>
    <col min="13835" max="14080" width="9.140625" style="58" customWidth="1"/>
    <col min="14081" max="14081" width="2.42578125" style="58" customWidth="1"/>
    <col min="14082" max="14082" width="13" style="58" customWidth="1"/>
    <col min="14083" max="14083" width="38.28515625" style="58" customWidth="1"/>
    <col min="14084" max="14084" width="7.42578125" style="58" customWidth="1"/>
    <col min="14085" max="14085" width="20.140625" style="58" bestFit="1" customWidth="1"/>
    <col min="14086" max="14086" width="7.85546875" style="58" customWidth="1"/>
    <col min="14087" max="14088" width="19.42578125" style="58" bestFit="1" customWidth="1"/>
    <col min="14089" max="14089" width="7.140625" style="58" customWidth="1"/>
    <col min="14090" max="14090" width="20.140625" style="58" bestFit="1" customWidth="1"/>
    <col min="14091" max="14336" width="9.140625" style="58" customWidth="1"/>
    <col min="14337" max="14337" width="2.42578125" style="58" customWidth="1"/>
    <col min="14338" max="14338" width="13" style="58" customWidth="1"/>
    <col min="14339" max="14339" width="38.28515625" style="58" customWidth="1"/>
    <col min="14340" max="14340" width="7.42578125" style="58" customWidth="1"/>
    <col min="14341" max="14341" width="20.140625" style="58" bestFit="1" customWidth="1"/>
    <col min="14342" max="14342" width="7.85546875" style="58" customWidth="1"/>
    <col min="14343" max="14344" width="19.42578125" style="58" bestFit="1" customWidth="1"/>
    <col min="14345" max="14345" width="7.140625" style="58" customWidth="1"/>
    <col min="14346" max="14346" width="20.140625" style="58" bestFit="1" customWidth="1"/>
    <col min="14347" max="14592" width="9.140625" style="58" customWidth="1"/>
    <col min="14593" max="14593" width="2.42578125" style="58" customWidth="1"/>
    <col min="14594" max="14594" width="13" style="58" customWidth="1"/>
    <col min="14595" max="14595" width="38.28515625" style="58" customWidth="1"/>
    <col min="14596" max="14596" width="7.42578125" style="58" customWidth="1"/>
    <col min="14597" max="14597" width="20.140625" style="58" bestFit="1" customWidth="1"/>
    <col min="14598" max="14598" width="7.85546875" style="58" customWidth="1"/>
    <col min="14599" max="14600" width="19.42578125" style="58" bestFit="1" customWidth="1"/>
    <col min="14601" max="14601" width="7.140625" style="58" customWidth="1"/>
    <col min="14602" max="14602" width="20.140625" style="58" bestFit="1" customWidth="1"/>
    <col min="14603" max="14848" width="9.140625" style="58" customWidth="1"/>
    <col min="14849" max="14849" width="2.42578125" style="58" customWidth="1"/>
    <col min="14850" max="14850" width="13" style="58" customWidth="1"/>
    <col min="14851" max="14851" width="38.28515625" style="58" customWidth="1"/>
    <col min="14852" max="14852" width="7.42578125" style="58" customWidth="1"/>
    <col min="14853" max="14853" width="20.140625" style="58" bestFit="1" customWidth="1"/>
    <col min="14854" max="14854" width="7.85546875" style="58" customWidth="1"/>
    <col min="14855" max="14856" width="19.42578125" style="58" bestFit="1" customWidth="1"/>
    <col min="14857" max="14857" width="7.140625" style="58" customWidth="1"/>
    <col min="14858" max="14858" width="20.140625" style="58" bestFit="1" customWidth="1"/>
    <col min="14859" max="15104" width="9.140625" style="58" customWidth="1"/>
    <col min="15105" max="15105" width="2.42578125" style="58" customWidth="1"/>
    <col min="15106" max="15106" width="13" style="58" customWidth="1"/>
    <col min="15107" max="15107" width="38.28515625" style="58" customWidth="1"/>
    <col min="15108" max="15108" width="7.42578125" style="58" customWidth="1"/>
    <col min="15109" max="15109" width="20.140625" style="58" bestFit="1" customWidth="1"/>
    <col min="15110" max="15110" width="7.85546875" style="58" customWidth="1"/>
    <col min="15111" max="15112" width="19.42578125" style="58" bestFit="1" customWidth="1"/>
    <col min="15113" max="15113" width="7.140625" style="58" customWidth="1"/>
    <col min="15114" max="15114" width="20.140625" style="58" bestFit="1" customWidth="1"/>
    <col min="15115" max="15360" width="9.140625" style="58" customWidth="1"/>
    <col min="15361" max="15361" width="2.42578125" style="58" customWidth="1"/>
    <col min="15362" max="15362" width="13" style="58" customWidth="1"/>
    <col min="15363" max="15363" width="38.28515625" style="58" customWidth="1"/>
    <col min="15364" max="15364" width="7.42578125" style="58" customWidth="1"/>
    <col min="15365" max="15365" width="20.140625" style="58" bestFit="1" customWidth="1"/>
    <col min="15366" max="15366" width="7.85546875" style="58" customWidth="1"/>
    <col min="15367" max="15368" width="19.42578125" style="58" bestFit="1" customWidth="1"/>
    <col min="15369" max="15369" width="7.140625" style="58" customWidth="1"/>
    <col min="15370" max="15370" width="20.140625" style="58" bestFit="1" customWidth="1"/>
    <col min="15371" max="15616" width="9.140625" style="58" customWidth="1"/>
    <col min="15617" max="15617" width="2.42578125" style="58" customWidth="1"/>
    <col min="15618" max="15618" width="13" style="58" customWidth="1"/>
    <col min="15619" max="15619" width="38.28515625" style="58" customWidth="1"/>
    <col min="15620" max="15620" width="7.42578125" style="58" customWidth="1"/>
    <col min="15621" max="15621" width="20.140625" style="58" bestFit="1" customWidth="1"/>
    <col min="15622" max="15622" width="7.85546875" style="58" customWidth="1"/>
    <col min="15623" max="15624" width="19.42578125" style="58" bestFit="1" customWidth="1"/>
    <col min="15625" max="15625" width="7.140625" style="58" customWidth="1"/>
    <col min="15626" max="15626" width="20.140625" style="58" bestFit="1" customWidth="1"/>
    <col min="15627" max="15872" width="9.140625" style="58" customWidth="1"/>
    <col min="15873" max="15873" width="2.42578125" style="58" customWidth="1"/>
    <col min="15874" max="15874" width="13" style="58" customWidth="1"/>
    <col min="15875" max="15875" width="38.28515625" style="58" customWidth="1"/>
    <col min="15876" max="15876" width="7.42578125" style="58" customWidth="1"/>
    <col min="15877" max="15877" width="20.140625" style="58" bestFit="1" customWidth="1"/>
    <col min="15878" max="15878" width="7.85546875" style="58" customWidth="1"/>
    <col min="15879" max="15880" width="19.42578125" style="58" bestFit="1" customWidth="1"/>
    <col min="15881" max="15881" width="7.140625" style="58" customWidth="1"/>
    <col min="15882" max="15882" width="20.140625" style="58" bestFit="1" customWidth="1"/>
    <col min="15883" max="16128" width="9.140625" style="58" customWidth="1"/>
    <col min="16129" max="16129" width="2.42578125" style="58" customWidth="1"/>
    <col min="16130" max="16130" width="13" style="58" customWidth="1"/>
    <col min="16131" max="16131" width="38.28515625" style="58" customWidth="1"/>
    <col min="16132" max="16132" width="7.42578125" style="58" customWidth="1"/>
    <col min="16133" max="16133" width="20.140625" style="58" bestFit="1" customWidth="1"/>
    <col min="16134" max="16134" width="7.85546875" style="58" customWidth="1"/>
    <col min="16135" max="16136" width="19.42578125" style="58" bestFit="1" customWidth="1"/>
    <col min="16137" max="16137" width="7.140625" style="58" customWidth="1"/>
    <col min="16138" max="16138" width="20.140625" style="58" bestFit="1" customWidth="1"/>
    <col min="16139" max="16384" width="9.140625" style="58" customWidth="1"/>
  </cols>
  <sheetData>
    <row r="1" spans="2:10" x14ac:dyDescent="0.2">
      <c r="B1" s="57">
        <v>11</v>
      </c>
      <c r="C1" s="57" t="s">
        <v>115</v>
      </c>
      <c r="E1" s="59">
        <v>1743000</v>
      </c>
      <c r="G1" s="59">
        <v>0</v>
      </c>
      <c r="H1" s="59">
        <v>1743000</v>
      </c>
      <c r="J1" s="59">
        <v>0</v>
      </c>
    </row>
    <row r="2" spans="2:10" x14ac:dyDescent="0.2">
      <c r="B2" s="57">
        <v>1105</v>
      </c>
      <c r="C2" s="57" t="s">
        <v>3</v>
      </c>
      <c r="E2" s="59">
        <v>1743000</v>
      </c>
      <c r="G2" s="59">
        <v>0</v>
      </c>
      <c r="H2" s="59">
        <v>1743000</v>
      </c>
      <c r="J2" s="59">
        <v>0</v>
      </c>
    </row>
    <row r="3" spans="2:10" x14ac:dyDescent="0.2">
      <c r="B3" s="57">
        <v>110502</v>
      </c>
      <c r="C3" s="57" t="s">
        <v>116</v>
      </c>
      <c r="E3" s="59">
        <v>1743000</v>
      </c>
      <c r="G3" s="59">
        <v>0</v>
      </c>
      <c r="H3" s="59">
        <v>1743000</v>
      </c>
      <c r="J3" s="59">
        <v>0</v>
      </c>
    </row>
    <row r="4" spans="2:10" x14ac:dyDescent="0.2">
      <c r="B4" s="57">
        <v>13</v>
      </c>
      <c r="C4" s="57" t="s">
        <v>117</v>
      </c>
      <c r="E4" s="59">
        <v>54514061713.949997</v>
      </c>
      <c r="G4" s="59">
        <v>24155763774.099998</v>
      </c>
      <c r="H4" s="59">
        <v>26429281059.41</v>
      </c>
      <c r="J4" s="59">
        <v>52240544428.639999</v>
      </c>
    </row>
    <row r="5" spans="2:10" x14ac:dyDescent="0.2">
      <c r="B5" s="57">
        <v>1311</v>
      </c>
      <c r="C5" s="57" t="s">
        <v>457</v>
      </c>
      <c r="E5" s="59">
        <v>73069683940.600006</v>
      </c>
      <c r="G5" s="59">
        <v>20540654029</v>
      </c>
      <c r="H5" s="59">
        <v>19938141809</v>
      </c>
      <c r="J5" s="59">
        <v>73672196160.600006</v>
      </c>
    </row>
    <row r="6" spans="2:10" x14ac:dyDescent="0.2">
      <c r="B6" s="57">
        <v>131102</v>
      </c>
      <c r="C6" s="57" t="s">
        <v>458</v>
      </c>
      <c r="E6" s="59">
        <v>68938164646.600006</v>
      </c>
      <c r="G6" s="59">
        <v>9391513417</v>
      </c>
      <c r="H6" s="59">
        <v>7476347563</v>
      </c>
      <c r="J6" s="59">
        <v>70853330500.600006</v>
      </c>
    </row>
    <row r="7" spans="2:10" x14ac:dyDescent="0.2">
      <c r="B7" s="57">
        <v>13110201</v>
      </c>
      <c r="C7" s="57" t="s">
        <v>118</v>
      </c>
      <c r="E7" s="59">
        <v>10761691025.049999</v>
      </c>
      <c r="G7" s="59">
        <v>4994877403</v>
      </c>
      <c r="H7" s="59">
        <v>5262166242</v>
      </c>
      <c r="J7" s="59">
        <v>10494402186.049999</v>
      </c>
    </row>
    <row r="8" spans="2:10" x14ac:dyDescent="0.2">
      <c r="B8" s="57">
        <v>13110202</v>
      </c>
      <c r="C8" s="57" t="s">
        <v>119</v>
      </c>
      <c r="E8" s="59">
        <v>58176473621.550003</v>
      </c>
      <c r="G8" s="59">
        <v>4396636014</v>
      </c>
      <c r="H8" s="59">
        <v>2214181321</v>
      </c>
      <c r="J8" s="59">
        <v>60358928314.550003</v>
      </c>
    </row>
    <row r="9" spans="2:10" x14ac:dyDescent="0.2">
      <c r="B9" s="57">
        <v>131103</v>
      </c>
      <c r="C9" s="57" t="s">
        <v>120</v>
      </c>
      <c r="E9" s="59">
        <v>20849</v>
      </c>
      <c r="G9" s="59">
        <v>11810494</v>
      </c>
      <c r="H9" s="59">
        <v>11831343</v>
      </c>
      <c r="J9" s="59">
        <v>0</v>
      </c>
    </row>
    <row r="10" spans="2:10" x14ac:dyDescent="0.2">
      <c r="B10" s="57">
        <v>13110301</v>
      </c>
      <c r="C10" s="57" t="s">
        <v>121</v>
      </c>
      <c r="E10" s="59">
        <v>20849</v>
      </c>
      <c r="G10" s="59">
        <v>11775914</v>
      </c>
      <c r="H10" s="59">
        <v>11796763</v>
      </c>
      <c r="J10" s="59">
        <v>0</v>
      </c>
    </row>
    <row r="11" spans="2:10" x14ac:dyDescent="0.2">
      <c r="B11" s="57">
        <v>13110302</v>
      </c>
      <c r="C11" s="57" t="s">
        <v>459</v>
      </c>
      <c r="E11" s="59">
        <v>0</v>
      </c>
      <c r="G11" s="59">
        <v>34580</v>
      </c>
      <c r="H11" s="59">
        <v>34580</v>
      </c>
      <c r="J11" s="59">
        <v>0</v>
      </c>
    </row>
    <row r="12" spans="2:10" x14ac:dyDescent="0.2">
      <c r="B12" s="57">
        <v>131127</v>
      </c>
      <c r="C12" s="57" t="s">
        <v>460</v>
      </c>
      <c r="E12" s="59">
        <v>4131498445</v>
      </c>
      <c r="G12" s="59">
        <v>402319736</v>
      </c>
      <c r="H12" s="59">
        <v>1714952521</v>
      </c>
      <c r="J12" s="59">
        <v>2818865660</v>
      </c>
    </row>
    <row r="13" spans="2:10" x14ac:dyDescent="0.2">
      <c r="B13" s="57">
        <v>13112701</v>
      </c>
      <c r="C13" s="57" t="s">
        <v>461</v>
      </c>
      <c r="E13" s="59">
        <v>4131498445</v>
      </c>
      <c r="G13" s="59">
        <v>387380955</v>
      </c>
      <c r="H13" s="59">
        <v>1700013740</v>
      </c>
      <c r="J13" s="59">
        <v>2818865660</v>
      </c>
    </row>
    <row r="14" spans="2:10" x14ac:dyDescent="0.2">
      <c r="B14" s="57">
        <v>1311270101</v>
      </c>
      <c r="C14" s="57" t="s">
        <v>462</v>
      </c>
      <c r="E14" s="59">
        <v>4131498445</v>
      </c>
      <c r="G14" s="59">
        <v>0</v>
      </c>
      <c r="H14" s="59">
        <v>1312632785</v>
      </c>
      <c r="J14" s="59">
        <v>2818865660</v>
      </c>
    </row>
    <row r="15" spans="2:10" x14ac:dyDescent="0.2">
      <c r="B15" s="57">
        <v>1311270102</v>
      </c>
      <c r="C15" s="57" t="s">
        <v>463</v>
      </c>
      <c r="E15" s="59">
        <v>0</v>
      </c>
      <c r="G15" s="59">
        <v>8005450</v>
      </c>
      <c r="H15" s="59">
        <v>8005450</v>
      </c>
      <c r="J15" s="59">
        <v>0</v>
      </c>
    </row>
    <row r="16" spans="2:10" x14ac:dyDescent="0.2">
      <c r="B16" s="57">
        <v>1311270103</v>
      </c>
      <c r="C16" s="57" t="s">
        <v>464</v>
      </c>
      <c r="E16" s="59">
        <v>0</v>
      </c>
      <c r="G16" s="59">
        <v>379375505</v>
      </c>
      <c r="H16" s="59">
        <v>379375505</v>
      </c>
      <c r="J16" s="59">
        <v>0</v>
      </c>
    </row>
    <row r="17" spans="2:10" x14ac:dyDescent="0.2">
      <c r="B17" s="57">
        <v>13112703</v>
      </c>
      <c r="C17" s="57" t="s">
        <v>465</v>
      </c>
      <c r="E17" s="59">
        <v>0</v>
      </c>
      <c r="G17" s="59">
        <v>14938781</v>
      </c>
      <c r="H17" s="59">
        <v>14938781</v>
      </c>
      <c r="J17" s="59">
        <v>0</v>
      </c>
    </row>
    <row r="18" spans="2:10" x14ac:dyDescent="0.2">
      <c r="B18" s="57">
        <v>131142</v>
      </c>
      <c r="C18" s="57" t="s">
        <v>466</v>
      </c>
      <c r="E18" s="59">
        <v>0</v>
      </c>
      <c r="G18" s="59">
        <v>10735010382</v>
      </c>
      <c r="H18" s="59">
        <v>10735010382</v>
      </c>
      <c r="J18" s="59">
        <v>0</v>
      </c>
    </row>
    <row r="19" spans="2:10" x14ac:dyDescent="0.2">
      <c r="B19" s="57">
        <v>13114201</v>
      </c>
      <c r="C19" s="57" t="s">
        <v>467</v>
      </c>
      <c r="E19" s="59">
        <v>0</v>
      </c>
      <c r="G19" s="59">
        <v>8385607522</v>
      </c>
      <c r="H19" s="59">
        <v>8385607522</v>
      </c>
      <c r="J19" s="59">
        <v>0</v>
      </c>
    </row>
    <row r="20" spans="2:10" x14ac:dyDescent="0.2">
      <c r="B20" s="57">
        <v>13114202</v>
      </c>
      <c r="C20" s="57" t="s">
        <v>468</v>
      </c>
      <c r="E20" s="59">
        <v>0</v>
      </c>
      <c r="G20" s="59">
        <v>2349402860</v>
      </c>
      <c r="H20" s="59">
        <v>2349402860</v>
      </c>
      <c r="J20" s="59">
        <v>0</v>
      </c>
    </row>
    <row r="21" spans="2:10" x14ac:dyDescent="0.2">
      <c r="B21" s="57">
        <v>1384</v>
      </c>
      <c r="C21" s="57" t="s">
        <v>122</v>
      </c>
      <c r="E21" s="59">
        <v>4488917017</v>
      </c>
      <c r="G21" s="59">
        <v>195162382</v>
      </c>
      <c r="H21" s="59">
        <v>267169505</v>
      </c>
      <c r="J21" s="59">
        <v>4416909894</v>
      </c>
    </row>
    <row r="22" spans="2:10" x14ac:dyDescent="0.2">
      <c r="B22" s="57">
        <v>138426</v>
      </c>
      <c r="C22" s="57" t="s">
        <v>123</v>
      </c>
      <c r="E22" s="59">
        <v>138859263</v>
      </c>
      <c r="G22" s="59">
        <v>13725407</v>
      </c>
      <c r="H22" s="59">
        <v>85732530</v>
      </c>
      <c r="J22" s="59">
        <v>66852140</v>
      </c>
    </row>
    <row r="23" spans="2:10" x14ac:dyDescent="0.2">
      <c r="B23" s="57">
        <v>138436</v>
      </c>
      <c r="C23" s="57" t="s">
        <v>469</v>
      </c>
      <c r="E23" s="59">
        <v>0</v>
      </c>
      <c r="G23" s="59">
        <v>46751542</v>
      </c>
      <c r="H23" s="59">
        <v>46751542</v>
      </c>
      <c r="J23" s="59">
        <v>0</v>
      </c>
    </row>
    <row r="24" spans="2:10" x14ac:dyDescent="0.2">
      <c r="B24" s="57">
        <v>138490</v>
      </c>
      <c r="C24" s="57" t="s">
        <v>72</v>
      </c>
      <c r="E24" s="59">
        <v>4350057754</v>
      </c>
      <c r="G24" s="59">
        <v>134685433</v>
      </c>
      <c r="H24" s="59">
        <v>134685433</v>
      </c>
      <c r="J24" s="59">
        <v>4350057754</v>
      </c>
    </row>
    <row r="25" spans="2:10" x14ac:dyDescent="0.2">
      <c r="B25" s="57">
        <v>1386</v>
      </c>
      <c r="C25" s="57" t="s">
        <v>470</v>
      </c>
      <c r="E25" s="59">
        <v>-23044539243.650002</v>
      </c>
      <c r="G25" s="59">
        <v>3419947363.0999999</v>
      </c>
      <c r="H25" s="59">
        <v>6223969745.4099998</v>
      </c>
      <c r="J25" s="59">
        <v>-25848561625.959999</v>
      </c>
    </row>
    <row r="26" spans="2:10" x14ac:dyDescent="0.2">
      <c r="B26" s="57">
        <v>138614</v>
      </c>
      <c r="C26" s="57" t="s">
        <v>124</v>
      </c>
      <c r="E26" s="59">
        <v>-23044533276.68</v>
      </c>
      <c r="G26" s="59">
        <v>3419941396.1300001</v>
      </c>
      <c r="H26" s="59">
        <v>6223969745.4099998</v>
      </c>
      <c r="J26" s="59">
        <v>-25848561625.959999</v>
      </c>
    </row>
    <row r="27" spans="2:10" x14ac:dyDescent="0.2">
      <c r="B27" s="57">
        <v>138690</v>
      </c>
      <c r="C27" s="57" t="s">
        <v>72</v>
      </c>
      <c r="E27" s="59">
        <v>-5966.97</v>
      </c>
      <c r="G27" s="59">
        <v>5966.97</v>
      </c>
      <c r="H27" s="59">
        <v>0</v>
      </c>
      <c r="J27" s="59">
        <v>0</v>
      </c>
    </row>
    <row r="28" spans="2:10" x14ac:dyDescent="0.2">
      <c r="B28" s="57">
        <v>13869001</v>
      </c>
      <c r="C28" s="57" t="s">
        <v>125</v>
      </c>
      <c r="E28" s="59">
        <v>-5966.97</v>
      </c>
      <c r="G28" s="59">
        <v>5966.97</v>
      </c>
      <c r="H28" s="59">
        <v>0</v>
      </c>
      <c r="J28" s="59">
        <v>0</v>
      </c>
    </row>
    <row r="29" spans="2:10" x14ac:dyDescent="0.2">
      <c r="B29" s="57">
        <v>16</v>
      </c>
      <c r="C29" s="57" t="s">
        <v>126</v>
      </c>
      <c r="E29" s="59">
        <v>2535914208.8499999</v>
      </c>
      <c r="G29" s="59">
        <v>743578749</v>
      </c>
      <c r="H29" s="59">
        <v>85904075.930000007</v>
      </c>
      <c r="J29" s="59">
        <v>3193588881.9200001</v>
      </c>
    </row>
    <row r="30" spans="2:10" x14ac:dyDescent="0.2">
      <c r="B30" s="57">
        <v>1620</v>
      </c>
      <c r="C30" s="57" t="s">
        <v>471</v>
      </c>
      <c r="E30" s="59">
        <v>0</v>
      </c>
      <c r="G30" s="59">
        <v>416309599</v>
      </c>
      <c r="H30" s="59">
        <v>0</v>
      </c>
      <c r="J30" s="59">
        <v>416309599</v>
      </c>
    </row>
    <row r="31" spans="2:10" x14ac:dyDescent="0.2">
      <c r="B31" s="57">
        <v>162090</v>
      </c>
      <c r="C31" s="57" t="s">
        <v>472</v>
      </c>
      <c r="E31" s="59">
        <v>0</v>
      </c>
      <c r="G31" s="59">
        <v>416309599</v>
      </c>
      <c r="H31" s="59">
        <v>0</v>
      </c>
      <c r="J31" s="59">
        <v>416309599</v>
      </c>
    </row>
    <row r="32" spans="2:10" x14ac:dyDescent="0.2">
      <c r="B32" s="57">
        <v>1635</v>
      </c>
      <c r="C32" s="57" t="s">
        <v>473</v>
      </c>
      <c r="E32" s="59">
        <v>135371600</v>
      </c>
      <c r="G32" s="59">
        <v>0</v>
      </c>
      <c r="H32" s="59">
        <v>0</v>
      </c>
      <c r="J32" s="59">
        <v>135371600</v>
      </c>
    </row>
    <row r="33" spans="2:10" x14ac:dyDescent="0.2">
      <c r="B33" s="57">
        <v>163504</v>
      </c>
      <c r="C33" s="57" t="s">
        <v>13</v>
      </c>
      <c r="E33" s="59">
        <v>135371600</v>
      </c>
      <c r="G33" s="59">
        <v>0</v>
      </c>
      <c r="H33" s="59">
        <v>0</v>
      </c>
      <c r="J33" s="59">
        <v>135371600</v>
      </c>
    </row>
    <row r="34" spans="2:10" x14ac:dyDescent="0.2">
      <c r="B34" s="57">
        <v>16350411</v>
      </c>
      <c r="C34" s="57" t="s">
        <v>163</v>
      </c>
      <c r="E34" s="59">
        <v>135371600</v>
      </c>
      <c r="G34" s="59">
        <v>0</v>
      </c>
      <c r="H34" s="59">
        <v>0</v>
      </c>
      <c r="J34" s="59">
        <v>135371600</v>
      </c>
    </row>
    <row r="35" spans="2:10" x14ac:dyDescent="0.2">
      <c r="B35" s="57">
        <v>1650</v>
      </c>
      <c r="C35" s="57" t="s">
        <v>127</v>
      </c>
      <c r="E35" s="59">
        <v>976132814</v>
      </c>
      <c r="G35" s="59">
        <v>0</v>
      </c>
      <c r="H35" s="59">
        <v>0</v>
      </c>
      <c r="J35" s="59">
        <v>976132814</v>
      </c>
    </row>
    <row r="36" spans="2:10" x14ac:dyDescent="0.2">
      <c r="B36" s="57">
        <v>165012</v>
      </c>
      <c r="C36" s="57" t="s">
        <v>128</v>
      </c>
      <c r="E36" s="59">
        <v>976132814</v>
      </c>
      <c r="G36" s="59">
        <v>0</v>
      </c>
      <c r="H36" s="59">
        <v>0</v>
      </c>
      <c r="J36" s="59">
        <v>976132814</v>
      </c>
    </row>
    <row r="37" spans="2:10" x14ac:dyDescent="0.2">
      <c r="B37" s="57">
        <v>16501216</v>
      </c>
      <c r="C37" s="57" t="s">
        <v>43</v>
      </c>
      <c r="E37" s="59">
        <v>976132814</v>
      </c>
      <c r="G37" s="59">
        <v>0</v>
      </c>
      <c r="H37" s="59">
        <v>0</v>
      </c>
      <c r="J37" s="59">
        <v>976132814</v>
      </c>
    </row>
    <row r="38" spans="2:10" x14ac:dyDescent="0.2">
      <c r="B38" s="57">
        <v>1655</v>
      </c>
      <c r="C38" s="57" t="s">
        <v>10</v>
      </c>
      <c r="E38" s="59">
        <v>521097696.97000003</v>
      </c>
      <c r="G38" s="59">
        <v>0</v>
      </c>
      <c r="H38" s="59">
        <v>0</v>
      </c>
      <c r="J38" s="59">
        <v>521097696.97000003</v>
      </c>
    </row>
    <row r="39" spans="2:10" x14ac:dyDescent="0.2">
      <c r="B39" s="57">
        <v>165520</v>
      </c>
      <c r="C39" s="57" t="s">
        <v>129</v>
      </c>
      <c r="E39" s="59">
        <v>2394668.62</v>
      </c>
      <c r="G39" s="59">
        <v>0</v>
      </c>
      <c r="H39" s="59">
        <v>0</v>
      </c>
      <c r="J39" s="59">
        <v>2394668.62</v>
      </c>
    </row>
    <row r="40" spans="2:10" x14ac:dyDescent="0.2">
      <c r="B40" s="57">
        <v>16552002</v>
      </c>
      <c r="C40" s="57" t="s">
        <v>130</v>
      </c>
      <c r="E40" s="59">
        <v>2394668.62</v>
      </c>
      <c r="G40" s="59">
        <v>0</v>
      </c>
      <c r="H40" s="59">
        <v>0</v>
      </c>
      <c r="J40" s="59">
        <v>2394668.62</v>
      </c>
    </row>
    <row r="41" spans="2:10" x14ac:dyDescent="0.2">
      <c r="B41" s="57">
        <v>165522</v>
      </c>
      <c r="C41" s="57" t="s">
        <v>131</v>
      </c>
      <c r="E41" s="59">
        <v>148232398.06</v>
      </c>
      <c r="G41" s="59">
        <v>0</v>
      </c>
      <c r="H41" s="59">
        <v>0</v>
      </c>
      <c r="J41" s="59">
        <v>148232398.06</v>
      </c>
    </row>
    <row r="42" spans="2:10" x14ac:dyDescent="0.2">
      <c r="B42" s="57">
        <v>16552203</v>
      </c>
      <c r="C42" s="57" t="s">
        <v>132</v>
      </c>
      <c r="E42" s="59">
        <v>148232398.06</v>
      </c>
      <c r="G42" s="59">
        <v>0</v>
      </c>
      <c r="H42" s="59">
        <v>0</v>
      </c>
      <c r="J42" s="59">
        <v>148232398.06</v>
      </c>
    </row>
    <row r="43" spans="2:10" x14ac:dyDescent="0.2">
      <c r="B43" s="57">
        <v>165523</v>
      </c>
      <c r="C43" s="57" t="s">
        <v>133</v>
      </c>
      <c r="E43" s="59">
        <v>1976590</v>
      </c>
      <c r="G43" s="59">
        <v>0</v>
      </c>
      <c r="H43" s="59">
        <v>0</v>
      </c>
      <c r="J43" s="59">
        <v>1976590</v>
      </c>
    </row>
    <row r="44" spans="2:10" x14ac:dyDescent="0.2">
      <c r="B44" s="57">
        <v>16552304</v>
      </c>
      <c r="C44" s="57" t="s">
        <v>134</v>
      </c>
      <c r="E44" s="59">
        <v>1976590</v>
      </c>
      <c r="G44" s="59">
        <v>0</v>
      </c>
      <c r="H44" s="59">
        <v>0</v>
      </c>
      <c r="J44" s="59">
        <v>1976590</v>
      </c>
    </row>
    <row r="45" spans="2:10" x14ac:dyDescent="0.2">
      <c r="B45" s="57">
        <v>165590</v>
      </c>
      <c r="C45" s="57" t="s">
        <v>135</v>
      </c>
      <c r="E45" s="59">
        <v>368494040.29000002</v>
      </c>
      <c r="G45" s="59">
        <v>0</v>
      </c>
      <c r="H45" s="59">
        <v>0</v>
      </c>
      <c r="J45" s="59">
        <v>368494040.29000002</v>
      </c>
    </row>
    <row r="46" spans="2:10" x14ac:dyDescent="0.2">
      <c r="B46" s="57">
        <v>16559005</v>
      </c>
      <c r="C46" s="57" t="s">
        <v>136</v>
      </c>
      <c r="E46" s="59">
        <v>368494040.29000002</v>
      </c>
      <c r="G46" s="59">
        <v>0</v>
      </c>
      <c r="H46" s="59">
        <v>0</v>
      </c>
      <c r="J46" s="59">
        <v>368494040.29000002</v>
      </c>
    </row>
    <row r="47" spans="2:10" x14ac:dyDescent="0.2">
      <c r="B47" s="57">
        <v>1665</v>
      </c>
      <c r="C47" s="57" t="s">
        <v>12</v>
      </c>
      <c r="E47" s="59">
        <v>359201451.56999999</v>
      </c>
      <c r="G47" s="59">
        <v>0</v>
      </c>
      <c r="H47" s="59">
        <v>0</v>
      </c>
      <c r="J47" s="59">
        <v>359201451.56999999</v>
      </c>
    </row>
    <row r="48" spans="2:10" x14ac:dyDescent="0.2">
      <c r="B48" s="57">
        <v>166501</v>
      </c>
      <c r="C48" s="57" t="s">
        <v>137</v>
      </c>
      <c r="E48" s="59">
        <v>357669386.79000002</v>
      </c>
      <c r="G48" s="59">
        <v>0</v>
      </c>
      <c r="H48" s="59">
        <v>0</v>
      </c>
      <c r="J48" s="59">
        <v>357669386.79000002</v>
      </c>
    </row>
    <row r="49" spans="2:10" x14ac:dyDescent="0.2">
      <c r="B49" s="57">
        <v>16650107</v>
      </c>
      <c r="C49" s="57" t="s">
        <v>137</v>
      </c>
      <c r="E49" s="59">
        <v>357669386.79000002</v>
      </c>
      <c r="G49" s="59">
        <v>0</v>
      </c>
      <c r="H49" s="59">
        <v>0</v>
      </c>
      <c r="J49" s="59">
        <v>357669386.79000002</v>
      </c>
    </row>
    <row r="50" spans="2:10" x14ac:dyDescent="0.2">
      <c r="B50" s="57">
        <v>166502</v>
      </c>
      <c r="C50" s="57" t="s">
        <v>138</v>
      </c>
      <c r="E50" s="59">
        <v>1532064.78</v>
      </c>
      <c r="G50" s="59">
        <v>0</v>
      </c>
      <c r="H50" s="59">
        <v>0</v>
      </c>
      <c r="J50" s="59">
        <v>1532064.78</v>
      </c>
    </row>
    <row r="51" spans="2:10" x14ac:dyDescent="0.2">
      <c r="B51" s="57">
        <v>16650208</v>
      </c>
      <c r="C51" s="57" t="s">
        <v>139</v>
      </c>
      <c r="E51" s="59">
        <v>1532064.78</v>
      </c>
      <c r="G51" s="59">
        <v>0</v>
      </c>
      <c r="H51" s="59">
        <v>0</v>
      </c>
      <c r="J51" s="59">
        <v>1532064.78</v>
      </c>
    </row>
    <row r="52" spans="2:10" x14ac:dyDescent="0.2">
      <c r="B52" s="57">
        <v>1670</v>
      </c>
      <c r="C52" s="57" t="s">
        <v>13</v>
      </c>
      <c r="E52" s="59">
        <v>3709174780.9099998</v>
      </c>
      <c r="G52" s="59">
        <v>0</v>
      </c>
      <c r="H52" s="59">
        <v>17915729</v>
      </c>
      <c r="J52" s="59">
        <v>3691259051.9099998</v>
      </c>
    </row>
    <row r="53" spans="2:10" x14ac:dyDescent="0.2">
      <c r="B53" s="57">
        <v>167001</v>
      </c>
      <c r="C53" s="57" t="s">
        <v>140</v>
      </c>
      <c r="E53" s="59">
        <v>648684871.37</v>
      </c>
      <c r="G53" s="59">
        <v>0</v>
      </c>
      <c r="H53" s="59">
        <v>0</v>
      </c>
      <c r="J53" s="59">
        <v>648684871.37</v>
      </c>
    </row>
    <row r="54" spans="2:10" x14ac:dyDescent="0.2">
      <c r="B54" s="57">
        <v>16700110</v>
      </c>
      <c r="C54" s="57" t="s">
        <v>141</v>
      </c>
      <c r="E54" s="59">
        <v>648684871.37</v>
      </c>
      <c r="G54" s="59">
        <v>0</v>
      </c>
      <c r="H54" s="59">
        <v>0</v>
      </c>
      <c r="J54" s="59">
        <v>648684871.37</v>
      </c>
    </row>
    <row r="55" spans="2:10" x14ac:dyDescent="0.2">
      <c r="B55" s="57">
        <v>167002</v>
      </c>
      <c r="C55" s="57" t="s">
        <v>142</v>
      </c>
      <c r="E55" s="59">
        <v>3060489909.54</v>
      </c>
      <c r="G55" s="59">
        <v>0</v>
      </c>
      <c r="H55" s="59">
        <v>17915729</v>
      </c>
      <c r="J55" s="59">
        <v>3042574180.54</v>
      </c>
    </row>
    <row r="56" spans="2:10" x14ac:dyDescent="0.2">
      <c r="B56" s="57">
        <v>16700211</v>
      </c>
      <c r="C56" s="57" t="s">
        <v>143</v>
      </c>
      <c r="E56" s="59">
        <v>3060489909.54</v>
      </c>
      <c r="G56" s="59">
        <v>0</v>
      </c>
      <c r="H56" s="59">
        <v>17915729</v>
      </c>
      <c r="J56" s="59">
        <v>3042574180.54</v>
      </c>
    </row>
    <row r="57" spans="2:10" x14ac:dyDescent="0.2">
      <c r="B57" s="57">
        <v>1675</v>
      </c>
      <c r="C57" s="57" t="s">
        <v>14</v>
      </c>
      <c r="E57" s="59">
        <v>258247290</v>
      </c>
      <c r="G57" s="59">
        <v>0</v>
      </c>
      <c r="H57" s="59">
        <v>0</v>
      </c>
      <c r="J57" s="59">
        <v>258247290</v>
      </c>
    </row>
    <row r="58" spans="2:10" x14ac:dyDescent="0.2">
      <c r="B58" s="57">
        <v>167502</v>
      </c>
      <c r="C58" s="57" t="s">
        <v>144</v>
      </c>
      <c r="E58" s="59">
        <v>258247290</v>
      </c>
      <c r="G58" s="59">
        <v>0</v>
      </c>
      <c r="H58" s="59">
        <v>0</v>
      </c>
      <c r="J58" s="59">
        <v>258247290</v>
      </c>
    </row>
    <row r="59" spans="2:10" x14ac:dyDescent="0.2">
      <c r="B59" s="57">
        <v>16750212</v>
      </c>
      <c r="C59" s="57" t="s">
        <v>145</v>
      </c>
      <c r="E59" s="59">
        <v>258247290</v>
      </c>
      <c r="G59" s="59">
        <v>0</v>
      </c>
      <c r="H59" s="59">
        <v>0</v>
      </c>
      <c r="J59" s="59">
        <v>258247290</v>
      </c>
    </row>
    <row r="60" spans="2:10" x14ac:dyDescent="0.2">
      <c r="B60" s="57">
        <v>1685</v>
      </c>
      <c r="C60" s="57" t="s">
        <v>146</v>
      </c>
      <c r="E60" s="59">
        <v>-2974362926.3499999</v>
      </c>
      <c r="G60" s="59">
        <v>288542045</v>
      </c>
      <c r="H60" s="59">
        <v>67988346.930000007</v>
      </c>
      <c r="J60" s="59">
        <v>-2753809228.2800002</v>
      </c>
    </row>
    <row r="61" spans="2:10" x14ac:dyDescent="0.2">
      <c r="B61" s="57">
        <v>168503</v>
      </c>
      <c r="C61" s="57" t="s">
        <v>147</v>
      </c>
      <c r="E61" s="59">
        <v>-618360995.63</v>
      </c>
      <c r="G61" s="59">
        <v>185547</v>
      </c>
      <c r="H61" s="59">
        <v>185546.26</v>
      </c>
      <c r="J61" s="59">
        <v>-618360994.88999999</v>
      </c>
    </row>
    <row r="62" spans="2:10" x14ac:dyDescent="0.2">
      <c r="B62" s="57">
        <v>16850316</v>
      </c>
      <c r="C62" s="57" t="s">
        <v>43</v>
      </c>
      <c r="E62" s="59">
        <v>-618360995.63</v>
      </c>
      <c r="G62" s="59">
        <v>185547</v>
      </c>
      <c r="H62" s="59">
        <v>185546.26</v>
      </c>
      <c r="J62" s="59">
        <v>-618360994.88999999</v>
      </c>
    </row>
    <row r="63" spans="2:10" x14ac:dyDescent="0.2">
      <c r="B63" s="57">
        <v>168504</v>
      </c>
      <c r="C63" s="57" t="s">
        <v>10</v>
      </c>
      <c r="E63" s="59">
        <v>-94181958.890000001</v>
      </c>
      <c r="G63" s="59">
        <v>23996230</v>
      </c>
      <c r="H63" s="59">
        <v>5009317.24</v>
      </c>
      <c r="J63" s="59">
        <v>-75195046.129999995</v>
      </c>
    </row>
    <row r="64" spans="2:10" x14ac:dyDescent="0.2">
      <c r="B64" s="57">
        <v>16850402</v>
      </c>
      <c r="C64" s="57" t="s">
        <v>148</v>
      </c>
      <c r="E64" s="59">
        <v>-1607849.3</v>
      </c>
      <c r="G64" s="59">
        <v>0</v>
      </c>
      <c r="H64" s="59">
        <v>34209.550000000003</v>
      </c>
      <c r="J64" s="59">
        <v>-1642058.85</v>
      </c>
    </row>
    <row r="65" spans="2:10" x14ac:dyDescent="0.2">
      <c r="B65" s="57">
        <v>16850404</v>
      </c>
      <c r="C65" s="57" t="s">
        <v>149</v>
      </c>
      <c r="E65" s="59">
        <v>-1548328.82</v>
      </c>
      <c r="G65" s="59">
        <v>0</v>
      </c>
      <c r="H65" s="59">
        <v>32943.17</v>
      </c>
      <c r="J65" s="59">
        <v>-1581271.99</v>
      </c>
    </row>
    <row r="66" spans="2:10" x14ac:dyDescent="0.2">
      <c r="B66" s="57">
        <v>16850405</v>
      </c>
      <c r="C66" s="57" t="s">
        <v>150</v>
      </c>
      <c r="E66" s="59">
        <v>-91025780.769999996</v>
      </c>
      <c r="G66" s="59">
        <v>23996230</v>
      </c>
      <c r="H66" s="59">
        <v>4942164.5199999996</v>
      </c>
      <c r="J66" s="59">
        <v>-71971715.290000007</v>
      </c>
    </row>
    <row r="67" spans="2:10" x14ac:dyDescent="0.2">
      <c r="B67" s="57">
        <v>168506</v>
      </c>
      <c r="C67" s="57" t="s">
        <v>12</v>
      </c>
      <c r="E67" s="59">
        <v>-276942243.35000002</v>
      </c>
      <c r="G67" s="59">
        <v>20846690</v>
      </c>
      <c r="H67" s="59">
        <v>4357365.29</v>
      </c>
      <c r="J67" s="59">
        <v>-260452918.63999999</v>
      </c>
    </row>
    <row r="68" spans="2:10" x14ac:dyDescent="0.2">
      <c r="B68" s="57">
        <v>16850607</v>
      </c>
      <c r="C68" s="57" t="s">
        <v>151</v>
      </c>
      <c r="E68" s="59">
        <v>-276104951.69</v>
      </c>
      <c r="G68" s="59">
        <v>20846690</v>
      </c>
      <c r="H68" s="59">
        <v>4339550.58</v>
      </c>
      <c r="J68" s="59">
        <v>-259597812.27000001</v>
      </c>
    </row>
    <row r="69" spans="2:10" x14ac:dyDescent="0.2">
      <c r="B69" s="57">
        <v>16850608</v>
      </c>
      <c r="C69" s="57" t="s">
        <v>152</v>
      </c>
      <c r="E69" s="59">
        <v>-837291.66</v>
      </c>
      <c r="G69" s="59">
        <v>0</v>
      </c>
      <c r="H69" s="59">
        <v>17814.71</v>
      </c>
      <c r="J69" s="59">
        <v>-855106.37</v>
      </c>
    </row>
    <row r="70" spans="2:10" x14ac:dyDescent="0.2">
      <c r="B70" s="57">
        <v>168507</v>
      </c>
      <c r="C70" s="57" t="s">
        <v>13</v>
      </c>
      <c r="E70" s="59">
        <v>-1821514332.9400001</v>
      </c>
      <c r="G70" s="59">
        <v>238384713</v>
      </c>
      <c r="H70" s="59">
        <v>56601260.579999998</v>
      </c>
      <c r="J70" s="59">
        <v>-1639730880.52</v>
      </c>
    </row>
    <row r="71" spans="2:10" x14ac:dyDescent="0.2">
      <c r="B71" s="57">
        <v>16850703</v>
      </c>
      <c r="C71" s="57" t="s">
        <v>153</v>
      </c>
      <c r="E71" s="59">
        <v>-29927908.699999999</v>
      </c>
      <c r="G71" s="59">
        <v>0</v>
      </c>
      <c r="H71" s="59">
        <v>2259793.38</v>
      </c>
      <c r="J71" s="59">
        <v>-32187702.079999998</v>
      </c>
    </row>
    <row r="72" spans="2:10" x14ac:dyDescent="0.2">
      <c r="B72" s="57">
        <v>16850710</v>
      </c>
      <c r="C72" s="57" t="s">
        <v>141</v>
      </c>
      <c r="E72" s="59">
        <v>-207169710.41999999</v>
      </c>
      <c r="G72" s="59">
        <v>0</v>
      </c>
      <c r="H72" s="59">
        <v>5763666.96</v>
      </c>
      <c r="J72" s="59">
        <v>-212933377.38</v>
      </c>
    </row>
    <row r="73" spans="2:10" x14ac:dyDescent="0.2">
      <c r="B73" s="57">
        <v>16850711</v>
      </c>
      <c r="C73" s="57" t="s">
        <v>154</v>
      </c>
      <c r="E73" s="59">
        <v>-1584416713.8199999</v>
      </c>
      <c r="G73" s="59">
        <v>238384713</v>
      </c>
      <c r="H73" s="59">
        <v>48577800.240000002</v>
      </c>
      <c r="J73" s="59">
        <v>-1394609801.0599999</v>
      </c>
    </row>
    <row r="74" spans="2:10" x14ac:dyDescent="0.2">
      <c r="B74" s="57">
        <v>168508</v>
      </c>
      <c r="C74" s="57" t="s">
        <v>155</v>
      </c>
      <c r="E74" s="59">
        <v>-163363395.53999999</v>
      </c>
      <c r="G74" s="59">
        <v>5128865</v>
      </c>
      <c r="H74" s="59">
        <v>1834857.56</v>
      </c>
      <c r="J74" s="59">
        <v>-160069388.09999999</v>
      </c>
    </row>
    <row r="75" spans="2:10" x14ac:dyDescent="0.2">
      <c r="B75" s="57">
        <v>16850812</v>
      </c>
      <c r="C75" s="57" t="s">
        <v>156</v>
      </c>
      <c r="E75" s="59">
        <v>-163363395.53999999</v>
      </c>
      <c r="G75" s="59">
        <v>5128865</v>
      </c>
      <c r="H75" s="59">
        <v>1834857.56</v>
      </c>
      <c r="J75" s="59">
        <v>-160069388.09999999</v>
      </c>
    </row>
    <row r="76" spans="2:10" x14ac:dyDescent="0.2">
      <c r="B76" s="57">
        <v>1695</v>
      </c>
      <c r="C76" s="57" t="s">
        <v>157</v>
      </c>
      <c r="E76" s="59">
        <v>-448948498.25</v>
      </c>
      <c r="G76" s="59">
        <v>38727105</v>
      </c>
      <c r="H76" s="59">
        <v>0</v>
      </c>
      <c r="J76" s="59">
        <v>-410221393.25</v>
      </c>
    </row>
    <row r="77" spans="2:10" x14ac:dyDescent="0.2">
      <c r="B77" s="57">
        <v>169507</v>
      </c>
      <c r="C77" s="57" t="s">
        <v>158</v>
      </c>
      <c r="E77" s="59">
        <v>-335691814</v>
      </c>
      <c r="G77" s="59">
        <v>0</v>
      </c>
      <c r="H77" s="59">
        <v>0</v>
      </c>
      <c r="J77" s="59">
        <v>-335691814</v>
      </c>
    </row>
    <row r="78" spans="2:10" x14ac:dyDescent="0.2">
      <c r="B78" s="57">
        <v>16950716</v>
      </c>
      <c r="C78" s="57" t="s">
        <v>158</v>
      </c>
      <c r="E78" s="59">
        <v>-335691814</v>
      </c>
      <c r="G78" s="59">
        <v>0</v>
      </c>
      <c r="H78" s="59">
        <v>0</v>
      </c>
      <c r="J78" s="59">
        <v>-335691814</v>
      </c>
    </row>
    <row r="79" spans="2:10" x14ac:dyDescent="0.2">
      <c r="B79" s="57">
        <v>169508</v>
      </c>
      <c r="C79" s="57" t="s">
        <v>159</v>
      </c>
      <c r="E79" s="59">
        <v>-16528634.35</v>
      </c>
      <c r="G79" s="59">
        <v>0</v>
      </c>
      <c r="H79" s="59">
        <v>0</v>
      </c>
      <c r="J79" s="59">
        <v>-16528634.35</v>
      </c>
    </row>
    <row r="80" spans="2:10" x14ac:dyDescent="0.2">
      <c r="B80" s="57">
        <v>16950805</v>
      </c>
      <c r="C80" s="57" t="s">
        <v>160</v>
      </c>
      <c r="E80" s="59">
        <v>-16528634.35</v>
      </c>
      <c r="G80" s="59">
        <v>0</v>
      </c>
      <c r="H80" s="59">
        <v>0</v>
      </c>
      <c r="J80" s="59">
        <v>-16528634.35</v>
      </c>
    </row>
    <row r="81" spans="2:10" x14ac:dyDescent="0.2">
      <c r="B81" s="57">
        <v>169510</v>
      </c>
      <c r="C81" s="57" t="s">
        <v>161</v>
      </c>
      <c r="E81" s="59">
        <v>-3603425.97</v>
      </c>
      <c r="G81" s="59">
        <v>0</v>
      </c>
      <c r="H81" s="59">
        <v>0</v>
      </c>
      <c r="J81" s="59">
        <v>-3603425.97</v>
      </c>
    </row>
    <row r="82" spans="2:10" x14ac:dyDescent="0.2">
      <c r="B82" s="57">
        <v>16951007</v>
      </c>
      <c r="C82" s="57" t="s">
        <v>151</v>
      </c>
      <c r="E82" s="59">
        <v>-3603425.97</v>
      </c>
      <c r="G82" s="59">
        <v>0</v>
      </c>
      <c r="H82" s="59">
        <v>0</v>
      </c>
      <c r="J82" s="59">
        <v>-3603425.97</v>
      </c>
    </row>
    <row r="83" spans="2:10" x14ac:dyDescent="0.2">
      <c r="B83" s="57">
        <v>169511</v>
      </c>
      <c r="C83" s="57" t="s">
        <v>162</v>
      </c>
      <c r="E83" s="59">
        <v>-40598338.93</v>
      </c>
      <c r="G83" s="59">
        <v>0</v>
      </c>
      <c r="H83" s="59">
        <v>0</v>
      </c>
      <c r="J83" s="59">
        <v>-40598338.93</v>
      </c>
    </row>
    <row r="84" spans="2:10" x14ac:dyDescent="0.2">
      <c r="B84" s="57">
        <v>16951110</v>
      </c>
      <c r="C84" s="57" t="s">
        <v>141</v>
      </c>
      <c r="E84" s="59">
        <v>-4386610</v>
      </c>
      <c r="G84" s="59">
        <v>0</v>
      </c>
      <c r="H84" s="59">
        <v>0</v>
      </c>
      <c r="J84" s="59">
        <v>-4386610</v>
      </c>
    </row>
    <row r="85" spans="2:10" x14ac:dyDescent="0.2">
      <c r="B85" s="57">
        <v>16951111</v>
      </c>
      <c r="C85" s="57" t="s">
        <v>163</v>
      </c>
      <c r="E85" s="59">
        <v>-36211728.93</v>
      </c>
      <c r="G85" s="59">
        <v>0</v>
      </c>
      <c r="H85" s="59">
        <v>0</v>
      </c>
      <c r="J85" s="59">
        <v>-36211728.93</v>
      </c>
    </row>
    <row r="86" spans="2:10" x14ac:dyDescent="0.2">
      <c r="B86" s="57">
        <v>169512</v>
      </c>
      <c r="C86" s="57" t="s">
        <v>164</v>
      </c>
      <c r="E86" s="59">
        <v>-52526285</v>
      </c>
      <c r="G86" s="59">
        <v>38727105</v>
      </c>
      <c r="H86" s="59">
        <v>0</v>
      </c>
      <c r="J86" s="59">
        <v>-13799180</v>
      </c>
    </row>
    <row r="87" spans="2:10" x14ac:dyDescent="0.2">
      <c r="B87" s="57">
        <v>16951212</v>
      </c>
      <c r="C87" s="57" t="s">
        <v>156</v>
      </c>
      <c r="E87" s="59">
        <v>-52526285</v>
      </c>
      <c r="G87" s="59">
        <v>38727105</v>
      </c>
      <c r="H87" s="59">
        <v>0</v>
      </c>
      <c r="J87" s="59">
        <v>-13799180</v>
      </c>
    </row>
    <row r="88" spans="2:10" x14ac:dyDescent="0.2">
      <c r="B88" s="57">
        <v>19</v>
      </c>
      <c r="C88" s="57" t="s">
        <v>17</v>
      </c>
      <c r="E88" s="59">
        <v>576850919905.91003</v>
      </c>
      <c r="G88" s="59">
        <v>25851644714</v>
      </c>
      <c r="H88" s="59">
        <v>18794112906.27</v>
      </c>
      <c r="J88" s="59">
        <v>583908451713.64001</v>
      </c>
    </row>
    <row r="89" spans="2:10" x14ac:dyDescent="0.2">
      <c r="B89" s="57">
        <v>1902</v>
      </c>
      <c r="C89" s="57" t="s">
        <v>165</v>
      </c>
      <c r="E89" s="59">
        <v>90053137</v>
      </c>
      <c r="G89" s="59">
        <v>4464786</v>
      </c>
      <c r="H89" s="59">
        <v>0</v>
      </c>
      <c r="J89" s="59">
        <v>94517923</v>
      </c>
    </row>
    <row r="90" spans="2:10" x14ac:dyDescent="0.2">
      <c r="B90" s="57">
        <v>190204</v>
      </c>
      <c r="C90" s="57" t="s">
        <v>166</v>
      </c>
      <c r="E90" s="59">
        <v>90053137</v>
      </c>
      <c r="G90" s="59">
        <v>4464786</v>
      </c>
      <c r="H90" s="59">
        <v>0</v>
      </c>
      <c r="J90" s="59">
        <v>94517923</v>
      </c>
    </row>
    <row r="91" spans="2:10" x14ac:dyDescent="0.2">
      <c r="B91" s="57">
        <v>1905</v>
      </c>
      <c r="C91" s="57" t="s">
        <v>44</v>
      </c>
      <c r="E91" s="59">
        <v>2789227</v>
      </c>
      <c r="G91" s="59">
        <v>367604733</v>
      </c>
      <c r="H91" s="59">
        <v>48057309</v>
      </c>
      <c r="J91" s="59">
        <v>322336651</v>
      </c>
    </row>
    <row r="92" spans="2:10" x14ac:dyDescent="0.2">
      <c r="B92" s="57">
        <v>190501</v>
      </c>
      <c r="C92" s="57" t="s">
        <v>167</v>
      </c>
      <c r="E92" s="59">
        <v>2789227</v>
      </c>
      <c r="G92" s="59">
        <v>367604733</v>
      </c>
      <c r="H92" s="59">
        <v>48057309</v>
      </c>
      <c r="J92" s="59">
        <v>322336651</v>
      </c>
    </row>
    <row r="93" spans="2:10" x14ac:dyDescent="0.2">
      <c r="B93" s="57">
        <v>1906</v>
      </c>
      <c r="C93" s="57" t="s">
        <v>168</v>
      </c>
      <c r="E93" s="59">
        <v>2702767464</v>
      </c>
      <c r="G93" s="59">
        <v>6199696662</v>
      </c>
      <c r="H93" s="59">
        <v>817801159</v>
      </c>
      <c r="J93" s="59">
        <v>8084662967</v>
      </c>
    </row>
    <row r="94" spans="2:10" x14ac:dyDescent="0.2">
      <c r="B94" s="57">
        <v>190601</v>
      </c>
      <c r="C94" s="57" t="s">
        <v>169</v>
      </c>
      <c r="E94" s="59">
        <v>2702767464</v>
      </c>
      <c r="G94" s="59">
        <v>6199696662</v>
      </c>
      <c r="H94" s="59">
        <v>817801159</v>
      </c>
      <c r="J94" s="59">
        <v>8084662967</v>
      </c>
    </row>
    <row r="95" spans="2:10" x14ac:dyDescent="0.2">
      <c r="B95" s="57">
        <v>19060104</v>
      </c>
      <c r="C95" s="57" t="s">
        <v>170</v>
      </c>
      <c r="E95" s="59">
        <v>2702767464</v>
      </c>
      <c r="G95" s="59">
        <v>6199696662</v>
      </c>
      <c r="H95" s="59">
        <v>817801159</v>
      </c>
      <c r="J95" s="59">
        <v>8084662967</v>
      </c>
    </row>
    <row r="96" spans="2:10" x14ac:dyDescent="0.2">
      <c r="B96" s="57">
        <v>1908</v>
      </c>
      <c r="C96" s="57" t="s">
        <v>171</v>
      </c>
      <c r="E96" s="59">
        <v>123788959746</v>
      </c>
      <c r="G96" s="59">
        <v>8490316166</v>
      </c>
      <c r="H96" s="59">
        <v>9516315905.2700005</v>
      </c>
      <c r="J96" s="59">
        <v>122762960006.73</v>
      </c>
    </row>
    <row r="97" spans="2:10" x14ac:dyDescent="0.2">
      <c r="B97" s="57">
        <v>190801</v>
      </c>
      <c r="C97" s="57" t="s">
        <v>172</v>
      </c>
      <c r="E97" s="59">
        <v>123788959746</v>
      </c>
      <c r="G97" s="59">
        <v>8490316166</v>
      </c>
      <c r="H97" s="59">
        <v>9516315905.2700005</v>
      </c>
      <c r="J97" s="59">
        <v>122762960006.73</v>
      </c>
    </row>
    <row r="98" spans="2:10" x14ac:dyDescent="0.2">
      <c r="B98" s="57">
        <v>19080101</v>
      </c>
      <c r="C98" s="57" t="s">
        <v>173</v>
      </c>
      <c r="E98" s="59">
        <v>22406274673</v>
      </c>
      <c r="G98" s="59">
        <v>8264889</v>
      </c>
      <c r="H98" s="59">
        <v>265221957.27000001</v>
      </c>
      <c r="J98" s="59">
        <v>22149317604.73</v>
      </c>
    </row>
    <row r="99" spans="2:10" x14ac:dyDescent="0.2">
      <c r="B99" s="57">
        <v>1908010102</v>
      </c>
      <c r="C99" s="57" t="s">
        <v>174</v>
      </c>
      <c r="E99" s="59">
        <v>4695995191</v>
      </c>
      <c r="G99" s="59">
        <v>0</v>
      </c>
      <c r="H99" s="59">
        <v>0</v>
      </c>
      <c r="J99" s="59">
        <v>4695995191</v>
      </c>
    </row>
    <row r="100" spans="2:10" x14ac:dyDescent="0.2">
      <c r="B100" s="57">
        <v>190801010208</v>
      </c>
      <c r="C100" s="57" t="s">
        <v>175</v>
      </c>
      <c r="E100" s="59">
        <v>3472795429</v>
      </c>
      <c r="G100" s="59">
        <v>0</v>
      </c>
      <c r="H100" s="59">
        <v>0</v>
      </c>
      <c r="J100" s="59">
        <v>3472795429</v>
      </c>
    </row>
    <row r="101" spans="2:10" x14ac:dyDescent="0.2">
      <c r="B101" s="57">
        <v>190801010209</v>
      </c>
      <c r="C101" s="57" t="s">
        <v>474</v>
      </c>
      <c r="E101" s="59">
        <v>1223199762</v>
      </c>
      <c r="G101" s="59">
        <v>0</v>
      </c>
      <c r="H101" s="59">
        <v>0</v>
      </c>
      <c r="J101" s="59">
        <v>1223199762</v>
      </c>
    </row>
    <row r="102" spans="2:10" x14ac:dyDescent="0.2">
      <c r="B102" s="57">
        <v>1908010103</v>
      </c>
      <c r="C102" s="57" t="s">
        <v>176</v>
      </c>
      <c r="E102" s="59">
        <v>16628779482</v>
      </c>
      <c r="G102" s="59">
        <v>8264889</v>
      </c>
      <c r="H102" s="59">
        <v>253721957.27000001</v>
      </c>
      <c r="J102" s="59">
        <v>16383322413.73</v>
      </c>
    </row>
    <row r="103" spans="2:10" x14ac:dyDescent="0.2">
      <c r="B103" s="57">
        <v>1908010107</v>
      </c>
      <c r="C103" s="57" t="s">
        <v>475</v>
      </c>
      <c r="E103" s="59">
        <v>1081500000</v>
      </c>
      <c r="G103" s="59">
        <v>0</v>
      </c>
      <c r="H103" s="59">
        <v>11500000</v>
      </c>
      <c r="J103" s="59">
        <v>1070000000</v>
      </c>
    </row>
    <row r="104" spans="2:10" x14ac:dyDescent="0.2">
      <c r="B104" s="57">
        <v>190801010701</v>
      </c>
      <c r="C104" s="57" t="s">
        <v>476</v>
      </c>
      <c r="E104" s="59">
        <v>1081500000</v>
      </c>
      <c r="G104" s="59">
        <v>0</v>
      </c>
      <c r="H104" s="59">
        <v>11500000</v>
      </c>
      <c r="J104" s="59">
        <v>1070000000</v>
      </c>
    </row>
    <row r="105" spans="2:10" x14ac:dyDescent="0.2">
      <c r="B105" s="57">
        <v>19080102</v>
      </c>
      <c r="C105" s="57" t="s">
        <v>177</v>
      </c>
      <c r="E105" s="59">
        <v>52751764824</v>
      </c>
      <c r="G105" s="59">
        <v>0</v>
      </c>
      <c r="H105" s="59">
        <v>1870845938</v>
      </c>
      <c r="J105" s="59">
        <v>50880918886</v>
      </c>
    </row>
    <row r="106" spans="2:10" x14ac:dyDescent="0.2">
      <c r="B106" s="57">
        <v>19080104</v>
      </c>
      <c r="C106" s="57" t="s">
        <v>178</v>
      </c>
      <c r="E106" s="59">
        <v>10865558866</v>
      </c>
      <c r="G106" s="59">
        <v>364500000</v>
      </c>
      <c r="H106" s="59">
        <v>3671190000</v>
      </c>
      <c r="J106" s="59">
        <v>7558868866</v>
      </c>
    </row>
    <row r="107" spans="2:10" x14ac:dyDescent="0.2">
      <c r="B107" s="57">
        <v>1908010402</v>
      </c>
      <c r="C107" s="57" t="s">
        <v>179</v>
      </c>
      <c r="E107" s="59">
        <v>6931518866</v>
      </c>
      <c r="G107" s="59">
        <v>0</v>
      </c>
      <c r="H107" s="59">
        <v>0</v>
      </c>
      <c r="J107" s="59">
        <v>6931518866</v>
      </c>
    </row>
    <row r="108" spans="2:10" x14ac:dyDescent="0.2">
      <c r="B108" s="57">
        <v>1908010403</v>
      </c>
      <c r="C108" s="57" t="s">
        <v>477</v>
      </c>
      <c r="E108" s="59">
        <v>194000000</v>
      </c>
      <c r="G108" s="59">
        <v>0</v>
      </c>
      <c r="H108" s="59">
        <v>0</v>
      </c>
      <c r="J108" s="59">
        <v>194000000</v>
      </c>
    </row>
    <row r="109" spans="2:10" x14ac:dyDescent="0.2">
      <c r="B109" s="57">
        <v>1908010404</v>
      </c>
      <c r="C109" s="57" t="s">
        <v>478</v>
      </c>
      <c r="E109" s="59">
        <v>3740040000</v>
      </c>
      <c r="G109" s="59">
        <v>364500000</v>
      </c>
      <c r="H109" s="59">
        <v>3671190000</v>
      </c>
      <c r="J109" s="59">
        <v>433350000</v>
      </c>
    </row>
    <row r="110" spans="2:10" x14ac:dyDescent="0.2">
      <c r="B110" s="57">
        <v>19080105</v>
      </c>
      <c r="C110" s="57" t="s">
        <v>479</v>
      </c>
      <c r="E110" s="59">
        <v>988989769</v>
      </c>
      <c r="G110" s="59">
        <v>147053423</v>
      </c>
      <c r="H110" s="59">
        <v>291169161</v>
      </c>
      <c r="J110" s="59">
        <v>844874031</v>
      </c>
    </row>
    <row r="111" spans="2:10" x14ac:dyDescent="0.2">
      <c r="B111" s="57">
        <v>1908010501</v>
      </c>
      <c r="C111" s="57" t="s">
        <v>480</v>
      </c>
      <c r="E111" s="59">
        <v>840000000</v>
      </c>
      <c r="G111" s="59">
        <v>147053423</v>
      </c>
      <c r="H111" s="59">
        <v>291169161</v>
      </c>
      <c r="J111" s="59">
        <v>695884262</v>
      </c>
    </row>
    <row r="112" spans="2:10" x14ac:dyDescent="0.2">
      <c r="B112" s="57">
        <v>1908010502</v>
      </c>
      <c r="C112" s="57" t="s">
        <v>481</v>
      </c>
      <c r="E112" s="59">
        <v>148989769</v>
      </c>
      <c r="G112" s="59">
        <v>0</v>
      </c>
      <c r="H112" s="59">
        <v>0</v>
      </c>
      <c r="J112" s="59">
        <v>148989769</v>
      </c>
    </row>
    <row r="113" spans="2:10" x14ac:dyDescent="0.2">
      <c r="B113" s="57">
        <v>19080106</v>
      </c>
      <c r="C113" s="57" t="s">
        <v>482</v>
      </c>
      <c r="E113" s="59">
        <v>13170571614</v>
      </c>
      <c r="G113" s="59">
        <v>2520540039</v>
      </c>
      <c r="H113" s="59">
        <v>2912688849</v>
      </c>
      <c r="J113" s="59">
        <v>12778422804</v>
      </c>
    </row>
    <row r="114" spans="2:10" x14ac:dyDescent="0.2">
      <c r="B114" s="57">
        <v>1908010601</v>
      </c>
      <c r="C114" s="57" t="s">
        <v>483</v>
      </c>
      <c r="E114" s="59">
        <v>12142058368</v>
      </c>
      <c r="G114" s="59">
        <v>196708318</v>
      </c>
      <c r="H114" s="59">
        <v>171651141</v>
      </c>
      <c r="J114" s="59">
        <v>12167115545</v>
      </c>
    </row>
    <row r="115" spans="2:10" x14ac:dyDescent="0.2">
      <c r="B115" s="57">
        <v>1908010603</v>
      </c>
      <c r="C115" s="57" t="s">
        <v>484</v>
      </c>
      <c r="E115" s="59">
        <v>1028513246</v>
      </c>
      <c r="G115" s="59">
        <v>2323831721</v>
      </c>
      <c r="H115" s="59">
        <v>2741037708</v>
      </c>
      <c r="J115" s="59">
        <v>611307259</v>
      </c>
    </row>
    <row r="116" spans="2:10" x14ac:dyDescent="0.2">
      <c r="B116" s="57">
        <v>19080107</v>
      </c>
      <c r="C116" s="57" t="s">
        <v>485</v>
      </c>
      <c r="E116" s="59">
        <v>23605800000</v>
      </c>
      <c r="G116" s="59">
        <v>5449957815</v>
      </c>
      <c r="H116" s="59">
        <v>505200000</v>
      </c>
      <c r="J116" s="59">
        <v>28550557815</v>
      </c>
    </row>
    <row r="117" spans="2:10" x14ac:dyDescent="0.2">
      <c r="B117" s="57">
        <v>1908010701</v>
      </c>
      <c r="C117" s="57" t="s">
        <v>486</v>
      </c>
      <c r="E117" s="59">
        <v>23434800000</v>
      </c>
      <c r="G117" s="59">
        <v>5279557815</v>
      </c>
      <c r="H117" s="59">
        <v>170400000</v>
      </c>
      <c r="J117" s="59">
        <v>28543957815</v>
      </c>
    </row>
    <row r="118" spans="2:10" x14ac:dyDescent="0.2">
      <c r="B118" s="57">
        <v>1908010702</v>
      </c>
      <c r="C118" s="57" t="s">
        <v>487</v>
      </c>
      <c r="E118" s="59">
        <v>171000000</v>
      </c>
      <c r="G118" s="59">
        <v>170400000</v>
      </c>
      <c r="H118" s="59">
        <v>334800000</v>
      </c>
      <c r="J118" s="59">
        <v>6600000</v>
      </c>
    </row>
    <row r="119" spans="2:10" x14ac:dyDescent="0.2">
      <c r="B119" s="57">
        <v>1926</v>
      </c>
      <c r="C119" s="57" t="s">
        <v>180</v>
      </c>
      <c r="E119" s="59">
        <v>434012791110</v>
      </c>
      <c r="G119" s="59">
        <v>10747965958</v>
      </c>
      <c r="H119" s="59">
        <v>8280197383</v>
      </c>
      <c r="J119" s="59">
        <v>436480559685</v>
      </c>
    </row>
    <row r="120" spans="2:10" x14ac:dyDescent="0.2">
      <c r="B120" s="57">
        <v>192603</v>
      </c>
      <c r="C120" s="57" t="s">
        <v>181</v>
      </c>
      <c r="E120" s="59">
        <v>434012791110</v>
      </c>
      <c r="G120" s="59">
        <v>10747965958</v>
      </c>
      <c r="H120" s="59">
        <v>8280197383</v>
      </c>
      <c r="J120" s="59">
        <v>436480559685</v>
      </c>
    </row>
    <row r="121" spans="2:10" x14ac:dyDescent="0.2">
      <c r="B121" s="57">
        <v>19260301</v>
      </c>
      <c r="C121" s="57" t="s">
        <v>182</v>
      </c>
      <c r="E121" s="59">
        <v>25804737023</v>
      </c>
      <c r="G121" s="59">
        <v>0</v>
      </c>
      <c r="H121" s="59">
        <v>314955684</v>
      </c>
      <c r="J121" s="59">
        <v>25489781339</v>
      </c>
    </row>
    <row r="122" spans="2:10" x14ac:dyDescent="0.2">
      <c r="B122" s="57">
        <v>1926030101</v>
      </c>
      <c r="C122" s="57" t="s">
        <v>183</v>
      </c>
      <c r="E122" s="59">
        <v>9609161016</v>
      </c>
      <c r="G122" s="59">
        <v>0</v>
      </c>
      <c r="H122" s="59">
        <v>0</v>
      </c>
      <c r="J122" s="59">
        <v>9609161016</v>
      </c>
    </row>
    <row r="123" spans="2:10" x14ac:dyDescent="0.2">
      <c r="B123" s="57">
        <v>1926030102</v>
      </c>
      <c r="C123" s="57" t="s">
        <v>184</v>
      </c>
      <c r="E123" s="59">
        <v>532202892</v>
      </c>
      <c r="G123" s="59">
        <v>0</v>
      </c>
      <c r="H123" s="59">
        <v>0</v>
      </c>
      <c r="J123" s="59">
        <v>532202892</v>
      </c>
    </row>
    <row r="124" spans="2:10" x14ac:dyDescent="0.2">
      <c r="B124" s="57">
        <v>1926030105</v>
      </c>
      <c r="C124" s="57" t="s">
        <v>185</v>
      </c>
      <c r="E124" s="59">
        <v>7782459300</v>
      </c>
      <c r="G124" s="59">
        <v>0</v>
      </c>
      <c r="H124" s="59">
        <v>314955684</v>
      </c>
      <c r="J124" s="59">
        <v>7467503616</v>
      </c>
    </row>
    <row r="125" spans="2:10" x14ac:dyDescent="0.2">
      <c r="B125" s="57">
        <v>1926030106</v>
      </c>
      <c r="C125" s="57" t="s">
        <v>186</v>
      </c>
      <c r="E125" s="59">
        <v>2671415183</v>
      </c>
      <c r="G125" s="59">
        <v>0</v>
      </c>
      <c r="H125" s="59">
        <v>0</v>
      </c>
      <c r="J125" s="59">
        <v>2671415183</v>
      </c>
    </row>
    <row r="126" spans="2:10" x14ac:dyDescent="0.2">
      <c r="B126" s="57">
        <v>1926030108</v>
      </c>
      <c r="C126" s="57" t="s">
        <v>187</v>
      </c>
      <c r="E126" s="59">
        <v>5209498632</v>
      </c>
      <c r="G126" s="59">
        <v>0</v>
      </c>
      <c r="H126" s="59">
        <v>0</v>
      </c>
      <c r="J126" s="59">
        <v>5209498632</v>
      </c>
    </row>
    <row r="127" spans="2:10" x14ac:dyDescent="0.2">
      <c r="B127" s="57">
        <v>19260302</v>
      </c>
      <c r="C127" s="57" t="s">
        <v>188</v>
      </c>
      <c r="E127" s="59">
        <v>28996927011</v>
      </c>
      <c r="G127" s="59">
        <v>10174436</v>
      </c>
      <c r="H127" s="59">
        <v>0</v>
      </c>
      <c r="J127" s="59">
        <v>29007101447</v>
      </c>
    </row>
    <row r="128" spans="2:10" x14ac:dyDescent="0.2">
      <c r="B128" s="57">
        <v>1926030201</v>
      </c>
      <c r="C128" s="57" t="s">
        <v>189</v>
      </c>
      <c r="E128" s="59">
        <v>16562320000</v>
      </c>
      <c r="G128" s="59">
        <v>0</v>
      </c>
      <c r="H128" s="59">
        <v>0</v>
      </c>
      <c r="J128" s="59">
        <v>16562320000</v>
      </c>
    </row>
    <row r="129" spans="2:10" x14ac:dyDescent="0.2">
      <c r="B129" s="57">
        <v>1926030203</v>
      </c>
      <c r="C129" s="57" t="s">
        <v>190</v>
      </c>
      <c r="E129" s="59">
        <v>6583968300</v>
      </c>
      <c r="G129" s="59">
        <v>0</v>
      </c>
      <c r="H129" s="59">
        <v>0</v>
      </c>
      <c r="J129" s="59">
        <v>6583968300</v>
      </c>
    </row>
    <row r="130" spans="2:10" x14ac:dyDescent="0.2">
      <c r="B130" s="57">
        <v>1926030205</v>
      </c>
      <c r="C130" s="57" t="s">
        <v>488</v>
      </c>
      <c r="E130" s="59">
        <v>5850638711</v>
      </c>
      <c r="G130" s="59">
        <v>10174436</v>
      </c>
      <c r="H130" s="59">
        <v>0</v>
      </c>
      <c r="J130" s="59">
        <v>5860813147</v>
      </c>
    </row>
    <row r="131" spans="2:10" x14ac:dyDescent="0.2">
      <c r="B131" s="57">
        <v>19260304</v>
      </c>
      <c r="C131" s="57" t="s">
        <v>191</v>
      </c>
      <c r="E131" s="59">
        <v>38598788223</v>
      </c>
      <c r="G131" s="59">
        <v>0</v>
      </c>
      <c r="H131" s="59">
        <v>1151175280</v>
      </c>
      <c r="J131" s="59">
        <v>37447612943</v>
      </c>
    </row>
    <row r="132" spans="2:10" x14ac:dyDescent="0.2">
      <c r="B132" s="57">
        <v>1926030401</v>
      </c>
      <c r="C132" s="57" t="s">
        <v>192</v>
      </c>
      <c r="E132" s="59">
        <v>38598788223</v>
      </c>
      <c r="G132" s="59">
        <v>0</v>
      </c>
      <c r="H132" s="59">
        <v>1151175280</v>
      </c>
      <c r="J132" s="59">
        <v>37447612943</v>
      </c>
    </row>
    <row r="133" spans="2:10" x14ac:dyDescent="0.2">
      <c r="B133" s="57">
        <v>19260305</v>
      </c>
      <c r="C133" s="57" t="s">
        <v>193</v>
      </c>
      <c r="E133" s="59">
        <v>1596173643</v>
      </c>
      <c r="G133" s="59">
        <v>0</v>
      </c>
      <c r="H133" s="59">
        <v>0</v>
      </c>
      <c r="J133" s="59">
        <v>1596173643</v>
      </c>
    </row>
    <row r="134" spans="2:10" x14ac:dyDescent="0.2">
      <c r="B134" s="57">
        <v>1926030501</v>
      </c>
      <c r="C134" s="57" t="s">
        <v>194</v>
      </c>
      <c r="E134" s="59">
        <v>1596173643</v>
      </c>
      <c r="G134" s="59">
        <v>0</v>
      </c>
      <c r="H134" s="59">
        <v>0</v>
      </c>
      <c r="J134" s="59">
        <v>1596173643</v>
      </c>
    </row>
    <row r="135" spans="2:10" x14ac:dyDescent="0.2">
      <c r="B135" s="57">
        <v>19260306</v>
      </c>
      <c r="C135" s="57" t="s">
        <v>489</v>
      </c>
      <c r="E135" s="59">
        <v>93479433734</v>
      </c>
      <c r="G135" s="59">
        <v>0</v>
      </c>
      <c r="H135" s="59">
        <v>187934618</v>
      </c>
      <c r="J135" s="59">
        <v>93291499116</v>
      </c>
    </row>
    <row r="136" spans="2:10" x14ac:dyDescent="0.2">
      <c r="B136" s="57">
        <v>19260307</v>
      </c>
      <c r="C136" s="57" t="s">
        <v>490</v>
      </c>
      <c r="E136" s="59">
        <v>245536731476</v>
      </c>
      <c r="G136" s="59">
        <v>10737791522</v>
      </c>
      <c r="H136" s="59">
        <v>6626131801</v>
      </c>
      <c r="J136" s="59">
        <v>249648391197</v>
      </c>
    </row>
    <row r="137" spans="2:10" x14ac:dyDescent="0.2">
      <c r="B137" s="57">
        <v>1926030701</v>
      </c>
      <c r="C137" s="57" t="s">
        <v>491</v>
      </c>
      <c r="E137" s="59">
        <v>173655671098</v>
      </c>
      <c r="G137" s="59">
        <v>8385607522</v>
      </c>
      <c r="H137" s="59">
        <v>0</v>
      </c>
      <c r="J137" s="59">
        <v>182041278620</v>
      </c>
    </row>
    <row r="138" spans="2:10" x14ac:dyDescent="0.2">
      <c r="B138" s="57">
        <v>1926030702</v>
      </c>
      <c r="C138" s="57" t="s">
        <v>468</v>
      </c>
      <c r="E138" s="59">
        <v>11024097058</v>
      </c>
      <c r="G138" s="59">
        <v>2349402860</v>
      </c>
      <c r="H138" s="59">
        <v>0</v>
      </c>
      <c r="J138" s="59">
        <v>13373499918</v>
      </c>
    </row>
    <row r="139" spans="2:10" x14ac:dyDescent="0.2">
      <c r="B139" s="57">
        <v>1926030704</v>
      </c>
      <c r="C139" s="57" t="s">
        <v>492</v>
      </c>
      <c r="E139" s="59">
        <v>83420069</v>
      </c>
      <c r="G139" s="59">
        <v>0</v>
      </c>
      <c r="H139" s="59">
        <v>77580866</v>
      </c>
      <c r="J139" s="59">
        <v>5839203</v>
      </c>
    </row>
    <row r="140" spans="2:10" x14ac:dyDescent="0.2">
      <c r="B140" s="57">
        <v>1926030705</v>
      </c>
      <c r="C140" s="57" t="s">
        <v>493</v>
      </c>
      <c r="E140" s="59">
        <v>1030011059</v>
      </c>
      <c r="G140" s="59">
        <v>0</v>
      </c>
      <c r="H140" s="59">
        <v>0</v>
      </c>
      <c r="J140" s="59">
        <v>1030011059</v>
      </c>
    </row>
    <row r="141" spans="2:10" x14ac:dyDescent="0.2">
      <c r="B141" s="57">
        <v>1926030706</v>
      </c>
      <c r="C141" s="57" t="s">
        <v>494</v>
      </c>
      <c r="E141" s="59">
        <v>450363999</v>
      </c>
      <c r="G141" s="59">
        <v>0</v>
      </c>
      <c r="H141" s="59">
        <v>0</v>
      </c>
      <c r="J141" s="59">
        <v>450363999</v>
      </c>
    </row>
    <row r="142" spans="2:10" x14ac:dyDescent="0.2">
      <c r="B142" s="57">
        <v>1926030707</v>
      </c>
      <c r="C142" s="57" t="s">
        <v>495</v>
      </c>
      <c r="E142" s="59">
        <v>12037330378</v>
      </c>
      <c r="G142" s="59">
        <v>0</v>
      </c>
      <c r="H142" s="59">
        <v>0</v>
      </c>
      <c r="J142" s="59">
        <v>12037330378</v>
      </c>
    </row>
    <row r="143" spans="2:10" x14ac:dyDescent="0.2">
      <c r="B143" s="57">
        <v>1926030708</v>
      </c>
      <c r="C143" s="57" t="s">
        <v>496</v>
      </c>
      <c r="E143" s="59">
        <v>7019964315</v>
      </c>
      <c r="G143" s="59">
        <v>0</v>
      </c>
      <c r="H143" s="59">
        <v>6541816947</v>
      </c>
      <c r="J143" s="59">
        <v>478147368</v>
      </c>
    </row>
    <row r="144" spans="2:10" x14ac:dyDescent="0.2">
      <c r="B144" s="57">
        <v>1926030709</v>
      </c>
      <c r="C144" s="57" t="s">
        <v>497</v>
      </c>
      <c r="E144" s="59">
        <v>231181917</v>
      </c>
      <c r="G144" s="59">
        <v>0</v>
      </c>
      <c r="H144" s="59">
        <v>1164661</v>
      </c>
      <c r="J144" s="59">
        <v>230017256</v>
      </c>
    </row>
    <row r="145" spans="2:10" x14ac:dyDescent="0.2">
      <c r="B145" s="57">
        <v>1926030710</v>
      </c>
      <c r="C145" s="57" t="s">
        <v>498</v>
      </c>
      <c r="E145" s="59">
        <v>3511616415</v>
      </c>
      <c r="G145" s="59">
        <v>0</v>
      </c>
      <c r="H145" s="59">
        <v>113904</v>
      </c>
      <c r="J145" s="59">
        <v>3511502511</v>
      </c>
    </row>
    <row r="146" spans="2:10" x14ac:dyDescent="0.2">
      <c r="B146" s="57">
        <v>1926030711</v>
      </c>
      <c r="C146" s="57" t="s">
        <v>499</v>
      </c>
      <c r="E146" s="59">
        <v>5843055663</v>
      </c>
      <c r="G146" s="59">
        <v>0</v>
      </c>
      <c r="H146" s="59">
        <v>5455423</v>
      </c>
      <c r="J146" s="59">
        <v>5837600240</v>
      </c>
    </row>
    <row r="147" spans="2:10" x14ac:dyDescent="0.2">
      <c r="B147" s="57">
        <v>1926030712</v>
      </c>
      <c r="C147" s="57" t="s">
        <v>500</v>
      </c>
      <c r="E147" s="59">
        <v>23243862931</v>
      </c>
      <c r="G147" s="59">
        <v>0</v>
      </c>
      <c r="H147" s="59">
        <v>0</v>
      </c>
      <c r="J147" s="59">
        <v>23243862931</v>
      </c>
    </row>
    <row r="148" spans="2:10" x14ac:dyDescent="0.2">
      <c r="B148" s="57">
        <v>1926030713</v>
      </c>
      <c r="C148" s="57" t="s">
        <v>501</v>
      </c>
      <c r="E148" s="59">
        <v>7406156574</v>
      </c>
      <c r="G148" s="59">
        <v>2781140</v>
      </c>
      <c r="H148" s="59">
        <v>0</v>
      </c>
      <c r="J148" s="59">
        <v>7408937714</v>
      </c>
    </row>
    <row r="149" spans="2:10" x14ac:dyDescent="0.2">
      <c r="B149" s="57">
        <v>1970</v>
      </c>
      <c r="C149" s="57" t="s">
        <v>195</v>
      </c>
      <c r="E149" s="59">
        <v>3269634101.7800002</v>
      </c>
      <c r="G149" s="59">
        <v>7596960</v>
      </c>
      <c r="H149" s="59">
        <v>0</v>
      </c>
      <c r="J149" s="59">
        <v>3277231061.7800002</v>
      </c>
    </row>
    <row r="150" spans="2:10" x14ac:dyDescent="0.2">
      <c r="B150" s="57">
        <v>197007</v>
      </c>
      <c r="C150" s="57" t="s">
        <v>196</v>
      </c>
      <c r="E150" s="59">
        <v>2477752951.8699999</v>
      </c>
      <c r="G150" s="59">
        <v>7596960</v>
      </c>
      <c r="H150" s="59">
        <v>0</v>
      </c>
      <c r="J150" s="59">
        <v>2485349911.8699999</v>
      </c>
    </row>
    <row r="151" spans="2:10" x14ac:dyDescent="0.2">
      <c r="B151" s="57">
        <v>19700714</v>
      </c>
      <c r="C151" s="57" t="s">
        <v>196</v>
      </c>
      <c r="E151" s="59">
        <v>2477752951.8699999</v>
      </c>
      <c r="G151" s="59">
        <v>7596960</v>
      </c>
      <c r="H151" s="59">
        <v>0</v>
      </c>
      <c r="J151" s="59">
        <v>2485349911.8699999</v>
      </c>
    </row>
    <row r="152" spans="2:10" x14ac:dyDescent="0.2">
      <c r="B152" s="57">
        <v>197008</v>
      </c>
      <c r="C152" s="57" t="s">
        <v>197</v>
      </c>
      <c r="E152" s="59">
        <v>791881149.90999997</v>
      </c>
      <c r="G152" s="59">
        <v>0</v>
      </c>
      <c r="H152" s="59">
        <v>0</v>
      </c>
      <c r="J152" s="59">
        <v>791881149.90999997</v>
      </c>
    </row>
    <row r="153" spans="2:10" x14ac:dyDescent="0.2">
      <c r="B153" s="57">
        <v>19700815</v>
      </c>
      <c r="C153" s="57" t="s">
        <v>198</v>
      </c>
      <c r="E153" s="59">
        <v>791881149.90999997</v>
      </c>
      <c r="G153" s="59">
        <v>0</v>
      </c>
      <c r="H153" s="59">
        <v>0</v>
      </c>
      <c r="J153" s="59">
        <v>791881149.90999997</v>
      </c>
    </row>
    <row r="154" spans="2:10" x14ac:dyDescent="0.2">
      <c r="B154" s="57">
        <v>1975</v>
      </c>
      <c r="C154" s="57" t="s">
        <v>199</v>
      </c>
      <c r="E154" s="59">
        <v>-1217320542.3099999</v>
      </c>
      <c r="G154" s="59">
        <v>33999449</v>
      </c>
      <c r="H154" s="59">
        <v>0</v>
      </c>
      <c r="J154" s="59">
        <v>-1183321093.3099999</v>
      </c>
    </row>
    <row r="155" spans="2:10" x14ac:dyDescent="0.2">
      <c r="B155" s="57">
        <v>197507</v>
      </c>
      <c r="C155" s="57" t="s">
        <v>196</v>
      </c>
      <c r="E155" s="59">
        <v>-758331651.08000004</v>
      </c>
      <c r="G155" s="59">
        <v>18449962</v>
      </c>
      <c r="H155" s="59">
        <v>0</v>
      </c>
      <c r="J155" s="59">
        <v>-739881689.08000004</v>
      </c>
    </row>
    <row r="156" spans="2:10" x14ac:dyDescent="0.2">
      <c r="B156" s="57">
        <v>19750714</v>
      </c>
      <c r="C156" s="57" t="s">
        <v>200</v>
      </c>
      <c r="E156" s="59">
        <v>-758331651.08000004</v>
      </c>
      <c r="G156" s="59">
        <v>18449962</v>
      </c>
      <c r="H156" s="59">
        <v>0</v>
      </c>
      <c r="J156" s="59">
        <v>-739881689.08000004</v>
      </c>
    </row>
    <row r="157" spans="2:10" x14ac:dyDescent="0.2">
      <c r="B157" s="57">
        <v>197508</v>
      </c>
      <c r="C157" s="57" t="s">
        <v>197</v>
      </c>
      <c r="E157" s="59">
        <v>-458988891.23000002</v>
      </c>
      <c r="G157" s="59">
        <v>15549487</v>
      </c>
      <c r="H157" s="59">
        <v>0</v>
      </c>
      <c r="J157" s="59">
        <v>-443439404.23000002</v>
      </c>
    </row>
    <row r="158" spans="2:10" x14ac:dyDescent="0.2">
      <c r="B158" s="57">
        <v>19750815</v>
      </c>
      <c r="C158" s="57" t="s">
        <v>197</v>
      </c>
      <c r="E158" s="59">
        <v>-458988891.23000002</v>
      </c>
      <c r="G158" s="59">
        <v>15549487</v>
      </c>
      <c r="H158" s="59">
        <v>0</v>
      </c>
      <c r="J158" s="59">
        <v>-443439404.23000002</v>
      </c>
    </row>
    <row r="159" spans="2:10" x14ac:dyDescent="0.2">
      <c r="B159" s="57">
        <v>1976</v>
      </c>
      <c r="C159" s="57" t="s">
        <v>502</v>
      </c>
      <c r="E159" s="59">
        <v>-153746216.56</v>
      </c>
      <c r="G159" s="59">
        <v>0</v>
      </c>
      <c r="H159" s="59">
        <v>131741150</v>
      </c>
      <c r="J159" s="59">
        <v>-285487366.56</v>
      </c>
    </row>
    <row r="160" spans="2:10" x14ac:dyDescent="0.2">
      <c r="B160" s="57">
        <v>197606</v>
      </c>
      <c r="C160" s="57" t="s">
        <v>201</v>
      </c>
      <c r="E160" s="59">
        <v>-153746216.56</v>
      </c>
      <c r="G160" s="59">
        <v>0</v>
      </c>
      <c r="H160" s="59">
        <v>131741150</v>
      </c>
      <c r="J160" s="59">
        <v>-285487366.56</v>
      </c>
    </row>
    <row r="161" spans="2:10" x14ac:dyDescent="0.2">
      <c r="B161" s="57">
        <v>19760614</v>
      </c>
      <c r="C161" s="57" t="s">
        <v>201</v>
      </c>
      <c r="E161" s="59">
        <v>-105420589.48999999</v>
      </c>
      <c r="G161" s="59">
        <v>0</v>
      </c>
      <c r="H161" s="59">
        <v>126677547</v>
      </c>
      <c r="J161" s="59">
        <v>-232098136.49000001</v>
      </c>
    </row>
    <row r="162" spans="2:10" x14ac:dyDescent="0.2">
      <c r="B162" s="57">
        <v>19760715</v>
      </c>
      <c r="C162" s="57" t="s">
        <v>197</v>
      </c>
      <c r="E162" s="59">
        <v>-48325627.07</v>
      </c>
      <c r="G162" s="59">
        <v>0</v>
      </c>
      <c r="H162" s="59">
        <v>5063603</v>
      </c>
      <c r="J162" s="59">
        <v>-53389230.07</v>
      </c>
    </row>
    <row r="163" spans="2:10" x14ac:dyDescent="0.2">
      <c r="B163" s="57">
        <v>1986</v>
      </c>
      <c r="C163" s="57" t="s">
        <v>503</v>
      </c>
      <c r="E163" s="59">
        <v>14354991879</v>
      </c>
      <c r="G163" s="59">
        <v>0</v>
      </c>
      <c r="H163" s="59">
        <v>0</v>
      </c>
      <c r="J163" s="59">
        <v>14354991879</v>
      </c>
    </row>
    <row r="164" spans="2:10" x14ac:dyDescent="0.2">
      <c r="B164" s="57">
        <v>198604</v>
      </c>
      <c r="C164" s="57" t="s">
        <v>504</v>
      </c>
      <c r="E164" s="59">
        <v>14354991879</v>
      </c>
      <c r="G164" s="59">
        <v>0</v>
      </c>
      <c r="H164" s="59">
        <v>0</v>
      </c>
      <c r="J164" s="59">
        <v>14354991879</v>
      </c>
    </row>
    <row r="165" spans="2:10" x14ac:dyDescent="0.2">
      <c r="B165" s="57">
        <v>1</v>
      </c>
      <c r="C165" s="57" t="s">
        <v>505</v>
      </c>
      <c r="E165" s="59">
        <v>633902638828.70996</v>
      </c>
      <c r="G165" s="59">
        <v>50750987237.099998</v>
      </c>
      <c r="H165" s="59">
        <v>45311041041.610001</v>
      </c>
      <c r="J165" s="59">
        <v>639342585024.19995</v>
      </c>
    </row>
    <row r="166" spans="2:10" x14ac:dyDescent="0.2">
      <c r="B166" s="57">
        <v>24</v>
      </c>
      <c r="C166" s="57" t="s">
        <v>2</v>
      </c>
      <c r="E166" s="59">
        <v>-265648911.12</v>
      </c>
      <c r="G166" s="59">
        <v>61346105759</v>
      </c>
      <c r="H166" s="59">
        <v>71576412836</v>
      </c>
      <c r="J166" s="59">
        <v>-10495955988.120001</v>
      </c>
    </row>
    <row r="167" spans="2:10" x14ac:dyDescent="0.2">
      <c r="B167" s="57">
        <v>2401</v>
      </c>
      <c r="C167" s="57" t="s">
        <v>4</v>
      </c>
      <c r="E167" s="59">
        <v>-67414323</v>
      </c>
      <c r="G167" s="59">
        <v>18698262808</v>
      </c>
      <c r="H167" s="59">
        <v>27196543393</v>
      </c>
      <c r="J167" s="59">
        <v>-8565694908</v>
      </c>
    </row>
    <row r="168" spans="2:10" x14ac:dyDescent="0.2">
      <c r="B168" s="57">
        <v>240101</v>
      </c>
      <c r="C168" s="57" t="s">
        <v>202</v>
      </c>
      <c r="E168" s="59">
        <v>0</v>
      </c>
      <c r="G168" s="59">
        <v>495649005</v>
      </c>
      <c r="H168" s="59">
        <v>618205607</v>
      </c>
      <c r="J168" s="59">
        <v>-122556602</v>
      </c>
    </row>
    <row r="169" spans="2:10" x14ac:dyDescent="0.2">
      <c r="B169" s="57">
        <v>24010101</v>
      </c>
      <c r="C169" s="57" t="s">
        <v>203</v>
      </c>
      <c r="E169" s="59">
        <v>0</v>
      </c>
      <c r="G169" s="59">
        <v>18843980</v>
      </c>
      <c r="H169" s="59">
        <v>18843980</v>
      </c>
      <c r="J169" s="59">
        <v>0</v>
      </c>
    </row>
    <row r="170" spans="2:10" x14ac:dyDescent="0.2">
      <c r="B170" s="57">
        <v>24010102</v>
      </c>
      <c r="C170" s="57" t="s">
        <v>204</v>
      </c>
      <c r="E170" s="59">
        <v>0</v>
      </c>
      <c r="G170" s="59">
        <v>96363034</v>
      </c>
      <c r="H170" s="59">
        <v>218919636</v>
      </c>
      <c r="J170" s="59">
        <v>-122556602</v>
      </c>
    </row>
    <row r="171" spans="2:10" x14ac:dyDescent="0.2">
      <c r="B171" s="57">
        <v>24010103</v>
      </c>
      <c r="C171" s="57" t="s">
        <v>506</v>
      </c>
      <c r="E171" s="59">
        <v>0</v>
      </c>
      <c r="G171" s="59">
        <v>375708035</v>
      </c>
      <c r="H171" s="59">
        <v>375708035</v>
      </c>
      <c r="J171" s="59">
        <v>0</v>
      </c>
    </row>
    <row r="172" spans="2:10" x14ac:dyDescent="0.2">
      <c r="B172" s="57">
        <v>24010104</v>
      </c>
      <c r="C172" s="57" t="s">
        <v>205</v>
      </c>
      <c r="E172" s="59">
        <v>0</v>
      </c>
      <c r="G172" s="59">
        <v>4733956</v>
      </c>
      <c r="H172" s="59">
        <v>4733956</v>
      </c>
      <c r="J172" s="59">
        <v>0</v>
      </c>
    </row>
    <row r="173" spans="2:10" x14ac:dyDescent="0.2">
      <c r="B173" s="57">
        <v>240102</v>
      </c>
      <c r="C173" s="57" t="s">
        <v>206</v>
      </c>
      <c r="E173" s="59">
        <v>-67414323</v>
      </c>
      <c r="G173" s="59">
        <v>18202613803</v>
      </c>
      <c r="H173" s="59">
        <v>26578337786</v>
      </c>
      <c r="J173" s="59">
        <v>-8443138306</v>
      </c>
    </row>
    <row r="174" spans="2:10" x14ac:dyDescent="0.2">
      <c r="B174" s="57">
        <v>24010201</v>
      </c>
      <c r="C174" s="57" t="s">
        <v>507</v>
      </c>
      <c r="E174" s="59">
        <v>-67414323</v>
      </c>
      <c r="G174" s="59">
        <v>18202613803</v>
      </c>
      <c r="H174" s="59">
        <v>26578337786</v>
      </c>
      <c r="J174" s="59">
        <v>-8443138306</v>
      </c>
    </row>
    <row r="175" spans="2:10" x14ac:dyDescent="0.2">
      <c r="B175" s="57">
        <v>2424</v>
      </c>
      <c r="C175" s="57" t="s">
        <v>231</v>
      </c>
      <c r="E175" s="59">
        <v>-104741195</v>
      </c>
      <c r="G175" s="59">
        <v>289690937</v>
      </c>
      <c r="H175" s="59">
        <v>213771408</v>
      </c>
      <c r="J175" s="59">
        <v>-28821666</v>
      </c>
    </row>
    <row r="176" spans="2:10" x14ac:dyDescent="0.2">
      <c r="B176" s="57">
        <v>242401</v>
      </c>
      <c r="C176" s="57" t="s">
        <v>232</v>
      </c>
      <c r="E176" s="59">
        <v>-75512093</v>
      </c>
      <c r="G176" s="59">
        <v>155532096</v>
      </c>
      <c r="H176" s="59">
        <v>80020003</v>
      </c>
      <c r="J176" s="59">
        <v>0</v>
      </c>
    </row>
    <row r="177" spans="2:10" x14ac:dyDescent="0.2">
      <c r="B177" s="57">
        <v>24240102</v>
      </c>
      <c r="C177" s="57" t="s">
        <v>233</v>
      </c>
      <c r="E177" s="59">
        <v>-75512093</v>
      </c>
      <c r="G177" s="59">
        <v>151432096</v>
      </c>
      <c r="H177" s="59">
        <v>75920003</v>
      </c>
      <c r="J177" s="59">
        <v>0</v>
      </c>
    </row>
    <row r="178" spans="2:10" x14ac:dyDescent="0.2">
      <c r="B178" s="57">
        <v>24240103</v>
      </c>
      <c r="C178" s="57" t="s">
        <v>234</v>
      </c>
      <c r="E178" s="59">
        <v>0</v>
      </c>
      <c r="G178" s="59">
        <v>4100000</v>
      </c>
      <c r="H178" s="59">
        <v>4100000</v>
      </c>
      <c r="J178" s="59">
        <v>0</v>
      </c>
    </row>
    <row r="179" spans="2:10" x14ac:dyDescent="0.2">
      <c r="B179" s="57">
        <v>242402</v>
      </c>
      <c r="C179" s="57" t="s">
        <v>235</v>
      </c>
      <c r="E179" s="59">
        <v>-29229102</v>
      </c>
      <c r="G179" s="59">
        <v>63181002</v>
      </c>
      <c r="H179" s="59">
        <v>33951900</v>
      </c>
      <c r="J179" s="59">
        <v>0</v>
      </c>
    </row>
    <row r="180" spans="2:10" x14ac:dyDescent="0.2">
      <c r="B180" s="57">
        <v>24240202</v>
      </c>
      <c r="C180" s="57" t="s">
        <v>236</v>
      </c>
      <c r="E180" s="59">
        <v>-29229102</v>
      </c>
      <c r="G180" s="59">
        <v>63181002</v>
      </c>
      <c r="H180" s="59">
        <v>33951900</v>
      </c>
      <c r="J180" s="59">
        <v>0</v>
      </c>
    </row>
    <row r="181" spans="2:10" x14ac:dyDescent="0.2">
      <c r="B181" s="57">
        <v>242405</v>
      </c>
      <c r="C181" s="57" t="s">
        <v>237</v>
      </c>
      <c r="E181" s="59">
        <v>0</v>
      </c>
      <c r="G181" s="59">
        <v>1607000</v>
      </c>
      <c r="H181" s="59">
        <v>1607000</v>
      </c>
      <c r="J181" s="59">
        <v>0</v>
      </c>
    </row>
    <row r="182" spans="2:10" x14ac:dyDescent="0.2">
      <c r="B182" s="57">
        <v>242407</v>
      </c>
      <c r="C182" s="57" t="s">
        <v>238</v>
      </c>
      <c r="E182" s="59">
        <v>0</v>
      </c>
      <c r="G182" s="59">
        <v>28139173</v>
      </c>
      <c r="H182" s="59">
        <v>28139173</v>
      </c>
      <c r="J182" s="59">
        <v>0</v>
      </c>
    </row>
    <row r="183" spans="2:10" x14ac:dyDescent="0.2">
      <c r="B183" s="57">
        <v>24240705</v>
      </c>
      <c r="C183" s="57" t="s">
        <v>239</v>
      </c>
      <c r="E183" s="59">
        <v>0</v>
      </c>
      <c r="G183" s="59">
        <v>104400</v>
      </c>
      <c r="H183" s="59">
        <v>104400</v>
      </c>
      <c r="J183" s="59">
        <v>0</v>
      </c>
    </row>
    <row r="184" spans="2:10" x14ac:dyDescent="0.2">
      <c r="B184" s="57">
        <v>24240706</v>
      </c>
      <c r="C184" s="57" t="s">
        <v>240</v>
      </c>
      <c r="E184" s="59">
        <v>0</v>
      </c>
      <c r="G184" s="59">
        <v>28034773</v>
      </c>
      <c r="H184" s="59">
        <v>28034773</v>
      </c>
      <c r="J184" s="59">
        <v>0</v>
      </c>
    </row>
    <row r="185" spans="2:10" x14ac:dyDescent="0.2">
      <c r="B185" s="57">
        <v>242413</v>
      </c>
      <c r="C185" s="57" t="s">
        <v>241</v>
      </c>
      <c r="E185" s="59">
        <v>0</v>
      </c>
      <c r="G185" s="59">
        <v>41231666</v>
      </c>
      <c r="H185" s="59">
        <v>70053332</v>
      </c>
      <c r="J185" s="59">
        <v>-28821666</v>
      </c>
    </row>
    <row r="186" spans="2:10" x14ac:dyDescent="0.2">
      <c r="B186" s="57">
        <v>24241310</v>
      </c>
      <c r="C186" s="57" t="s">
        <v>508</v>
      </c>
      <c r="E186" s="59">
        <v>0</v>
      </c>
      <c r="G186" s="59">
        <v>34351666</v>
      </c>
      <c r="H186" s="59">
        <v>63173332</v>
      </c>
      <c r="J186" s="59">
        <v>-28821666</v>
      </c>
    </row>
    <row r="187" spans="2:10" x14ac:dyDescent="0.2">
      <c r="B187" s="57">
        <v>24241311</v>
      </c>
      <c r="C187" s="57" t="s">
        <v>509</v>
      </c>
      <c r="E187" s="59">
        <v>0</v>
      </c>
      <c r="G187" s="59">
        <v>6880000</v>
      </c>
      <c r="H187" s="59">
        <v>6880000</v>
      </c>
      <c r="J187" s="59">
        <v>0</v>
      </c>
    </row>
    <row r="188" spans="2:10" x14ac:dyDescent="0.2">
      <c r="B188" s="57">
        <v>2430</v>
      </c>
      <c r="C188" s="57" t="s">
        <v>510</v>
      </c>
      <c r="E188" s="59">
        <v>0</v>
      </c>
      <c r="G188" s="59">
        <v>40840733090</v>
      </c>
      <c r="H188" s="59">
        <v>41919064225</v>
      </c>
      <c r="J188" s="59">
        <v>-1078331135</v>
      </c>
    </row>
    <row r="189" spans="2:10" x14ac:dyDescent="0.2">
      <c r="B189" s="57">
        <v>243012</v>
      </c>
      <c r="C189" s="57" t="s">
        <v>511</v>
      </c>
      <c r="E189" s="59">
        <v>0</v>
      </c>
      <c r="G189" s="59">
        <v>16341661687</v>
      </c>
      <c r="H189" s="59">
        <v>16341661687</v>
      </c>
      <c r="J189" s="59">
        <v>0</v>
      </c>
    </row>
    <row r="190" spans="2:10" x14ac:dyDescent="0.2">
      <c r="B190" s="57">
        <v>24301201</v>
      </c>
      <c r="C190" s="57" t="s">
        <v>511</v>
      </c>
      <c r="E190" s="59">
        <v>0</v>
      </c>
      <c r="G190" s="59">
        <v>16341661687</v>
      </c>
      <c r="H190" s="59">
        <v>16341661687</v>
      </c>
      <c r="J190" s="59">
        <v>0</v>
      </c>
    </row>
    <row r="191" spans="2:10" x14ac:dyDescent="0.2">
      <c r="B191" s="57">
        <v>243013</v>
      </c>
      <c r="C191" s="57" t="s">
        <v>512</v>
      </c>
      <c r="E191" s="59">
        <v>0</v>
      </c>
      <c r="G191" s="59">
        <v>14281961281</v>
      </c>
      <c r="H191" s="59">
        <v>15360292416</v>
      </c>
      <c r="J191" s="59">
        <v>-1078331135</v>
      </c>
    </row>
    <row r="192" spans="2:10" x14ac:dyDescent="0.2">
      <c r="B192" s="57">
        <v>24301301</v>
      </c>
      <c r="C192" s="57" t="s">
        <v>512</v>
      </c>
      <c r="E192" s="59">
        <v>0</v>
      </c>
      <c r="G192" s="59">
        <v>14281961281</v>
      </c>
      <c r="H192" s="59">
        <v>15360292416</v>
      </c>
      <c r="J192" s="59">
        <v>-1078331135</v>
      </c>
    </row>
    <row r="193" spans="2:10" x14ac:dyDescent="0.2">
      <c r="B193" s="57">
        <v>243014</v>
      </c>
      <c r="C193" s="57" t="s">
        <v>513</v>
      </c>
      <c r="E193" s="59">
        <v>0</v>
      </c>
      <c r="G193" s="59">
        <v>10217110122</v>
      </c>
      <c r="H193" s="59">
        <v>10217110122</v>
      </c>
      <c r="J193" s="59">
        <v>0</v>
      </c>
    </row>
    <row r="194" spans="2:10" x14ac:dyDescent="0.2">
      <c r="B194" s="57">
        <v>24301401</v>
      </c>
      <c r="C194" s="57" t="s">
        <v>513</v>
      </c>
      <c r="E194" s="59">
        <v>0</v>
      </c>
      <c r="G194" s="59">
        <v>10217110122</v>
      </c>
      <c r="H194" s="59">
        <v>10217110122</v>
      </c>
      <c r="J194" s="59">
        <v>0</v>
      </c>
    </row>
    <row r="195" spans="2:10" x14ac:dyDescent="0.2">
      <c r="B195" s="57">
        <v>2436</v>
      </c>
      <c r="C195" s="57" t="s">
        <v>242</v>
      </c>
      <c r="E195" s="59">
        <v>-3225411</v>
      </c>
      <c r="G195" s="59">
        <v>874114660</v>
      </c>
      <c r="H195" s="59">
        <v>1226842938</v>
      </c>
      <c r="J195" s="59">
        <v>-355953689</v>
      </c>
    </row>
    <row r="196" spans="2:10" x14ac:dyDescent="0.2">
      <c r="B196" s="57">
        <v>243603</v>
      </c>
      <c r="C196" s="57" t="s">
        <v>243</v>
      </c>
      <c r="E196" s="59">
        <v>0</v>
      </c>
      <c r="G196" s="59">
        <v>36238350</v>
      </c>
      <c r="H196" s="59">
        <v>41477483</v>
      </c>
      <c r="J196" s="59">
        <v>-5239133</v>
      </c>
    </row>
    <row r="197" spans="2:10" x14ac:dyDescent="0.2">
      <c r="B197" s="57">
        <v>243605</v>
      </c>
      <c r="C197" s="57" t="s">
        <v>204</v>
      </c>
      <c r="E197" s="59">
        <v>0</v>
      </c>
      <c r="G197" s="59">
        <v>25325549</v>
      </c>
      <c r="H197" s="59">
        <v>41810682</v>
      </c>
      <c r="J197" s="59">
        <v>-16485133</v>
      </c>
    </row>
    <row r="198" spans="2:10" x14ac:dyDescent="0.2">
      <c r="B198" s="57">
        <v>243606</v>
      </c>
      <c r="C198" s="57" t="s">
        <v>244</v>
      </c>
      <c r="E198" s="59">
        <v>0</v>
      </c>
      <c r="G198" s="59">
        <v>6209450</v>
      </c>
      <c r="H198" s="59">
        <v>7057664</v>
      </c>
      <c r="J198" s="59">
        <v>-848214</v>
      </c>
    </row>
    <row r="199" spans="2:10" x14ac:dyDescent="0.2">
      <c r="B199" s="57">
        <v>243608</v>
      </c>
      <c r="C199" s="57" t="s">
        <v>245</v>
      </c>
      <c r="E199" s="59">
        <v>0</v>
      </c>
      <c r="G199" s="59">
        <v>8745981</v>
      </c>
      <c r="H199" s="59">
        <v>9310175</v>
      </c>
      <c r="J199" s="59">
        <v>-564194</v>
      </c>
    </row>
    <row r="200" spans="2:10" x14ac:dyDescent="0.2">
      <c r="B200" s="57">
        <v>243615</v>
      </c>
      <c r="C200" s="57" t="s">
        <v>246</v>
      </c>
      <c r="E200" s="59">
        <v>0</v>
      </c>
      <c r="G200" s="59">
        <v>204182000</v>
      </c>
      <c r="H200" s="59">
        <v>298719013</v>
      </c>
      <c r="J200" s="59">
        <v>-94537013</v>
      </c>
    </row>
    <row r="201" spans="2:10" x14ac:dyDescent="0.2">
      <c r="B201" s="57">
        <v>24361501</v>
      </c>
      <c r="C201" s="57" t="s">
        <v>247</v>
      </c>
      <c r="E201" s="59">
        <v>0</v>
      </c>
      <c r="G201" s="59">
        <v>101456000</v>
      </c>
      <c r="H201" s="59">
        <v>101456000</v>
      </c>
      <c r="J201" s="59">
        <v>0</v>
      </c>
    </row>
    <row r="202" spans="2:10" x14ac:dyDescent="0.2">
      <c r="B202" s="57">
        <v>24361502</v>
      </c>
      <c r="C202" s="57" t="s">
        <v>248</v>
      </c>
      <c r="E202" s="59">
        <v>0</v>
      </c>
      <c r="G202" s="59">
        <v>102726000</v>
      </c>
      <c r="H202" s="59">
        <v>197263013</v>
      </c>
      <c r="J202" s="59">
        <v>-94537013</v>
      </c>
    </row>
    <row r="203" spans="2:10" x14ac:dyDescent="0.2">
      <c r="B203" s="57">
        <v>243625</v>
      </c>
      <c r="C203" s="57" t="s">
        <v>514</v>
      </c>
      <c r="E203" s="59">
        <v>0</v>
      </c>
      <c r="G203" s="59">
        <v>54624145</v>
      </c>
      <c r="H203" s="59">
        <v>73083597</v>
      </c>
      <c r="J203" s="59">
        <v>-18459452</v>
      </c>
    </row>
    <row r="204" spans="2:10" x14ac:dyDescent="0.2">
      <c r="B204" s="57">
        <v>243626</v>
      </c>
      <c r="C204" s="57" t="s">
        <v>515</v>
      </c>
      <c r="E204" s="59">
        <v>0</v>
      </c>
      <c r="G204" s="59">
        <v>81146866</v>
      </c>
      <c r="H204" s="59">
        <v>87424284</v>
      </c>
      <c r="J204" s="59">
        <v>-6277418</v>
      </c>
    </row>
    <row r="205" spans="2:10" x14ac:dyDescent="0.2">
      <c r="B205" s="57">
        <v>243627</v>
      </c>
      <c r="C205" s="57" t="s">
        <v>249</v>
      </c>
      <c r="E205" s="59">
        <v>-682380</v>
      </c>
      <c r="G205" s="59">
        <v>86868098</v>
      </c>
      <c r="H205" s="59">
        <v>133513597</v>
      </c>
      <c r="J205" s="59">
        <v>-47327879</v>
      </c>
    </row>
    <row r="206" spans="2:10" x14ac:dyDescent="0.2">
      <c r="B206" s="57">
        <v>243690</v>
      </c>
      <c r="C206" s="57" t="s">
        <v>250</v>
      </c>
      <c r="E206" s="59">
        <v>-2543031</v>
      </c>
      <c r="G206" s="59">
        <v>370774221</v>
      </c>
      <c r="H206" s="59">
        <v>534446443</v>
      </c>
      <c r="J206" s="59">
        <v>-166215253</v>
      </c>
    </row>
    <row r="207" spans="2:10" x14ac:dyDescent="0.2">
      <c r="B207" s="57">
        <v>24369001</v>
      </c>
      <c r="C207" s="57" t="s">
        <v>251</v>
      </c>
      <c r="E207" s="59">
        <v>-777037</v>
      </c>
      <c r="G207" s="59">
        <v>71130052</v>
      </c>
      <c r="H207" s="59">
        <v>86411707</v>
      </c>
      <c r="J207" s="59">
        <v>-16058692</v>
      </c>
    </row>
    <row r="208" spans="2:10" x14ac:dyDescent="0.2">
      <c r="B208" s="57">
        <v>24369002</v>
      </c>
      <c r="C208" s="57" t="s">
        <v>252</v>
      </c>
      <c r="E208" s="59">
        <v>-353199</v>
      </c>
      <c r="G208" s="59">
        <v>55454332</v>
      </c>
      <c r="H208" s="59">
        <v>84549254</v>
      </c>
      <c r="J208" s="59">
        <v>-29448121</v>
      </c>
    </row>
    <row r="209" spans="2:10" x14ac:dyDescent="0.2">
      <c r="B209" s="57">
        <v>24369003</v>
      </c>
      <c r="C209" s="57" t="s">
        <v>253</v>
      </c>
      <c r="E209" s="59">
        <v>-1412795</v>
      </c>
      <c r="G209" s="59">
        <v>221817321</v>
      </c>
      <c r="H209" s="59">
        <v>338196998</v>
      </c>
      <c r="J209" s="59">
        <v>-117792472</v>
      </c>
    </row>
    <row r="210" spans="2:10" x14ac:dyDescent="0.2">
      <c r="B210" s="57">
        <v>24369005</v>
      </c>
      <c r="C210" s="57" t="s">
        <v>254</v>
      </c>
      <c r="E210" s="59">
        <v>0</v>
      </c>
      <c r="G210" s="59">
        <v>22372516</v>
      </c>
      <c r="H210" s="59">
        <v>25288484</v>
      </c>
      <c r="J210" s="59">
        <v>-2915968</v>
      </c>
    </row>
    <row r="211" spans="2:10" x14ac:dyDescent="0.2">
      <c r="B211" s="57">
        <v>2440</v>
      </c>
      <c r="C211" s="57" t="s">
        <v>516</v>
      </c>
      <c r="E211" s="59">
        <v>0</v>
      </c>
      <c r="G211" s="59">
        <v>202867165</v>
      </c>
      <c r="H211" s="59">
        <v>228388774</v>
      </c>
      <c r="J211" s="59">
        <v>-25521609</v>
      </c>
    </row>
    <row r="212" spans="2:10" x14ac:dyDescent="0.2">
      <c r="B212" s="57">
        <v>244023</v>
      </c>
      <c r="C212" s="57" t="s">
        <v>460</v>
      </c>
      <c r="E212" s="59">
        <v>0</v>
      </c>
      <c r="G212" s="59">
        <v>202867165</v>
      </c>
      <c r="H212" s="59">
        <v>228388774</v>
      </c>
      <c r="J212" s="59">
        <v>-25521609</v>
      </c>
    </row>
    <row r="213" spans="2:10" x14ac:dyDescent="0.2">
      <c r="B213" s="57">
        <v>24402301</v>
      </c>
      <c r="C213" s="57" t="s">
        <v>517</v>
      </c>
      <c r="E213" s="59">
        <v>0</v>
      </c>
      <c r="G213" s="59">
        <v>202867165</v>
      </c>
      <c r="H213" s="59">
        <v>228388774</v>
      </c>
      <c r="J213" s="59">
        <v>-25521609</v>
      </c>
    </row>
    <row r="214" spans="2:10" x14ac:dyDescent="0.2">
      <c r="B214" s="57">
        <v>2490</v>
      </c>
      <c r="C214" s="57" t="s">
        <v>255</v>
      </c>
      <c r="E214" s="59">
        <v>-90267982.120000005</v>
      </c>
      <c r="G214" s="59">
        <v>440437099</v>
      </c>
      <c r="H214" s="59">
        <v>791802098</v>
      </c>
      <c r="J214" s="59">
        <v>-441632981.12</v>
      </c>
    </row>
    <row r="215" spans="2:10" x14ac:dyDescent="0.2">
      <c r="B215" s="57">
        <v>249028</v>
      </c>
      <c r="C215" s="57" t="s">
        <v>256</v>
      </c>
      <c r="E215" s="59">
        <v>0</v>
      </c>
      <c r="G215" s="59">
        <v>71340849</v>
      </c>
      <c r="H215" s="59">
        <v>427493774</v>
      </c>
      <c r="J215" s="59">
        <v>-356152925</v>
      </c>
    </row>
    <row r="216" spans="2:10" x14ac:dyDescent="0.2">
      <c r="B216" s="57">
        <v>249034</v>
      </c>
      <c r="C216" s="57" t="s">
        <v>257</v>
      </c>
      <c r="E216" s="59">
        <v>-12266800</v>
      </c>
      <c r="G216" s="59">
        <v>27365800</v>
      </c>
      <c r="H216" s="59">
        <v>15099000</v>
      </c>
      <c r="J216" s="59">
        <v>0</v>
      </c>
    </row>
    <row r="217" spans="2:10" x14ac:dyDescent="0.2">
      <c r="B217" s="57">
        <v>249040</v>
      </c>
      <c r="C217" s="57" t="s">
        <v>258</v>
      </c>
      <c r="E217" s="59">
        <v>-52017782.119999997</v>
      </c>
      <c r="G217" s="59">
        <v>0</v>
      </c>
      <c r="H217" s="59">
        <v>7268471</v>
      </c>
      <c r="J217" s="59">
        <v>-59286253.119999997</v>
      </c>
    </row>
    <row r="218" spans="2:10" x14ac:dyDescent="0.2">
      <c r="B218" s="57">
        <v>249050</v>
      </c>
      <c r="C218" s="57" t="s">
        <v>259</v>
      </c>
      <c r="E218" s="59">
        <v>-25983400</v>
      </c>
      <c r="G218" s="59">
        <v>53619000</v>
      </c>
      <c r="H218" s="59">
        <v>27635600</v>
      </c>
      <c r="J218" s="59">
        <v>0</v>
      </c>
    </row>
    <row r="219" spans="2:10" x14ac:dyDescent="0.2">
      <c r="B219" s="57">
        <v>24905001</v>
      </c>
      <c r="C219" s="57" t="s">
        <v>260</v>
      </c>
      <c r="E219" s="59">
        <v>-22664800</v>
      </c>
      <c r="G219" s="59">
        <v>46090200</v>
      </c>
      <c r="H219" s="59">
        <v>23425400</v>
      </c>
      <c r="J219" s="59">
        <v>0</v>
      </c>
    </row>
    <row r="220" spans="2:10" x14ac:dyDescent="0.2">
      <c r="B220" s="57">
        <v>24905002</v>
      </c>
      <c r="C220" s="57" t="s">
        <v>261</v>
      </c>
      <c r="E220" s="59">
        <v>-3318600</v>
      </c>
      <c r="G220" s="59">
        <v>7528800</v>
      </c>
      <c r="H220" s="59">
        <v>4210200</v>
      </c>
      <c r="J220" s="59">
        <v>0</v>
      </c>
    </row>
    <row r="221" spans="2:10" x14ac:dyDescent="0.2">
      <c r="B221" s="57">
        <v>249051</v>
      </c>
      <c r="C221" s="57" t="s">
        <v>262</v>
      </c>
      <c r="E221" s="59">
        <v>0</v>
      </c>
      <c r="G221" s="59">
        <v>36766880</v>
      </c>
      <c r="H221" s="59">
        <v>36766880</v>
      </c>
      <c r="J221" s="59">
        <v>0</v>
      </c>
    </row>
    <row r="222" spans="2:10" x14ac:dyDescent="0.2">
      <c r="B222" s="57">
        <v>24905101</v>
      </c>
      <c r="C222" s="57" t="s">
        <v>263</v>
      </c>
      <c r="E222" s="59">
        <v>0</v>
      </c>
      <c r="G222" s="59">
        <v>15331280</v>
      </c>
      <c r="H222" s="59">
        <v>15331280</v>
      </c>
      <c r="J222" s="59">
        <v>0</v>
      </c>
    </row>
    <row r="223" spans="2:10" x14ac:dyDescent="0.2">
      <c r="B223" s="57">
        <v>24905102</v>
      </c>
      <c r="C223" s="57" t="s">
        <v>518</v>
      </c>
      <c r="E223" s="59">
        <v>0</v>
      </c>
      <c r="G223" s="59">
        <v>1215850</v>
      </c>
      <c r="H223" s="59">
        <v>1215850</v>
      </c>
      <c r="J223" s="59">
        <v>0</v>
      </c>
    </row>
    <row r="224" spans="2:10" x14ac:dyDescent="0.2">
      <c r="B224" s="57">
        <v>24905104</v>
      </c>
      <c r="C224" s="57" t="s">
        <v>264</v>
      </c>
      <c r="E224" s="59">
        <v>0</v>
      </c>
      <c r="G224" s="59">
        <v>1463980</v>
      </c>
      <c r="H224" s="59">
        <v>1463980</v>
      </c>
      <c r="J224" s="59">
        <v>0</v>
      </c>
    </row>
    <row r="225" spans="2:10" x14ac:dyDescent="0.2">
      <c r="B225" s="57">
        <v>24905106</v>
      </c>
      <c r="C225" s="57" t="s">
        <v>266</v>
      </c>
      <c r="E225" s="59">
        <v>0</v>
      </c>
      <c r="G225" s="59">
        <v>18755770</v>
      </c>
      <c r="H225" s="59">
        <v>18755770</v>
      </c>
      <c r="J225" s="59">
        <v>0</v>
      </c>
    </row>
    <row r="226" spans="2:10" x14ac:dyDescent="0.2">
      <c r="B226" s="57">
        <v>249058</v>
      </c>
      <c r="C226" s="57" t="s">
        <v>267</v>
      </c>
      <c r="E226" s="59">
        <v>0</v>
      </c>
      <c r="G226" s="59">
        <v>251344570</v>
      </c>
      <c r="H226" s="59">
        <v>277538373</v>
      </c>
      <c r="J226" s="59">
        <v>-26193803</v>
      </c>
    </row>
    <row r="227" spans="2:10" x14ac:dyDescent="0.2">
      <c r="B227" s="57">
        <v>25</v>
      </c>
      <c r="C227" s="57" t="s">
        <v>268</v>
      </c>
      <c r="E227" s="59">
        <v>-4191486122.9200001</v>
      </c>
      <c r="G227" s="59">
        <v>3552780682</v>
      </c>
      <c r="H227" s="59">
        <v>2401004912</v>
      </c>
      <c r="J227" s="59">
        <v>-3039710352.9200001</v>
      </c>
    </row>
    <row r="228" spans="2:10" x14ac:dyDescent="0.2">
      <c r="B228" s="57">
        <v>2511</v>
      </c>
      <c r="C228" s="57" t="s">
        <v>269</v>
      </c>
      <c r="E228" s="59">
        <v>-3522843720.9200001</v>
      </c>
      <c r="G228" s="59">
        <v>3546503332</v>
      </c>
      <c r="H228" s="59">
        <v>2338005456</v>
      </c>
      <c r="J228" s="59">
        <v>-2314345844.9200001</v>
      </c>
    </row>
    <row r="229" spans="2:10" x14ac:dyDescent="0.2">
      <c r="B229" s="57">
        <v>251101</v>
      </c>
      <c r="C229" s="57" t="s">
        <v>270</v>
      </c>
      <c r="E229" s="59">
        <v>0</v>
      </c>
      <c r="G229" s="59">
        <v>354656923</v>
      </c>
      <c r="H229" s="59">
        <v>354656923</v>
      </c>
      <c r="J229" s="59">
        <v>0</v>
      </c>
    </row>
    <row r="230" spans="2:10" x14ac:dyDescent="0.2">
      <c r="B230" s="57">
        <v>251102</v>
      </c>
      <c r="C230" s="57" t="s">
        <v>271</v>
      </c>
      <c r="E230" s="59">
        <v>-1261939255</v>
      </c>
      <c r="G230" s="59">
        <v>1408104899</v>
      </c>
      <c r="H230" s="59">
        <v>928898231</v>
      </c>
      <c r="J230" s="59">
        <v>-782732587</v>
      </c>
    </row>
    <row r="231" spans="2:10" x14ac:dyDescent="0.2">
      <c r="B231" s="57">
        <v>251103</v>
      </c>
      <c r="C231" s="57" t="s">
        <v>272</v>
      </c>
      <c r="E231" s="59">
        <v>-68028200.019999996</v>
      </c>
      <c r="G231" s="59">
        <v>2799721</v>
      </c>
      <c r="H231" s="59">
        <v>28607591</v>
      </c>
      <c r="J231" s="59">
        <v>-93836070.019999996</v>
      </c>
    </row>
    <row r="232" spans="2:10" x14ac:dyDescent="0.2">
      <c r="B232" s="57">
        <v>251104</v>
      </c>
      <c r="C232" s="57" t="s">
        <v>273</v>
      </c>
      <c r="E232" s="59">
        <v>-701467096</v>
      </c>
      <c r="G232" s="59">
        <v>128077849</v>
      </c>
      <c r="H232" s="59">
        <v>189571966</v>
      </c>
      <c r="J232" s="59">
        <v>-762961213</v>
      </c>
    </row>
    <row r="233" spans="2:10" x14ac:dyDescent="0.2">
      <c r="B233" s="57">
        <v>251105</v>
      </c>
      <c r="C233" s="57" t="s">
        <v>274</v>
      </c>
      <c r="E233" s="59">
        <v>-487217916</v>
      </c>
      <c r="G233" s="59">
        <v>135421019</v>
      </c>
      <c r="H233" s="59">
        <v>183648829</v>
      </c>
      <c r="J233" s="59">
        <v>-535445726</v>
      </c>
    </row>
    <row r="234" spans="2:10" x14ac:dyDescent="0.2">
      <c r="B234" s="57">
        <v>251107</v>
      </c>
      <c r="C234" s="57" t="s">
        <v>275</v>
      </c>
      <c r="E234" s="59">
        <v>-587157673</v>
      </c>
      <c r="G234" s="59">
        <v>692520634</v>
      </c>
      <c r="H234" s="59">
        <v>113636434</v>
      </c>
      <c r="J234" s="59">
        <v>-8273473</v>
      </c>
    </row>
    <row r="235" spans="2:10" x14ac:dyDescent="0.2">
      <c r="B235" s="57">
        <v>251109</v>
      </c>
      <c r="C235" s="57" t="s">
        <v>276</v>
      </c>
      <c r="E235" s="59">
        <v>-225153632.90000001</v>
      </c>
      <c r="G235" s="59">
        <v>131565173</v>
      </c>
      <c r="H235" s="59">
        <v>37508316</v>
      </c>
      <c r="J235" s="59">
        <v>-131096775.90000001</v>
      </c>
    </row>
    <row r="236" spans="2:10" x14ac:dyDescent="0.2">
      <c r="B236" s="57">
        <v>251110</v>
      </c>
      <c r="C236" s="57" t="s">
        <v>277</v>
      </c>
      <c r="E236" s="59">
        <v>0</v>
      </c>
      <c r="G236" s="59">
        <v>177922529</v>
      </c>
      <c r="H236" s="59">
        <v>177922529</v>
      </c>
      <c r="J236" s="59">
        <v>0</v>
      </c>
    </row>
    <row r="237" spans="2:10" x14ac:dyDescent="0.2">
      <c r="B237" s="57">
        <v>25111001</v>
      </c>
      <c r="C237" s="57" t="s">
        <v>278</v>
      </c>
      <c r="E237" s="59">
        <v>0</v>
      </c>
      <c r="G237" s="59">
        <v>77862667</v>
      </c>
      <c r="H237" s="59">
        <v>77862667</v>
      </c>
      <c r="J237" s="59">
        <v>0</v>
      </c>
    </row>
    <row r="238" spans="2:10" x14ac:dyDescent="0.2">
      <c r="B238" s="57">
        <v>25111002</v>
      </c>
      <c r="C238" s="57" t="s">
        <v>279</v>
      </c>
      <c r="E238" s="59">
        <v>0</v>
      </c>
      <c r="G238" s="59">
        <v>94855006</v>
      </c>
      <c r="H238" s="59">
        <v>94855006</v>
      </c>
      <c r="J238" s="59">
        <v>0</v>
      </c>
    </row>
    <row r="239" spans="2:10" x14ac:dyDescent="0.2">
      <c r="B239" s="57">
        <v>25111003</v>
      </c>
      <c r="C239" s="57" t="s">
        <v>280</v>
      </c>
      <c r="E239" s="59">
        <v>0</v>
      </c>
      <c r="G239" s="59">
        <v>5163759</v>
      </c>
      <c r="H239" s="59">
        <v>5163759</v>
      </c>
      <c r="J239" s="59">
        <v>0</v>
      </c>
    </row>
    <row r="240" spans="2:10" x14ac:dyDescent="0.2">
      <c r="B240" s="57">
        <v>25111004</v>
      </c>
      <c r="C240" s="57" t="s">
        <v>281</v>
      </c>
      <c r="E240" s="59">
        <v>0</v>
      </c>
      <c r="G240" s="59">
        <v>41097</v>
      </c>
      <c r="H240" s="59">
        <v>41097</v>
      </c>
      <c r="J240" s="59">
        <v>0</v>
      </c>
    </row>
    <row r="241" spans="2:10" x14ac:dyDescent="0.2">
      <c r="B241" s="57">
        <v>251111</v>
      </c>
      <c r="C241" s="57" t="s">
        <v>282</v>
      </c>
      <c r="E241" s="59">
        <v>-5815200</v>
      </c>
      <c r="G241" s="59">
        <v>11412500</v>
      </c>
      <c r="H241" s="59">
        <v>5597300</v>
      </c>
      <c r="J241" s="59">
        <v>0</v>
      </c>
    </row>
    <row r="242" spans="2:10" x14ac:dyDescent="0.2">
      <c r="B242" s="57">
        <v>251122</v>
      </c>
      <c r="C242" s="57" t="s">
        <v>283</v>
      </c>
      <c r="E242" s="59">
        <v>-91065000</v>
      </c>
      <c r="G242" s="59">
        <v>316482797</v>
      </c>
      <c r="H242" s="59">
        <v>225417797</v>
      </c>
      <c r="J242" s="59">
        <v>0</v>
      </c>
    </row>
    <row r="243" spans="2:10" x14ac:dyDescent="0.2">
      <c r="B243" s="57">
        <v>25112201</v>
      </c>
      <c r="C243" s="57" t="s">
        <v>284</v>
      </c>
      <c r="E243" s="59">
        <v>-91065000</v>
      </c>
      <c r="G243" s="59">
        <v>316482797</v>
      </c>
      <c r="H243" s="59">
        <v>225417797</v>
      </c>
      <c r="J243" s="59">
        <v>0</v>
      </c>
    </row>
    <row r="244" spans="2:10" x14ac:dyDescent="0.2">
      <c r="B244" s="57">
        <v>251123</v>
      </c>
      <c r="C244" s="57" t="s">
        <v>285</v>
      </c>
      <c r="E244" s="59">
        <v>-66532448</v>
      </c>
      <c r="G244" s="59">
        <v>126974848</v>
      </c>
      <c r="H244" s="59">
        <v>60442400</v>
      </c>
      <c r="J244" s="59">
        <v>0</v>
      </c>
    </row>
    <row r="245" spans="2:10" x14ac:dyDescent="0.2">
      <c r="B245" s="57">
        <v>25112301</v>
      </c>
      <c r="C245" s="57" t="s">
        <v>286</v>
      </c>
      <c r="E245" s="59">
        <v>-66532448</v>
      </c>
      <c r="G245" s="59">
        <v>126974848</v>
      </c>
      <c r="H245" s="59">
        <v>60442400</v>
      </c>
      <c r="J245" s="59">
        <v>0</v>
      </c>
    </row>
    <row r="246" spans="2:10" x14ac:dyDescent="0.2">
      <c r="B246" s="57">
        <v>251124</v>
      </c>
      <c r="C246" s="57" t="s">
        <v>287</v>
      </c>
      <c r="E246" s="59">
        <v>-28467300</v>
      </c>
      <c r="G246" s="59">
        <v>60162500</v>
      </c>
      <c r="H246" s="59">
        <v>31695200</v>
      </c>
      <c r="J246" s="59">
        <v>0</v>
      </c>
    </row>
    <row r="247" spans="2:10" x14ac:dyDescent="0.2">
      <c r="B247" s="57">
        <v>251126</v>
      </c>
      <c r="C247" s="57" t="s">
        <v>288</v>
      </c>
      <c r="E247" s="59">
        <v>0</v>
      </c>
      <c r="G247" s="59">
        <v>401940</v>
      </c>
      <c r="H247" s="59">
        <v>401940</v>
      </c>
      <c r="J247" s="59">
        <v>0</v>
      </c>
    </row>
    <row r="248" spans="2:10" x14ac:dyDescent="0.2">
      <c r="B248" s="57">
        <v>2512</v>
      </c>
      <c r="C248" s="57" t="s">
        <v>289</v>
      </c>
      <c r="E248" s="59">
        <v>-668642402</v>
      </c>
      <c r="G248" s="59">
        <v>6277350</v>
      </c>
      <c r="H248" s="59">
        <v>62999456</v>
      </c>
      <c r="J248" s="59">
        <v>-725364508</v>
      </c>
    </row>
    <row r="249" spans="2:10" x14ac:dyDescent="0.2">
      <c r="B249" s="57">
        <v>251204</v>
      </c>
      <c r="C249" s="57" t="s">
        <v>290</v>
      </c>
      <c r="E249" s="59">
        <v>-219286375</v>
      </c>
      <c r="G249" s="59">
        <v>5249450</v>
      </c>
      <c r="H249" s="59">
        <v>27009156</v>
      </c>
      <c r="J249" s="59">
        <v>-241046081</v>
      </c>
    </row>
    <row r="250" spans="2:10" x14ac:dyDescent="0.2">
      <c r="B250" s="57">
        <v>251290</v>
      </c>
      <c r="C250" s="57" t="s">
        <v>291</v>
      </c>
      <c r="E250" s="59">
        <v>-449356027</v>
      </c>
      <c r="G250" s="59">
        <v>1027900</v>
      </c>
      <c r="H250" s="59">
        <v>35990300</v>
      </c>
      <c r="J250" s="59">
        <v>-484318427</v>
      </c>
    </row>
    <row r="251" spans="2:10" x14ac:dyDescent="0.2">
      <c r="B251" s="57">
        <v>27</v>
      </c>
      <c r="C251" s="57" t="s">
        <v>105</v>
      </c>
      <c r="E251" s="59">
        <v>-995943721</v>
      </c>
      <c r="G251" s="59">
        <v>24560545</v>
      </c>
      <c r="H251" s="59">
        <v>20931553</v>
      </c>
      <c r="J251" s="59">
        <v>-992314729</v>
      </c>
    </row>
    <row r="252" spans="2:10" x14ac:dyDescent="0.2">
      <c r="B252" s="57">
        <v>2701</v>
      </c>
      <c r="C252" s="57" t="s">
        <v>292</v>
      </c>
      <c r="E252" s="59">
        <v>-995943721</v>
      </c>
      <c r="G252" s="59">
        <v>24560545</v>
      </c>
      <c r="H252" s="59">
        <v>20931553</v>
      </c>
      <c r="J252" s="59">
        <v>-992314729</v>
      </c>
    </row>
    <row r="253" spans="2:10" x14ac:dyDescent="0.2">
      <c r="B253" s="57">
        <v>270103</v>
      </c>
      <c r="C253" s="57" t="s">
        <v>293</v>
      </c>
      <c r="E253" s="59">
        <v>-964198472</v>
      </c>
      <c r="G253" s="59">
        <v>24134045</v>
      </c>
      <c r="H253" s="59">
        <v>20780270</v>
      </c>
      <c r="J253" s="59">
        <v>-960844697</v>
      </c>
    </row>
    <row r="254" spans="2:10" x14ac:dyDescent="0.2">
      <c r="B254" s="57">
        <v>270190</v>
      </c>
      <c r="C254" s="57" t="s">
        <v>294</v>
      </c>
      <c r="E254" s="59">
        <v>-31745249</v>
      </c>
      <c r="G254" s="59">
        <v>426500</v>
      </c>
      <c r="H254" s="59">
        <v>151283</v>
      </c>
      <c r="J254" s="59">
        <v>-31470032</v>
      </c>
    </row>
    <row r="255" spans="2:10" x14ac:dyDescent="0.2">
      <c r="B255" s="57">
        <v>27019090</v>
      </c>
      <c r="C255" s="57" t="s">
        <v>295</v>
      </c>
      <c r="E255" s="59">
        <v>-31745249</v>
      </c>
      <c r="G255" s="59">
        <v>426500</v>
      </c>
      <c r="H255" s="59">
        <v>151283</v>
      </c>
      <c r="J255" s="59">
        <v>-31470032</v>
      </c>
    </row>
    <row r="256" spans="2:10" x14ac:dyDescent="0.2">
      <c r="B256" s="57">
        <v>2</v>
      </c>
      <c r="C256" s="57" t="s">
        <v>519</v>
      </c>
      <c r="E256" s="59">
        <v>-5453078755.04</v>
      </c>
      <c r="G256" s="59">
        <v>64923446986</v>
      </c>
      <c r="H256" s="59">
        <v>73998349301</v>
      </c>
      <c r="J256" s="59">
        <v>-14527981070.040001</v>
      </c>
    </row>
    <row r="257" spans="2:10" x14ac:dyDescent="0.2">
      <c r="B257" s="57">
        <v>31</v>
      </c>
      <c r="C257" s="57" t="s">
        <v>296</v>
      </c>
      <c r="E257" s="59">
        <v>-245311779398.32001</v>
      </c>
      <c r="G257" s="59">
        <v>17915729</v>
      </c>
      <c r="H257" s="59">
        <v>361083052</v>
      </c>
      <c r="J257" s="59">
        <v>-245654946721.32001</v>
      </c>
    </row>
    <row r="258" spans="2:10" x14ac:dyDescent="0.2">
      <c r="B258" s="57">
        <v>3105</v>
      </c>
      <c r="C258" s="57" t="s">
        <v>11</v>
      </c>
      <c r="E258" s="59">
        <v>-104939269470.53999</v>
      </c>
      <c r="G258" s="59">
        <v>0</v>
      </c>
      <c r="H258" s="59">
        <v>0</v>
      </c>
      <c r="J258" s="59">
        <v>-104939269470.53999</v>
      </c>
    </row>
    <row r="259" spans="2:10" x14ac:dyDescent="0.2">
      <c r="B259" s="57">
        <v>310506</v>
      </c>
      <c r="C259" s="57" t="s">
        <v>297</v>
      </c>
      <c r="E259" s="59">
        <v>-104939269470.53999</v>
      </c>
      <c r="G259" s="59">
        <v>0</v>
      </c>
      <c r="H259" s="59">
        <v>0</v>
      </c>
      <c r="J259" s="59">
        <v>-104939269470.53999</v>
      </c>
    </row>
    <row r="260" spans="2:10" x14ac:dyDescent="0.2">
      <c r="B260" s="57">
        <v>31050601</v>
      </c>
      <c r="C260" s="57" t="s">
        <v>298</v>
      </c>
      <c r="E260" s="59">
        <v>-117700084247.53999</v>
      </c>
      <c r="G260" s="59">
        <v>0</v>
      </c>
      <c r="H260" s="59">
        <v>0</v>
      </c>
      <c r="J260" s="59">
        <v>-117700084247.53999</v>
      </c>
    </row>
    <row r="261" spans="2:10" x14ac:dyDescent="0.2">
      <c r="B261" s="57">
        <v>31050603</v>
      </c>
      <c r="C261" s="57" t="s">
        <v>520</v>
      </c>
      <c r="E261" s="59">
        <v>12823832277</v>
      </c>
      <c r="G261" s="59">
        <v>0</v>
      </c>
      <c r="H261" s="59">
        <v>0</v>
      </c>
      <c r="J261" s="59">
        <v>12823832277</v>
      </c>
    </row>
    <row r="262" spans="2:10" x14ac:dyDescent="0.2">
      <c r="B262" s="57">
        <v>31050605</v>
      </c>
      <c r="C262" s="57" t="s">
        <v>299</v>
      </c>
      <c r="E262" s="59">
        <v>-63017500</v>
      </c>
      <c r="G262" s="59">
        <v>0</v>
      </c>
      <c r="H262" s="59">
        <v>0</v>
      </c>
      <c r="J262" s="59">
        <v>-63017500</v>
      </c>
    </row>
    <row r="263" spans="2:10" x14ac:dyDescent="0.2">
      <c r="B263" s="57">
        <v>3105060504</v>
      </c>
      <c r="C263" s="57" t="s">
        <v>300</v>
      </c>
      <c r="E263" s="59">
        <v>-63017500</v>
      </c>
      <c r="G263" s="59">
        <v>0</v>
      </c>
      <c r="H263" s="59">
        <v>0</v>
      </c>
      <c r="J263" s="59">
        <v>-63017500</v>
      </c>
    </row>
    <row r="264" spans="2:10" x14ac:dyDescent="0.2">
      <c r="B264" s="57">
        <v>3109</v>
      </c>
      <c r="C264" s="57" t="s">
        <v>301</v>
      </c>
      <c r="E264" s="59">
        <v>-140372509927.78</v>
      </c>
      <c r="G264" s="59">
        <v>17915729</v>
      </c>
      <c r="H264" s="59">
        <v>361083052</v>
      </c>
      <c r="J264" s="59">
        <v>-140715677250.78</v>
      </c>
    </row>
    <row r="265" spans="2:10" x14ac:dyDescent="0.2">
      <c r="B265" s="57">
        <v>310901</v>
      </c>
      <c r="C265" s="57" t="s">
        <v>521</v>
      </c>
      <c r="E265" s="59">
        <v>-180890011295.07999</v>
      </c>
      <c r="G265" s="59">
        <v>0</v>
      </c>
      <c r="H265" s="59">
        <v>361083052</v>
      </c>
      <c r="J265" s="59">
        <v>-181251094347.07999</v>
      </c>
    </row>
    <row r="266" spans="2:10" x14ac:dyDescent="0.2">
      <c r="B266" s="57">
        <v>310902</v>
      </c>
      <c r="C266" s="57" t="s">
        <v>302</v>
      </c>
      <c r="E266" s="59">
        <v>40517501367.300003</v>
      </c>
      <c r="G266" s="59">
        <v>17915729</v>
      </c>
      <c r="H266" s="59">
        <v>0</v>
      </c>
      <c r="J266" s="59">
        <v>40535417096.300003</v>
      </c>
    </row>
    <row r="267" spans="2:10" x14ac:dyDescent="0.2">
      <c r="B267" s="57">
        <v>3</v>
      </c>
      <c r="C267" s="57" t="s">
        <v>522</v>
      </c>
      <c r="E267" s="59">
        <v>-245311779398.32001</v>
      </c>
      <c r="G267" s="59">
        <v>17915729</v>
      </c>
      <c r="H267" s="59">
        <v>361083052</v>
      </c>
      <c r="J267" s="59">
        <v>-245654946721.32001</v>
      </c>
    </row>
    <row r="268" spans="2:10" x14ac:dyDescent="0.2">
      <c r="B268" s="57">
        <v>41</v>
      </c>
      <c r="C268" s="57" t="s">
        <v>27</v>
      </c>
      <c r="E268" s="59">
        <v>-293535737646</v>
      </c>
      <c r="G268" s="59">
        <v>8085508185</v>
      </c>
      <c r="H268" s="59">
        <v>15892682670</v>
      </c>
      <c r="J268" s="59">
        <v>-301342912131</v>
      </c>
    </row>
    <row r="269" spans="2:10" x14ac:dyDescent="0.2">
      <c r="B269" s="57">
        <v>4110</v>
      </c>
      <c r="C269" s="57" t="s">
        <v>457</v>
      </c>
      <c r="E269" s="59">
        <v>-293535737646</v>
      </c>
      <c r="G269" s="59">
        <v>8085508185</v>
      </c>
      <c r="H269" s="59">
        <v>15892682670</v>
      </c>
      <c r="J269" s="59">
        <v>-301342912131</v>
      </c>
    </row>
    <row r="270" spans="2:10" x14ac:dyDescent="0.2">
      <c r="B270" s="57">
        <v>411002</v>
      </c>
      <c r="C270" s="57" t="s">
        <v>458</v>
      </c>
      <c r="E270" s="59">
        <v>-15844362716</v>
      </c>
      <c r="G270" s="59">
        <v>146743599</v>
      </c>
      <c r="H270" s="59">
        <v>4738186406</v>
      </c>
      <c r="J270" s="59">
        <v>-20435805523</v>
      </c>
    </row>
    <row r="271" spans="2:10" x14ac:dyDescent="0.2">
      <c r="B271" s="57">
        <v>41100201</v>
      </c>
      <c r="C271" s="57" t="s">
        <v>303</v>
      </c>
      <c r="E271" s="59">
        <v>-15844362716</v>
      </c>
      <c r="G271" s="59">
        <v>146743599</v>
      </c>
      <c r="H271" s="59">
        <v>4738186406</v>
      </c>
      <c r="J271" s="59">
        <v>-20435805523</v>
      </c>
    </row>
    <row r="272" spans="2:10" x14ac:dyDescent="0.2">
      <c r="B272" s="57">
        <v>411003</v>
      </c>
      <c r="C272" s="57" t="s">
        <v>120</v>
      </c>
      <c r="E272" s="59">
        <v>-25305195</v>
      </c>
      <c r="G272" s="59">
        <v>0</v>
      </c>
      <c r="H272" s="59">
        <v>11810494</v>
      </c>
      <c r="J272" s="59">
        <v>-37115689</v>
      </c>
    </row>
    <row r="273" spans="2:10" x14ac:dyDescent="0.2">
      <c r="B273" s="57">
        <v>41100301</v>
      </c>
      <c r="C273" s="57" t="s">
        <v>121</v>
      </c>
      <c r="E273" s="59">
        <v>-25305195</v>
      </c>
      <c r="G273" s="59">
        <v>0</v>
      </c>
      <c r="H273" s="59">
        <v>11775914</v>
      </c>
      <c r="J273" s="59">
        <v>-37081109</v>
      </c>
    </row>
    <row r="274" spans="2:10" x14ac:dyDescent="0.2">
      <c r="B274" s="57">
        <v>41100302</v>
      </c>
      <c r="C274" s="57" t="s">
        <v>459</v>
      </c>
      <c r="E274" s="59">
        <v>0</v>
      </c>
      <c r="G274" s="59">
        <v>0</v>
      </c>
      <c r="H274" s="59">
        <v>34580</v>
      </c>
      <c r="J274" s="59">
        <v>-34580</v>
      </c>
    </row>
    <row r="275" spans="2:10" x14ac:dyDescent="0.2">
      <c r="B275" s="57">
        <v>411061</v>
      </c>
      <c r="C275" s="57" t="s">
        <v>460</v>
      </c>
      <c r="E275" s="59">
        <v>-43431554462</v>
      </c>
      <c r="G275" s="59">
        <v>1312632785</v>
      </c>
      <c r="H275" s="59">
        <v>402319736</v>
      </c>
      <c r="J275" s="59">
        <v>-42521241413</v>
      </c>
    </row>
    <row r="276" spans="2:10" x14ac:dyDescent="0.2">
      <c r="B276" s="57">
        <v>41106101</v>
      </c>
      <c r="C276" s="57" t="s">
        <v>461</v>
      </c>
      <c r="E276" s="59">
        <v>-42413302867</v>
      </c>
      <c r="G276" s="59">
        <v>668530444</v>
      </c>
      <c r="H276" s="59">
        <v>387380955</v>
      </c>
      <c r="J276" s="59">
        <v>-42132153378</v>
      </c>
    </row>
    <row r="277" spans="2:10" x14ac:dyDescent="0.2">
      <c r="B277" s="57">
        <v>41106102</v>
      </c>
      <c r="C277" s="57" t="s">
        <v>523</v>
      </c>
      <c r="E277" s="59">
        <v>-41125760</v>
      </c>
      <c r="G277" s="59">
        <v>0</v>
      </c>
      <c r="H277" s="59">
        <v>0</v>
      </c>
      <c r="J277" s="59">
        <v>-41125760</v>
      </c>
    </row>
    <row r="278" spans="2:10" x14ac:dyDescent="0.2">
      <c r="B278" s="57">
        <v>41106103</v>
      </c>
      <c r="C278" s="57" t="s">
        <v>465</v>
      </c>
      <c r="E278" s="59">
        <v>-977125835</v>
      </c>
      <c r="G278" s="59">
        <v>644102341</v>
      </c>
      <c r="H278" s="59">
        <v>14938781</v>
      </c>
      <c r="J278" s="59">
        <v>-347962275</v>
      </c>
    </row>
    <row r="279" spans="2:10" x14ac:dyDescent="0.2">
      <c r="B279" s="57">
        <v>411076</v>
      </c>
      <c r="C279" s="57" t="s">
        <v>466</v>
      </c>
      <c r="E279" s="59">
        <v>-233959992545</v>
      </c>
      <c r="G279" s="59">
        <v>6626131801</v>
      </c>
      <c r="H279" s="59">
        <v>10737791522</v>
      </c>
      <c r="J279" s="59">
        <v>-238071652266</v>
      </c>
    </row>
    <row r="280" spans="2:10" x14ac:dyDescent="0.2">
      <c r="B280" s="57">
        <v>411090</v>
      </c>
      <c r="C280" s="57" t="s">
        <v>524</v>
      </c>
      <c r="E280" s="59">
        <v>-274522728</v>
      </c>
      <c r="G280" s="59">
        <v>0</v>
      </c>
      <c r="H280" s="59">
        <v>2574512</v>
      </c>
      <c r="J280" s="59">
        <v>-277097240</v>
      </c>
    </row>
    <row r="281" spans="2:10" x14ac:dyDescent="0.2">
      <c r="B281" s="57">
        <v>41109002</v>
      </c>
      <c r="C281" s="57" t="s">
        <v>84</v>
      </c>
      <c r="E281" s="59">
        <v>-32279323</v>
      </c>
      <c r="G281" s="59">
        <v>0</v>
      </c>
      <c r="H281" s="59">
        <v>1496024</v>
      </c>
      <c r="J281" s="59">
        <v>-33775347</v>
      </c>
    </row>
    <row r="282" spans="2:10" x14ac:dyDescent="0.2">
      <c r="B282" s="57">
        <v>41109003</v>
      </c>
      <c r="C282" s="57" t="s">
        <v>304</v>
      </c>
      <c r="E282" s="59">
        <v>-234511360</v>
      </c>
      <c r="G282" s="59">
        <v>0</v>
      </c>
      <c r="H282" s="59">
        <v>0</v>
      </c>
      <c r="J282" s="59">
        <v>-234511360</v>
      </c>
    </row>
    <row r="283" spans="2:10" x14ac:dyDescent="0.2">
      <c r="B283" s="57">
        <v>41109004</v>
      </c>
      <c r="C283" s="57" t="s">
        <v>525</v>
      </c>
      <c r="E283" s="59">
        <v>-7732045</v>
      </c>
      <c r="G283" s="59">
        <v>0</v>
      </c>
      <c r="H283" s="59">
        <v>1078488</v>
      </c>
      <c r="J283" s="59">
        <v>-8810533</v>
      </c>
    </row>
    <row r="284" spans="2:10" x14ac:dyDescent="0.2">
      <c r="B284" s="57">
        <v>47</v>
      </c>
      <c r="C284" s="57" t="s">
        <v>305</v>
      </c>
      <c r="E284" s="59">
        <v>-412722305025</v>
      </c>
      <c r="G284" s="59">
        <v>38238000</v>
      </c>
      <c r="H284" s="59">
        <v>63195640202</v>
      </c>
      <c r="J284" s="59">
        <v>-475879707227</v>
      </c>
    </row>
    <row r="285" spans="2:10" x14ac:dyDescent="0.2">
      <c r="B285" s="57">
        <v>4705</v>
      </c>
      <c r="C285" s="57" t="s">
        <v>306</v>
      </c>
      <c r="E285" s="59">
        <v>-378152252212</v>
      </c>
      <c r="G285" s="59">
        <v>38238000</v>
      </c>
      <c r="H285" s="59">
        <v>63195640202</v>
      </c>
      <c r="J285" s="59">
        <v>-441309654414</v>
      </c>
    </row>
    <row r="286" spans="2:10" x14ac:dyDescent="0.2">
      <c r="B286" s="57">
        <v>470508</v>
      </c>
      <c r="C286" s="57" t="s">
        <v>307</v>
      </c>
      <c r="E286" s="59">
        <v>-17190266936</v>
      </c>
      <c r="G286" s="59">
        <v>38238000</v>
      </c>
      <c r="H286" s="59">
        <v>2805977321</v>
      </c>
      <c r="J286" s="59">
        <v>-19958006257</v>
      </c>
    </row>
    <row r="287" spans="2:10" x14ac:dyDescent="0.2">
      <c r="B287" s="57">
        <v>47050801</v>
      </c>
      <c r="C287" s="57" t="s">
        <v>308</v>
      </c>
      <c r="E287" s="59">
        <v>-4947909031</v>
      </c>
      <c r="G287" s="59">
        <v>38238000</v>
      </c>
      <c r="H287" s="59">
        <v>538911827</v>
      </c>
      <c r="J287" s="59">
        <v>-5448582858</v>
      </c>
    </row>
    <row r="288" spans="2:10" x14ac:dyDescent="0.2">
      <c r="B288" s="57">
        <v>47050802</v>
      </c>
      <c r="C288" s="57" t="s">
        <v>309</v>
      </c>
      <c r="E288" s="59">
        <v>-12242357905</v>
      </c>
      <c r="G288" s="59">
        <v>0</v>
      </c>
      <c r="H288" s="59">
        <v>2267065494</v>
      </c>
      <c r="J288" s="59">
        <v>-14509423399</v>
      </c>
    </row>
    <row r="289" spans="2:10" x14ac:dyDescent="0.2">
      <c r="B289" s="57">
        <v>470510</v>
      </c>
      <c r="C289" s="57" t="s">
        <v>310</v>
      </c>
      <c r="E289" s="59">
        <v>-360961985276</v>
      </c>
      <c r="G289" s="59">
        <v>0</v>
      </c>
      <c r="H289" s="59">
        <v>60389662881</v>
      </c>
      <c r="J289" s="59">
        <v>-421351648157</v>
      </c>
    </row>
    <row r="290" spans="2:10" x14ac:dyDescent="0.2">
      <c r="B290" s="57">
        <v>4720</v>
      </c>
      <c r="C290" s="57" t="s">
        <v>64</v>
      </c>
      <c r="E290" s="59">
        <v>-4439642</v>
      </c>
      <c r="G290" s="59">
        <v>0</v>
      </c>
      <c r="H290" s="59">
        <v>0</v>
      </c>
      <c r="J290" s="59">
        <v>-4439642</v>
      </c>
    </row>
    <row r="291" spans="2:10" x14ac:dyDescent="0.2">
      <c r="B291" s="57">
        <v>472081</v>
      </c>
      <c r="C291" s="57" t="s">
        <v>311</v>
      </c>
      <c r="E291" s="59">
        <v>-4439642</v>
      </c>
      <c r="G291" s="59">
        <v>0</v>
      </c>
      <c r="H291" s="59">
        <v>0</v>
      </c>
      <c r="J291" s="59">
        <v>-4439642</v>
      </c>
    </row>
    <row r="292" spans="2:10" x14ac:dyDescent="0.2">
      <c r="B292" s="57">
        <v>47208101</v>
      </c>
      <c r="C292" s="57" t="s">
        <v>312</v>
      </c>
      <c r="E292" s="59">
        <v>-4439642</v>
      </c>
      <c r="G292" s="59">
        <v>0</v>
      </c>
      <c r="H292" s="59">
        <v>0</v>
      </c>
      <c r="J292" s="59">
        <v>-4439642</v>
      </c>
    </row>
    <row r="293" spans="2:10" x14ac:dyDescent="0.2">
      <c r="B293" s="57">
        <v>4722</v>
      </c>
      <c r="C293" s="57" t="s">
        <v>526</v>
      </c>
      <c r="E293" s="59">
        <v>-34565613171</v>
      </c>
      <c r="G293" s="59">
        <v>0</v>
      </c>
      <c r="H293" s="59">
        <v>0</v>
      </c>
      <c r="J293" s="59">
        <v>-34565613171</v>
      </c>
    </row>
    <row r="294" spans="2:10" x14ac:dyDescent="0.2">
      <c r="B294" s="57">
        <v>472290</v>
      </c>
      <c r="C294" s="57" t="s">
        <v>527</v>
      </c>
      <c r="E294" s="59">
        <v>-34565613171</v>
      </c>
      <c r="G294" s="59">
        <v>0</v>
      </c>
      <c r="H294" s="59">
        <v>0</v>
      </c>
      <c r="J294" s="59">
        <v>-34565613171</v>
      </c>
    </row>
    <row r="295" spans="2:10" x14ac:dyDescent="0.2">
      <c r="B295" s="57">
        <v>48</v>
      </c>
      <c r="C295" s="57" t="s">
        <v>84</v>
      </c>
      <c r="E295" s="59">
        <v>-15162057561.57</v>
      </c>
      <c r="G295" s="59">
        <v>171029322</v>
      </c>
      <c r="H295" s="59">
        <v>4264572540.0999999</v>
      </c>
      <c r="J295" s="59">
        <v>-19255600779.669998</v>
      </c>
    </row>
    <row r="296" spans="2:10" x14ac:dyDescent="0.2">
      <c r="B296" s="57">
        <v>4802</v>
      </c>
      <c r="C296" s="57" t="s">
        <v>393</v>
      </c>
      <c r="E296" s="59">
        <v>-564225092</v>
      </c>
      <c r="G296" s="59">
        <v>0</v>
      </c>
      <c r="H296" s="59">
        <v>54986276</v>
      </c>
      <c r="J296" s="59">
        <v>-619211368</v>
      </c>
    </row>
    <row r="297" spans="2:10" x14ac:dyDescent="0.2">
      <c r="B297" s="57">
        <v>480232</v>
      </c>
      <c r="C297" s="57" t="s">
        <v>528</v>
      </c>
      <c r="E297" s="59">
        <v>-564225092</v>
      </c>
      <c r="G297" s="59">
        <v>0</v>
      </c>
      <c r="H297" s="59">
        <v>54986276</v>
      </c>
      <c r="J297" s="59">
        <v>-619211368</v>
      </c>
    </row>
    <row r="298" spans="2:10" x14ac:dyDescent="0.2">
      <c r="B298" s="57">
        <v>4808</v>
      </c>
      <c r="C298" s="57" t="s">
        <v>85</v>
      </c>
      <c r="E298" s="59">
        <v>-13939339400.1</v>
      </c>
      <c r="G298" s="59">
        <v>171029322</v>
      </c>
      <c r="H298" s="59">
        <v>789638901</v>
      </c>
      <c r="J298" s="59">
        <v>-14557948979.1</v>
      </c>
    </row>
    <row r="299" spans="2:10" x14ac:dyDescent="0.2">
      <c r="B299" s="57">
        <v>480826</v>
      </c>
      <c r="C299" s="57" t="s">
        <v>313</v>
      </c>
      <c r="E299" s="59">
        <v>-2362600469.0999999</v>
      </c>
      <c r="G299" s="59">
        <v>171029322</v>
      </c>
      <c r="H299" s="59">
        <v>789638901</v>
      </c>
      <c r="J299" s="59">
        <v>-2981210048.0999999</v>
      </c>
    </row>
    <row r="300" spans="2:10" x14ac:dyDescent="0.2">
      <c r="B300" s="57">
        <v>48082603</v>
      </c>
      <c r="C300" s="57" t="s">
        <v>315</v>
      </c>
      <c r="E300" s="59">
        <v>-1530666577</v>
      </c>
      <c r="G300" s="59">
        <v>0</v>
      </c>
      <c r="H300" s="59">
        <v>26790299</v>
      </c>
      <c r="J300" s="59">
        <v>-1557456876</v>
      </c>
    </row>
    <row r="301" spans="2:10" x14ac:dyDescent="0.2">
      <c r="B301" s="57">
        <v>48082604</v>
      </c>
      <c r="C301" s="57" t="s">
        <v>316</v>
      </c>
      <c r="E301" s="59">
        <v>-551414432.10000002</v>
      </c>
      <c r="G301" s="59">
        <v>171029322</v>
      </c>
      <c r="H301" s="59">
        <v>762422102</v>
      </c>
      <c r="J301" s="59">
        <v>-1142807212.0999999</v>
      </c>
    </row>
    <row r="302" spans="2:10" x14ac:dyDescent="0.2">
      <c r="B302" s="57">
        <v>48082690</v>
      </c>
      <c r="C302" s="57" t="s">
        <v>317</v>
      </c>
      <c r="E302" s="59">
        <v>-280519460</v>
      </c>
      <c r="G302" s="59">
        <v>0</v>
      </c>
      <c r="H302" s="59">
        <v>426500</v>
      </c>
      <c r="J302" s="59">
        <v>-280945960</v>
      </c>
    </row>
    <row r="303" spans="2:10" x14ac:dyDescent="0.2">
      <c r="B303" s="57">
        <v>480890</v>
      </c>
      <c r="C303" s="57" t="s">
        <v>318</v>
      </c>
      <c r="E303" s="59">
        <v>-11576738931</v>
      </c>
      <c r="G303" s="59">
        <v>0</v>
      </c>
      <c r="H303" s="59">
        <v>0</v>
      </c>
      <c r="J303" s="59">
        <v>-11576738931</v>
      </c>
    </row>
    <row r="304" spans="2:10" x14ac:dyDescent="0.2">
      <c r="B304" s="57">
        <v>48089002</v>
      </c>
      <c r="C304" s="57" t="s">
        <v>529</v>
      </c>
      <c r="E304" s="59">
        <v>-11576738931</v>
      </c>
      <c r="G304" s="59">
        <v>0</v>
      </c>
      <c r="H304" s="59">
        <v>0</v>
      </c>
      <c r="J304" s="59">
        <v>-11576738931</v>
      </c>
    </row>
    <row r="305" spans="2:10" x14ac:dyDescent="0.2">
      <c r="B305" s="57">
        <v>4830</v>
      </c>
      <c r="C305" s="57" t="s">
        <v>86</v>
      </c>
      <c r="E305" s="59">
        <v>-658493069.47000003</v>
      </c>
      <c r="G305" s="59">
        <v>0</v>
      </c>
      <c r="H305" s="59">
        <v>3419947363.0999999</v>
      </c>
      <c r="J305" s="59">
        <v>-4078440432.5700002</v>
      </c>
    </row>
    <row r="306" spans="2:10" x14ac:dyDescent="0.2">
      <c r="B306" s="57">
        <v>483002</v>
      </c>
      <c r="C306" s="57" t="s">
        <v>319</v>
      </c>
      <c r="E306" s="59">
        <v>-658493069.47000003</v>
      </c>
      <c r="G306" s="59">
        <v>0</v>
      </c>
      <c r="H306" s="59">
        <v>3419947363.0999999</v>
      </c>
      <c r="J306" s="59">
        <v>-4078440432.5700002</v>
      </c>
    </row>
    <row r="307" spans="2:10" x14ac:dyDescent="0.2">
      <c r="B307" s="57">
        <v>48300201</v>
      </c>
      <c r="C307" s="57" t="s">
        <v>320</v>
      </c>
      <c r="E307" s="59">
        <v>-658493069.47000003</v>
      </c>
      <c r="G307" s="59">
        <v>0</v>
      </c>
      <c r="H307" s="59">
        <v>3419947363.0999999</v>
      </c>
      <c r="J307" s="59">
        <v>-4078440432.5700002</v>
      </c>
    </row>
    <row r="308" spans="2:10" x14ac:dyDescent="0.2">
      <c r="B308" s="57">
        <v>4</v>
      </c>
      <c r="C308" s="57" t="s">
        <v>530</v>
      </c>
      <c r="E308" s="59">
        <v>-721420100232.56995</v>
      </c>
      <c r="G308" s="59">
        <v>8294775507</v>
      </c>
      <c r="H308" s="59">
        <v>83352895412.100006</v>
      </c>
      <c r="J308" s="59">
        <v>-796478220137.67004</v>
      </c>
    </row>
    <row r="309" spans="2:10" x14ac:dyDescent="0.2">
      <c r="B309" s="57">
        <v>51</v>
      </c>
      <c r="C309" s="57" t="s">
        <v>321</v>
      </c>
      <c r="E309" s="59">
        <v>18692757908</v>
      </c>
      <c r="G309" s="59">
        <v>2669370056</v>
      </c>
      <c r="H309" s="59">
        <v>257082938</v>
      </c>
      <c r="J309" s="59">
        <v>21105045026</v>
      </c>
    </row>
    <row r="310" spans="2:10" x14ac:dyDescent="0.2">
      <c r="B310" s="57">
        <v>5101</v>
      </c>
      <c r="C310" s="57" t="s">
        <v>30</v>
      </c>
      <c r="E310" s="59">
        <v>7731887720</v>
      </c>
      <c r="G310" s="59">
        <v>741952445</v>
      </c>
      <c r="H310" s="59">
        <v>138752786</v>
      </c>
      <c r="J310" s="59">
        <v>8335087379</v>
      </c>
    </row>
    <row r="311" spans="2:10" x14ac:dyDescent="0.2">
      <c r="B311" s="57">
        <v>510101</v>
      </c>
      <c r="C311" s="57" t="s">
        <v>322</v>
      </c>
      <c r="E311" s="59">
        <v>4844643199</v>
      </c>
      <c r="G311" s="59">
        <v>480540952</v>
      </c>
      <c r="H311" s="59">
        <v>41838595</v>
      </c>
      <c r="J311" s="59">
        <v>5283345556</v>
      </c>
    </row>
    <row r="312" spans="2:10" x14ac:dyDescent="0.2">
      <c r="B312" s="57">
        <v>510103</v>
      </c>
      <c r="C312" s="57" t="s">
        <v>323</v>
      </c>
      <c r="E312" s="59">
        <v>48046800</v>
      </c>
      <c r="G312" s="59">
        <v>5471284</v>
      </c>
      <c r="H312" s="59">
        <v>0</v>
      </c>
      <c r="J312" s="59">
        <v>53518084</v>
      </c>
    </row>
    <row r="313" spans="2:10" x14ac:dyDescent="0.2">
      <c r="B313" s="57">
        <v>51010301</v>
      </c>
      <c r="C313" s="57" t="s">
        <v>324</v>
      </c>
      <c r="E313" s="59">
        <v>31218429</v>
      </c>
      <c r="G313" s="59">
        <v>4929678</v>
      </c>
      <c r="H313" s="59">
        <v>0</v>
      </c>
      <c r="J313" s="59">
        <v>36148107</v>
      </c>
    </row>
    <row r="314" spans="2:10" x14ac:dyDescent="0.2">
      <c r="B314" s="57">
        <v>51010302</v>
      </c>
      <c r="C314" s="57" t="s">
        <v>531</v>
      </c>
      <c r="E314" s="59">
        <v>12275219</v>
      </c>
      <c r="G314" s="59">
        <v>541606</v>
      </c>
      <c r="H314" s="59">
        <v>0</v>
      </c>
      <c r="J314" s="59">
        <v>12816825</v>
      </c>
    </row>
    <row r="315" spans="2:10" x14ac:dyDescent="0.2">
      <c r="B315" s="57">
        <v>51010303</v>
      </c>
      <c r="C315" s="57" t="s">
        <v>532</v>
      </c>
      <c r="E315" s="59">
        <v>2706443</v>
      </c>
      <c r="G315" s="59">
        <v>0</v>
      </c>
      <c r="H315" s="59">
        <v>0</v>
      </c>
      <c r="J315" s="59">
        <v>2706443</v>
      </c>
    </row>
    <row r="316" spans="2:10" x14ac:dyDescent="0.2">
      <c r="B316" s="57">
        <v>51010304</v>
      </c>
      <c r="C316" s="57" t="s">
        <v>533</v>
      </c>
      <c r="E316" s="59">
        <v>1846709</v>
      </c>
      <c r="G316" s="59">
        <v>0</v>
      </c>
      <c r="H316" s="59">
        <v>0</v>
      </c>
      <c r="J316" s="59">
        <v>1846709</v>
      </c>
    </row>
    <row r="317" spans="2:10" x14ac:dyDescent="0.2">
      <c r="B317" s="57">
        <v>510105</v>
      </c>
      <c r="C317" s="57" t="s">
        <v>325</v>
      </c>
      <c r="E317" s="59">
        <v>650497515</v>
      </c>
      <c r="G317" s="59">
        <v>60296655</v>
      </c>
      <c r="H317" s="59">
        <v>0</v>
      </c>
      <c r="J317" s="59">
        <v>710794170</v>
      </c>
    </row>
    <row r="318" spans="2:10" x14ac:dyDescent="0.2">
      <c r="B318" s="57">
        <v>51010501</v>
      </c>
      <c r="C318" s="57" t="s">
        <v>326</v>
      </c>
      <c r="E318" s="59">
        <v>650497515</v>
      </c>
      <c r="G318" s="59">
        <v>60296655</v>
      </c>
      <c r="H318" s="59">
        <v>0</v>
      </c>
      <c r="J318" s="59">
        <v>710794170</v>
      </c>
    </row>
    <row r="319" spans="2:10" x14ac:dyDescent="0.2">
      <c r="B319" s="57">
        <v>510110</v>
      </c>
      <c r="C319" s="57" t="s">
        <v>327</v>
      </c>
      <c r="E319" s="59">
        <v>1905494816</v>
      </c>
      <c r="G319" s="59">
        <v>172717673</v>
      </c>
      <c r="H319" s="59">
        <v>0</v>
      </c>
      <c r="J319" s="59">
        <v>2078212489</v>
      </c>
    </row>
    <row r="320" spans="2:10" x14ac:dyDescent="0.2">
      <c r="B320" s="57">
        <v>510119</v>
      </c>
      <c r="C320" s="57" t="s">
        <v>276</v>
      </c>
      <c r="E320" s="59">
        <v>269911559</v>
      </c>
      <c r="G320" s="59">
        <v>21764028</v>
      </c>
      <c r="H320" s="59">
        <v>96914191</v>
      </c>
      <c r="J320" s="59">
        <v>194761396</v>
      </c>
    </row>
    <row r="321" spans="2:10" x14ac:dyDescent="0.2">
      <c r="B321" s="57">
        <v>51011902</v>
      </c>
      <c r="C321" s="57" t="s">
        <v>328</v>
      </c>
      <c r="E321" s="59">
        <v>269911559</v>
      </c>
      <c r="G321" s="59">
        <v>21764028</v>
      </c>
      <c r="H321" s="59">
        <v>96914191</v>
      </c>
      <c r="J321" s="59">
        <v>194761396</v>
      </c>
    </row>
    <row r="322" spans="2:10" x14ac:dyDescent="0.2">
      <c r="B322" s="57">
        <v>510123</v>
      </c>
      <c r="C322" s="57" t="s">
        <v>329</v>
      </c>
      <c r="E322" s="59">
        <v>8122441</v>
      </c>
      <c r="G322" s="59">
        <v>709693</v>
      </c>
      <c r="H322" s="59">
        <v>0</v>
      </c>
      <c r="J322" s="59">
        <v>8832134</v>
      </c>
    </row>
    <row r="323" spans="2:10" x14ac:dyDescent="0.2">
      <c r="B323" s="57">
        <v>510160</v>
      </c>
      <c r="C323" s="57" t="s">
        <v>330</v>
      </c>
      <c r="E323" s="59">
        <v>5171390</v>
      </c>
      <c r="G323" s="59">
        <v>452160</v>
      </c>
      <c r="H323" s="59">
        <v>0</v>
      </c>
      <c r="J323" s="59">
        <v>5623550</v>
      </c>
    </row>
    <row r="324" spans="2:10" x14ac:dyDescent="0.2">
      <c r="B324" s="57">
        <v>5102</v>
      </c>
      <c r="C324" s="57" t="s">
        <v>331</v>
      </c>
      <c r="E324" s="59">
        <v>16258823</v>
      </c>
      <c r="G324" s="59">
        <v>706067</v>
      </c>
      <c r="H324" s="59">
        <v>0</v>
      </c>
      <c r="J324" s="59">
        <v>16964890</v>
      </c>
    </row>
    <row r="325" spans="2:10" x14ac:dyDescent="0.2">
      <c r="B325" s="57">
        <v>510201</v>
      </c>
      <c r="C325" s="57" t="s">
        <v>332</v>
      </c>
      <c r="E325" s="59">
        <v>16258823</v>
      </c>
      <c r="G325" s="59">
        <v>706067</v>
      </c>
      <c r="H325" s="59">
        <v>0</v>
      </c>
      <c r="J325" s="59">
        <v>16964890</v>
      </c>
    </row>
    <row r="326" spans="2:10" x14ac:dyDescent="0.2">
      <c r="B326" s="57">
        <v>5103</v>
      </c>
      <c r="C326" s="57" t="s">
        <v>31</v>
      </c>
      <c r="E326" s="59">
        <v>2059515900</v>
      </c>
      <c r="G326" s="59">
        <v>359512700</v>
      </c>
      <c r="H326" s="59">
        <v>47147643</v>
      </c>
      <c r="J326" s="59">
        <v>2371880957</v>
      </c>
    </row>
    <row r="327" spans="2:10" x14ac:dyDescent="0.2">
      <c r="B327" s="57">
        <v>510302</v>
      </c>
      <c r="C327" s="57" t="s">
        <v>287</v>
      </c>
      <c r="E327" s="59">
        <v>368374800</v>
      </c>
      <c r="G327" s="59">
        <v>31695200</v>
      </c>
      <c r="H327" s="59">
        <v>0</v>
      </c>
      <c r="J327" s="59">
        <v>400070000</v>
      </c>
    </row>
    <row r="328" spans="2:10" x14ac:dyDescent="0.2">
      <c r="B328" s="57">
        <v>510303</v>
      </c>
      <c r="C328" s="57" t="s">
        <v>333</v>
      </c>
      <c r="E328" s="59">
        <v>683331500</v>
      </c>
      <c r="G328" s="59">
        <v>58962100</v>
      </c>
      <c r="H328" s="59">
        <v>5719590</v>
      </c>
      <c r="J328" s="59">
        <v>736574010</v>
      </c>
    </row>
    <row r="329" spans="2:10" x14ac:dyDescent="0.2">
      <c r="B329" s="57">
        <v>510305</v>
      </c>
      <c r="C329" s="57" t="s">
        <v>334</v>
      </c>
      <c r="E329" s="59">
        <v>62552100</v>
      </c>
      <c r="G329" s="59">
        <v>5597300</v>
      </c>
      <c r="H329" s="59">
        <v>0</v>
      </c>
      <c r="J329" s="59">
        <v>68149400</v>
      </c>
    </row>
    <row r="330" spans="2:10" x14ac:dyDescent="0.2">
      <c r="B330" s="57">
        <v>510306</v>
      </c>
      <c r="C330" s="57" t="s">
        <v>335</v>
      </c>
      <c r="E330" s="59">
        <v>945257500</v>
      </c>
      <c r="G330" s="59">
        <v>263258100</v>
      </c>
      <c r="H330" s="59">
        <v>41428053</v>
      </c>
      <c r="J330" s="59">
        <v>1167087547</v>
      </c>
    </row>
    <row r="331" spans="2:10" x14ac:dyDescent="0.2">
      <c r="B331" s="57">
        <v>5104</v>
      </c>
      <c r="C331" s="57" t="s">
        <v>32</v>
      </c>
      <c r="E331" s="59">
        <v>478252300</v>
      </c>
      <c r="G331" s="59">
        <v>42734600</v>
      </c>
      <c r="H331" s="59">
        <v>5754400</v>
      </c>
      <c r="J331" s="59">
        <v>515232500</v>
      </c>
    </row>
    <row r="332" spans="2:10" x14ac:dyDescent="0.2">
      <c r="B332" s="57">
        <v>510401</v>
      </c>
      <c r="C332" s="57" t="s">
        <v>336</v>
      </c>
      <c r="E332" s="59">
        <v>286881500</v>
      </c>
      <c r="G332" s="59">
        <v>23727700</v>
      </c>
      <c r="H332" s="59">
        <v>965500</v>
      </c>
      <c r="J332" s="59">
        <v>309643700</v>
      </c>
    </row>
    <row r="333" spans="2:10" x14ac:dyDescent="0.2">
      <c r="B333" s="57">
        <v>510402</v>
      </c>
      <c r="C333" s="57" t="s">
        <v>337</v>
      </c>
      <c r="E333" s="59">
        <v>47854900</v>
      </c>
      <c r="G333" s="59">
        <v>3907900</v>
      </c>
      <c r="H333" s="59">
        <v>0</v>
      </c>
      <c r="J333" s="59">
        <v>51762800</v>
      </c>
    </row>
    <row r="334" spans="2:10" x14ac:dyDescent="0.2">
      <c r="B334" s="57">
        <v>510403</v>
      </c>
      <c r="C334" s="57" t="s">
        <v>338</v>
      </c>
      <c r="E334" s="59">
        <v>47854600</v>
      </c>
      <c r="G334" s="59">
        <v>3907900</v>
      </c>
      <c r="H334" s="59">
        <v>0</v>
      </c>
      <c r="J334" s="59">
        <v>51762500</v>
      </c>
    </row>
    <row r="335" spans="2:10" x14ac:dyDescent="0.2">
      <c r="B335" s="57">
        <v>510404</v>
      </c>
      <c r="C335" s="57" t="s">
        <v>339</v>
      </c>
      <c r="E335" s="59">
        <v>95661300</v>
      </c>
      <c r="G335" s="59">
        <v>11191100</v>
      </c>
      <c r="H335" s="59">
        <v>4788900</v>
      </c>
      <c r="J335" s="59">
        <v>102063500</v>
      </c>
    </row>
    <row r="336" spans="2:10" x14ac:dyDescent="0.2">
      <c r="B336" s="57">
        <v>5107</v>
      </c>
      <c r="C336" s="57" t="s">
        <v>340</v>
      </c>
      <c r="E336" s="59">
        <v>3649456301</v>
      </c>
      <c r="G336" s="59">
        <v>695194581</v>
      </c>
      <c r="H336" s="59">
        <v>65428109</v>
      </c>
      <c r="J336" s="59">
        <v>4279222773</v>
      </c>
    </row>
    <row r="337" spans="2:10" x14ac:dyDescent="0.2">
      <c r="B337" s="57">
        <v>510701</v>
      </c>
      <c r="C337" s="57" t="s">
        <v>273</v>
      </c>
      <c r="E337" s="59">
        <v>492419081</v>
      </c>
      <c r="G337" s="59">
        <v>137946766</v>
      </c>
      <c r="H337" s="59">
        <v>2550351</v>
      </c>
      <c r="J337" s="59">
        <v>627815496</v>
      </c>
    </row>
    <row r="338" spans="2:10" x14ac:dyDescent="0.2">
      <c r="B338" s="57">
        <v>510702</v>
      </c>
      <c r="C338" s="57" t="s">
        <v>271</v>
      </c>
      <c r="E338" s="59">
        <v>870912912</v>
      </c>
      <c r="G338" s="59">
        <v>174821859</v>
      </c>
      <c r="H338" s="59">
        <v>3782870</v>
      </c>
      <c r="J338" s="59">
        <v>1041951901</v>
      </c>
    </row>
    <row r="339" spans="2:10" x14ac:dyDescent="0.2">
      <c r="B339" s="57">
        <v>510703</v>
      </c>
      <c r="C339" s="57" t="s">
        <v>341</v>
      </c>
      <c r="E339" s="59">
        <v>73172189</v>
      </c>
      <c r="G339" s="59">
        <v>28607591</v>
      </c>
      <c r="H339" s="59">
        <v>1896719</v>
      </c>
      <c r="J339" s="59">
        <v>99883061</v>
      </c>
    </row>
    <row r="340" spans="2:10" x14ac:dyDescent="0.2">
      <c r="B340" s="57">
        <v>510704</v>
      </c>
      <c r="C340" s="57" t="s">
        <v>274</v>
      </c>
      <c r="E340" s="59">
        <v>394691520</v>
      </c>
      <c r="G340" s="59">
        <v>197864946</v>
      </c>
      <c r="H340" s="59">
        <v>51376636</v>
      </c>
      <c r="J340" s="59">
        <v>541179830</v>
      </c>
    </row>
    <row r="341" spans="2:10" x14ac:dyDescent="0.2">
      <c r="B341" s="57">
        <v>510705</v>
      </c>
      <c r="C341" s="57" t="s">
        <v>275</v>
      </c>
      <c r="E341" s="59">
        <v>669081873</v>
      </c>
      <c r="G341" s="59">
        <v>112111753</v>
      </c>
      <c r="H341" s="59">
        <v>0</v>
      </c>
      <c r="J341" s="59">
        <v>781193626</v>
      </c>
    </row>
    <row r="342" spans="2:10" x14ac:dyDescent="0.2">
      <c r="B342" s="57">
        <v>510706</v>
      </c>
      <c r="C342" s="57" t="s">
        <v>534</v>
      </c>
      <c r="E342" s="59">
        <v>855769676</v>
      </c>
      <c r="G342" s="59">
        <v>0</v>
      </c>
      <c r="H342" s="59">
        <v>0</v>
      </c>
      <c r="J342" s="59">
        <v>855769676</v>
      </c>
    </row>
    <row r="343" spans="2:10" x14ac:dyDescent="0.2">
      <c r="B343" s="57">
        <v>510707</v>
      </c>
      <c r="C343" s="57" t="s">
        <v>342</v>
      </c>
      <c r="E343" s="59">
        <v>28699724</v>
      </c>
      <c r="G343" s="59">
        <v>2646510</v>
      </c>
      <c r="H343" s="59">
        <v>5821533</v>
      </c>
      <c r="J343" s="59">
        <v>25524701</v>
      </c>
    </row>
    <row r="344" spans="2:10" x14ac:dyDescent="0.2">
      <c r="B344" s="57">
        <v>510790</v>
      </c>
      <c r="C344" s="57" t="s">
        <v>277</v>
      </c>
      <c r="E344" s="59">
        <v>264709326</v>
      </c>
      <c r="G344" s="59">
        <v>41195156</v>
      </c>
      <c r="H344" s="59">
        <v>0</v>
      </c>
      <c r="J344" s="59">
        <v>305904482</v>
      </c>
    </row>
    <row r="345" spans="2:10" x14ac:dyDescent="0.2">
      <c r="B345" s="57">
        <v>51079001</v>
      </c>
      <c r="C345" s="57" t="s">
        <v>343</v>
      </c>
      <c r="E345" s="59">
        <v>54135156</v>
      </c>
      <c r="G345" s="59">
        <v>5163759</v>
      </c>
      <c r="H345" s="59">
        <v>0</v>
      </c>
      <c r="J345" s="59">
        <v>59298915</v>
      </c>
    </row>
    <row r="346" spans="2:10" x14ac:dyDescent="0.2">
      <c r="B346" s="57">
        <v>51079002</v>
      </c>
      <c r="C346" s="57" t="s">
        <v>344</v>
      </c>
      <c r="E346" s="59">
        <v>410970</v>
      </c>
      <c r="G346" s="59">
        <v>41097</v>
      </c>
      <c r="H346" s="59">
        <v>0</v>
      </c>
      <c r="J346" s="59">
        <v>452067</v>
      </c>
    </row>
    <row r="347" spans="2:10" x14ac:dyDescent="0.2">
      <c r="B347" s="57">
        <v>51079003</v>
      </c>
      <c r="C347" s="57" t="s">
        <v>345</v>
      </c>
      <c r="E347" s="59">
        <v>210163200</v>
      </c>
      <c r="G347" s="59">
        <v>35990300</v>
      </c>
      <c r="H347" s="59">
        <v>0</v>
      </c>
      <c r="J347" s="59">
        <v>246153500</v>
      </c>
    </row>
    <row r="348" spans="2:10" x14ac:dyDescent="0.2">
      <c r="B348" s="57">
        <v>5108</v>
      </c>
      <c r="C348" s="57" t="s">
        <v>346</v>
      </c>
      <c r="E348" s="59">
        <v>69106036</v>
      </c>
      <c r="G348" s="59">
        <v>150535752</v>
      </c>
      <c r="H348" s="59">
        <v>0</v>
      </c>
      <c r="J348" s="59">
        <v>219641788</v>
      </c>
    </row>
    <row r="349" spans="2:10" x14ac:dyDescent="0.2">
      <c r="B349" s="57">
        <v>510803</v>
      </c>
      <c r="C349" s="57" t="s">
        <v>535</v>
      </c>
      <c r="E349" s="59">
        <v>61529691</v>
      </c>
      <c r="G349" s="59">
        <v>147086477</v>
      </c>
      <c r="H349" s="59">
        <v>0</v>
      </c>
      <c r="J349" s="59">
        <v>208616168</v>
      </c>
    </row>
    <row r="350" spans="2:10" x14ac:dyDescent="0.2">
      <c r="B350" s="57">
        <v>51080301</v>
      </c>
      <c r="C350" s="57" t="s">
        <v>536</v>
      </c>
      <c r="E350" s="59">
        <v>0</v>
      </c>
      <c r="G350" s="59">
        <v>39600000</v>
      </c>
      <c r="H350" s="59">
        <v>0</v>
      </c>
      <c r="J350" s="59">
        <v>39600000</v>
      </c>
    </row>
    <row r="351" spans="2:10" x14ac:dyDescent="0.2">
      <c r="B351" s="57">
        <v>51080302</v>
      </c>
      <c r="C351" s="57" t="s">
        <v>537</v>
      </c>
      <c r="E351" s="59">
        <v>61529691</v>
      </c>
      <c r="G351" s="59">
        <v>106805082</v>
      </c>
      <c r="H351" s="59">
        <v>0</v>
      </c>
      <c r="J351" s="59">
        <v>168334773</v>
      </c>
    </row>
    <row r="352" spans="2:10" x14ac:dyDescent="0.2">
      <c r="B352" s="57">
        <v>51080303</v>
      </c>
      <c r="C352" s="57" t="s">
        <v>538</v>
      </c>
      <c r="E352" s="59">
        <v>0</v>
      </c>
      <c r="G352" s="59">
        <v>681395</v>
      </c>
      <c r="H352" s="59">
        <v>0</v>
      </c>
      <c r="J352" s="59">
        <v>681395</v>
      </c>
    </row>
    <row r="353" spans="2:10" x14ac:dyDescent="0.2">
      <c r="B353" s="57">
        <v>510804</v>
      </c>
      <c r="C353" s="57" t="s">
        <v>539</v>
      </c>
      <c r="E353" s="59">
        <v>7576345</v>
      </c>
      <c r="G353" s="59">
        <v>3449275</v>
      </c>
      <c r="H353" s="59">
        <v>0</v>
      </c>
      <c r="J353" s="59">
        <v>11025620</v>
      </c>
    </row>
    <row r="354" spans="2:10" x14ac:dyDescent="0.2">
      <c r="B354" s="57">
        <v>5111</v>
      </c>
      <c r="C354" s="57" t="s">
        <v>33</v>
      </c>
      <c r="E354" s="59">
        <v>4687975828</v>
      </c>
      <c r="G354" s="59">
        <v>678733911</v>
      </c>
      <c r="H354" s="59">
        <v>0</v>
      </c>
      <c r="J354" s="59">
        <v>5366709739</v>
      </c>
    </row>
    <row r="355" spans="2:10" x14ac:dyDescent="0.2">
      <c r="B355" s="57">
        <v>511113</v>
      </c>
      <c r="C355" s="57" t="s">
        <v>347</v>
      </c>
      <c r="E355" s="59">
        <v>106968204</v>
      </c>
      <c r="G355" s="59">
        <v>19266735</v>
      </c>
      <c r="H355" s="59">
        <v>0</v>
      </c>
      <c r="J355" s="59">
        <v>126234939</v>
      </c>
    </row>
    <row r="356" spans="2:10" x14ac:dyDescent="0.2">
      <c r="B356" s="57">
        <v>511115</v>
      </c>
      <c r="C356" s="57" t="s">
        <v>348</v>
      </c>
      <c r="E356" s="59">
        <v>63317146</v>
      </c>
      <c r="G356" s="59">
        <v>6608601</v>
      </c>
      <c r="H356" s="59">
        <v>0</v>
      </c>
      <c r="J356" s="59">
        <v>69925747</v>
      </c>
    </row>
    <row r="357" spans="2:10" x14ac:dyDescent="0.2">
      <c r="B357" s="57">
        <v>511117</v>
      </c>
      <c r="C357" s="57" t="s">
        <v>262</v>
      </c>
      <c r="E357" s="59">
        <v>359093414</v>
      </c>
      <c r="G357" s="59">
        <v>38134015</v>
      </c>
      <c r="H357" s="59">
        <v>0</v>
      </c>
      <c r="J357" s="59">
        <v>397227429</v>
      </c>
    </row>
    <row r="358" spans="2:10" x14ac:dyDescent="0.2">
      <c r="B358" s="57">
        <v>51111701</v>
      </c>
      <c r="C358" s="57" t="s">
        <v>263</v>
      </c>
      <c r="E358" s="59">
        <v>139702240</v>
      </c>
      <c r="G358" s="59">
        <v>15331280</v>
      </c>
      <c r="H358" s="59">
        <v>0</v>
      </c>
      <c r="J358" s="59">
        <v>155033520</v>
      </c>
    </row>
    <row r="359" spans="2:10" x14ac:dyDescent="0.2">
      <c r="B359" s="57">
        <v>51111702</v>
      </c>
      <c r="C359" s="57" t="s">
        <v>349</v>
      </c>
      <c r="E359" s="59">
        <v>5511630</v>
      </c>
      <c r="G359" s="59">
        <v>1215850</v>
      </c>
      <c r="H359" s="59">
        <v>0</v>
      </c>
      <c r="J359" s="59">
        <v>6727480</v>
      </c>
    </row>
    <row r="360" spans="2:10" x14ac:dyDescent="0.2">
      <c r="B360" s="57">
        <v>51111703</v>
      </c>
      <c r="C360" s="57" t="s">
        <v>350</v>
      </c>
      <c r="E360" s="59">
        <v>47970107</v>
      </c>
      <c r="G360" s="59">
        <v>1463980</v>
      </c>
      <c r="H360" s="59">
        <v>0</v>
      </c>
      <c r="J360" s="59">
        <v>49434087</v>
      </c>
    </row>
    <row r="361" spans="2:10" x14ac:dyDescent="0.2">
      <c r="B361" s="57">
        <v>51111705</v>
      </c>
      <c r="C361" s="57" t="s">
        <v>265</v>
      </c>
      <c r="E361" s="59">
        <v>18716402</v>
      </c>
      <c r="G361" s="59">
        <v>1192145</v>
      </c>
      <c r="H361" s="59">
        <v>0</v>
      </c>
      <c r="J361" s="59">
        <v>19908547</v>
      </c>
    </row>
    <row r="362" spans="2:10" x14ac:dyDescent="0.2">
      <c r="B362" s="57">
        <v>51111706</v>
      </c>
      <c r="C362" s="57" t="s">
        <v>266</v>
      </c>
      <c r="E362" s="59">
        <v>147193035</v>
      </c>
      <c r="G362" s="59">
        <v>18930760</v>
      </c>
      <c r="H362" s="59">
        <v>0</v>
      </c>
      <c r="J362" s="59">
        <v>166123795</v>
      </c>
    </row>
    <row r="363" spans="2:10" x14ac:dyDescent="0.2">
      <c r="B363" s="57">
        <v>511118</v>
      </c>
      <c r="C363" s="57" t="s">
        <v>267</v>
      </c>
      <c r="E363" s="59">
        <v>2883164816</v>
      </c>
      <c r="G363" s="59">
        <v>301775556</v>
      </c>
      <c r="H363" s="59">
        <v>0</v>
      </c>
      <c r="J363" s="59">
        <v>3184940372</v>
      </c>
    </row>
    <row r="364" spans="2:10" x14ac:dyDescent="0.2">
      <c r="B364" s="57">
        <v>511121</v>
      </c>
      <c r="C364" s="57" t="s">
        <v>540</v>
      </c>
      <c r="E364" s="59">
        <v>22353073</v>
      </c>
      <c r="G364" s="59">
        <v>0</v>
      </c>
      <c r="H364" s="59">
        <v>0</v>
      </c>
      <c r="J364" s="59">
        <v>22353073</v>
      </c>
    </row>
    <row r="365" spans="2:10" x14ac:dyDescent="0.2">
      <c r="B365" s="57">
        <v>511123</v>
      </c>
      <c r="C365" s="57" t="s">
        <v>351</v>
      </c>
      <c r="E365" s="59">
        <v>183611245</v>
      </c>
      <c r="G365" s="59">
        <v>137272812</v>
      </c>
      <c r="H365" s="59">
        <v>0</v>
      </c>
      <c r="J365" s="59">
        <v>320884057</v>
      </c>
    </row>
    <row r="366" spans="2:10" x14ac:dyDescent="0.2">
      <c r="B366" s="57">
        <v>51112302</v>
      </c>
      <c r="C366" s="57" t="s">
        <v>352</v>
      </c>
      <c r="E366" s="59">
        <v>183611245</v>
      </c>
      <c r="G366" s="59">
        <v>137272812</v>
      </c>
      <c r="H366" s="59">
        <v>0</v>
      </c>
      <c r="J366" s="59">
        <v>320884057</v>
      </c>
    </row>
    <row r="367" spans="2:10" x14ac:dyDescent="0.2">
      <c r="B367" s="57">
        <v>511125</v>
      </c>
      <c r="C367" s="57" t="s">
        <v>353</v>
      </c>
      <c r="E367" s="59">
        <v>339456136</v>
      </c>
      <c r="G367" s="59">
        <v>121282376</v>
      </c>
      <c r="H367" s="59">
        <v>0</v>
      </c>
      <c r="J367" s="59">
        <v>460738512</v>
      </c>
    </row>
    <row r="368" spans="2:10" x14ac:dyDescent="0.2">
      <c r="B368" s="57">
        <v>511133</v>
      </c>
      <c r="C368" s="57" t="s">
        <v>541</v>
      </c>
      <c r="E368" s="59">
        <v>443730</v>
      </c>
      <c r="G368" s="59">
        <v>637877</v>
      </c>
      <c r="H368" s="59">
        <v>0</v>
      </c>
      <c r="J368" s="59">
        <v>1081607</v>
      </c>
    </row>
    <row r="369" spans="2:10" x14ac:dyDescent="0.2">
      <c r="B369" s="57">
        <v>511146</v>
      </c>
      <c r="C369" s="57" t="s">
        <v>354</v>
      </c>
      <c r="E369" s="59">
        <v>22751226</v>
      </c>
      <c r="G369" s="59">
        <v>0</v>
      </c>
      <c r="H369" s="59">
        <v>0</v>
      </c>
      <c r="J369" s="59">
        <v>22751226</v>
      </c>
    </row>
    <row r="370" spans="2:10" x14ac:dyDescent="0.2">
      <c r="B370" s="57">
        <v>511149</v>
      </c>
      <c r="C370" s="57" t="s">
        <v>355</v>
      </c>
      <c r="E370" s="59">
        <v>348213773</v>
      </c>
      <c r="G370" s="59">
        <v>42266719</v>
      </c>
      <c r="H370" s="59">
        <v>0</v>
      </c>
      <c r="J370" s="59">
        <v>390480492</v>
      </c>
    </row>
    <row r="371" spans="2:10" x14ac:dyDescent="0.2">
      <c r="B371" s="57">
        <v>511155</v>
      </c>
      <c r="C371" s="57" t="s">
        <v>356</v>
      </c>
      <c r="E371" s="59">
        <v>42530052</v>
      </c>
      <c r="G371" s="59">
        <v>0</v>
      </c>
      <c r="H371" s="59">
        <v>0</v>
      </c>
      <c r="J371" s="59">
        <v>42530052</v>
      </c>
    </row>
    <row r="372" spans="2:10" x14ac:dyDescent="0.2">
      <c r="B372" s="57">
        <v>511164</v>
      </c>
      <c r="C372" s="57" t="s">
        <v>357</v>
      </c>
      <c r="E372" s="59">
        <v>27200</v>
      </c>
      <c r="G372" s="59">
        <v>242200</v>
      </c>
      <c r="H372" s="59">
        <v>0</v>
      </c>
      <c r="J372" s="59">
        <v>269400</v>
      </c>
    </row>
    <row r="373" spans="2:10" x14ac:dyDescent="0.2">
      <c r="B373" s="57">
        <v>511166</v>
      </c>
      <c r="C373" s="57" t="s">
        <v>358</v>
      </c>
      <c r="E373" s="59">
        <v>4542630</v>
      </c>
      <c r="G373" s="59">
        <v>0</v>
      </c>
      <c r="H373" s="59">
        <v>0</v>
      </c>
      <c r="J373" s="59">
        <v>4542630</v>
      </c>
    </row>
    <row r="374" spans="2:10" x14ac:dyDescent="0.2">
      <c r="B374" s="57">
        <v>51116690</v>
      </c>
      <c r="C374" s="57" t="s">
        <v>542</v>
      </c>
      <c r="E374" s="59">
        <v>4542630</v>
      </c>
      <c r="G374" s="59">
        <v>0</v>
      </c>
      <c r="H374" s="59">
        <v>0</v>
      </c>
      <c r="J374" s="59">
        <v>4542630</v>
      </c>
    </row>
    <row r="375" spans="2:10" x14ac:dyDescent="0.2">
      <c r="B375" s="57">
        <v>511190</v>
      </c>
      <c r="C375" s="57" t="s">
        <v>359</v>
      </c>
      <c r="E375" s="59">
        <v>311503183</v>
      </c>
      <c r="G375" s="59">
        <v>11247020</v>
      </c>
      <c r="H375" s="59">
        <v>0</v>
      </c>
      <c r="J375" s="59">
        <v>322750203</v>
      </c>
    </row>
    <row r="376" spans="2:10" x14ac:dyDescent="0.2">
      <c r="B376" s="57">
        <v>51119001</v>
      </c>
      <c r="C376" s="57" t="s">
        <v>360</v>
      </c>
      <c r="E376" s="59">
        <v>311503183</v>
      </c>
      <c r="G376" s="59">
        <v>11247020</v>
      </c>
      <c r="H376" s="59">
        <v>0</v>
      </c>
      <c r="J376" s="59">
        <v>322750203</v>
      </c>
    </row>
    <row r="377" spans="2:10" x14ac:dyDescent="0.2">
      <c r="B377" s="57">
        <v>5120</v>
      </c>
      <c r="C377" s="57" t="s">
        <v>34</v>
      </c>
      <c r="E377" s="59">
        <v>305000</v>
      </c>
      <c r="G377" s="59">
        <v>0</v>
      </c>
      <c r="H377" s="59">
        <v>0</v>
      </c>
      <c r="J377" s="59">
        <v>305000</v>
      </c>
    </row>
    <row r="378" spans="2:10" x14ac:dyDescent="0.2">
      <c r="B378" s="57">
        <v>512090</v>
      </c>
      <c r="C378" s="57" t="s">
        <v>543</v>
      </c>
      <c r="E378" s="59">
        <v>305000</v>
      </c>
      <c r="G378" s="59">
        <v>0</v>
      </c>
      <c r="H378" s="59">
        <v>0</v>
      </c>
      <c r="J378" s="59">
        <v>305000</v>
      </c>
    </row>
    <row r="379" spans="2:10" x14ac:dyDescent="0.2">
      <c r="B379" s="57">
        <v>53</v>
      </c>
      <c r="C379" s="57" t="s">
        <v>361</v>
      </c>
      <c r="E379" s="59">
        <v>940533212.40999997</v>
      </c>
      <c r="G379" s="59">
        <v>6444592626.3400002</v>
      </c>
      <c r="H379" s="59">
        <v>185547</v>
      </c>
      <c r="J379" s="59">
        <v>7384940291.75</v>
      </c>
    </row>
    <row r="380" spans="2:10" x14ac:dyDescent="0.2">
      <c r="B380" s="57">
        <v>5347</v>
      </c>
      <c r="C380" s="57" t="s">
        <v>362</v>
      </c>
      <c r="E380" s="59">
        <v>0</v>
      </c>
      <c r="G380" s="59">
        <v>6223969745.4099998</v>
      </c>
      <c r="H380" s="59">
        <v>0</v>
      </c>
      <c r="J380" s="59">
        <v>6223969745.4099998</v>
      </c>
    </row>
    <row r="381" spans="2:10" x14ac:dyDescent="0.2">
      <c r="B381" s="57">
        <v>534714</v>
      </c>
      <c r="C381" s="57" t="s">
        <v>124</v>
      </c>
      <c r="E381" s="59">
        <v>0</v>
      </c>
      <c r="G381" s="59">
        <v>6223969745.4099998</v>
      </c>
      <c r="H381" s="59">
        <v>0</v>
      </c>
      <c r="J381" s="59">
        <v>6223969745.4099998</v>
      </c>
    </row>
    <row r="382" spans="2:10" x14ac:dyDescent="0.2">
      <c r="B382" s="57">
        <v>5357</v>
      </c>
      <c r="C382" s="57" t="s">
        <v>544</v>
      </c>
      <c r="E382" s="59">
        <v>0</v>
      </c>
      <c r="G382" s="59">
        <v>131741150</v>
      </c>
      <c r="H382" s="59">
        <v>0</v>
      </c>
      <c r="J382" s="59">
        <v>131741150</v>
      </c>
    </row>
    <row r="383" spans="2:10" x14ac:dyDescent="0.2">
      <c r="B383" s="57">
        <v>535706</v>
      </c>
      <c r="C383" s="57" t="s">
        <v>545</v>
      </c>
      <c r="E383" s="59">
        <v>0</v>
      </c>
      <c r="G383" s="59">
        <v>126677547</v>
      </c>
      <c r="H383" s="59">
        <v>0</v>
      </c>
      <c r="J383" s="59">
        <v>126677547</v>
      </c>
    </row>
    <row r="384" spans="2:10" x14ac:dyDescent="0.2">
      <c r="B384" s="57">
        <v>535707</v>
      </c>
      <c r="C384" s="57" t="s">
        <v>546</v>
      </c>
      <c r="E384" s="59">
        <v>0</v>
      </c>
      <c r="G384" s="59">
        <v>5063603</v>
      </c>
      <c r="H384" s="59">
        <v>0</v>
      </c>
      <c r="J384" s="59">
        <v>5063603</v>
      </c>
    </row>
    <row r="385" spans="2:10" x14ac:dyDescent="0.2">
      <c r="B385" s="57">
        <v>5360</v>
      </c>
      <c r="C385" s="57" t="s">
        <v>363</v>
      </c>
      <c r="E385" s="59">
        <v>705871161.86000001</v>
      </c>
      <c r="G385" s="59">
        <v>67988346.930000007</v>
      </c>
      <c r="H385" s="59">
        <v>185547</v>
      </c>
      <c r="J385" s="59">
        <v>773673961.78999996</v>
      </c>
    </row>
    <row r="386" spans="2:10" x14ac:dyDescent="0.2">
      <c r="B386" s="57">
        <v>536003</v>
      </c>
      <c r="C386" s="57" t="s">
        <v>43</v>
      </c>
      <c r="E386" s="59">
        <v>2128964.42</v>
      </c>
      <c r="G386" s="59">
        <v>185546.26</v>
      </c>
      <c r="H386" s="59">
        <v>185547</v>
      </c>
      <c r="J386" s="59">
        <v>2128963.6800000002</v>
      </c>
    </row>
    <row r="387" spans="2:10" x14ac:dyDescent="0.2">
      <c r="B387" s="57">
        <v>53600316</v>
      </c>
      <c r="C387" s="57" t="s">
        <v>43</v>
      </c>
      <c r="E387" s="59">
        <v>2128964.42</v>
      </c>
      <c r="G387" s="59">
        <v>185546.26</v>
      </c>
      <c r="H387" s="59">
        <v>185547</v>
      </c>
      <c r="J387" s="59">
        <v>2128963.6800000002</v>
      </c>
    </row>
    <row r="388" spans="2:10" x14ac:dyDescent="0.2">
      <c r="B388" s="57">
        <v>536004</v>
      </c>
      <c r="C388" s="57" t="s">
        <v>364</v>
      </c>
      <c r="E388" s="59">
        <v>59680638.850000001</v>
      </c>
      <c r="G388" s="59">
        <v>7269110.6200000001</v>
      </c>
      <c r="H388" s="59">
        <v>0</v>
      </c>
      <c r="J388" s="59">
        <v>66949749.469999999</v>
      </c>
    </row>
    <row r="389" spans="2:10" x14ac:dyDescent="0.2">
      <c r="B389" s="57">
        <v>53600402</v>
      </c>
      <c r="C389" s="57" t="s">
        <v>365</v>
      </c>
      <c r="E389" s="59">
        <v>376305.5</v>
      </c>
      <c r="G389" s="59">
        <v>34209.550000000003</v>
      </c>
      <c r="H389" s="59">
        <v>0</v>
      </c>
      <c r="J389" s="59">
        <v>410515.05</v>
      </c>
    </row>
    <row r="390" spans="2:10" x14ac:dyDescent="0.2">
      <c r="B390" s="57">
        <v>53600403</v>
      </c>
      <c r="C390" s="57" t="s">
        <v>132</v>
      </c>
      <c r="E390" s="59">
        <v>20046242.170000002</v>
      </c>
      <c r="G390" s="59">
        <v>2259793.38</v>
      </c>
      <c r="H390" s="59">
        <v>0</v>
      </c>
      <c r="J390" s="59">
        <v>22306035.550000001</v>
      </c>
    </row>
    <row r="391" spans="2:10" x14ac:dyDescent="0.2">
      <c r="B391" s="57">
        <v>53600404</v>
      </c>
      <c r="C391" s="57" t="s">
        <v>133</v>
      </c>
      <c r="E391" s="59">
        <v>362374.7</v>
      </c>
      <c r="G391" s="59">
        <v>32943.17</v>
      </c>
      <c r="H391" s="59">
        <v>0</v>
      </c>
      <c r="J391" s="59">
        <v>395317.87</v>
      </c>
    </row>
    <row r="392" spans="2:10" x14ac:dyDescent="0.2">
      <c r="B392" s="57">
        <v>53600405</v>
      </c>
      <c r="C392" s="57" t="s">
        <v>135</v>
      </c>
      <c r="E392" s="59">
        <v>38895716.479999997</v>
      </c>
      <c r="G392" s="59">
        <v>4942164.5199999996</v>
      </c>
      <c r="H392" s="59">
        <v>0</v>
      </c>
      <c r="J392" s="59">
        <v>43837881</v>
      </c>
    </row>
    <row r="393" spans="2:10" x14ac:dyDescent="0.2">
      <c r="B393" s="57">
        <v>536006</v>
      </c>
      <c r="C393" s="57" t="s">
        <v>366</v>
      </c>
      <c r="E393" s="59">
        <v>44217647.280000001</v>
      </c>
      <c r="G393" s="59">
        <v>4357365.29</v>
      </c>
      <c r="H393" s="59">
        <v>0</v>
      </c>
      <c r="J393" s="59">
        <v>48575012.57</v>
      </c>
    </row>
    <row r="394" spans="2:10" x14ac:dyDescent="0.2">
      <c r="B394" s="57">
        <v>53600607</v>
      </c>
      <c r="C394" s="57" t="s">
        <v>137</v>
      </c>
      <c r="E394" s="59">
        <v>44021685.18</v>
      </c>
      <c r="G394" s="59">
        <v>4339550.58</v>
      </c>
      <c r="H394" s="59">
        <v>0</v>
      </c>
      <c r="J394" s="59">
        <v>48361235.759999998</v>
      </c>
    </row>
    <row r="395" spans="2:10" x14ac:dyDescent="0.2">
      <c r="B395" s="57">
        <v>53600608</v>
      </c>
      <c r="C395" s="57" t="s">
        <v>139</v>
      </c>
      <c r="E395" s="59">
        <v>195962.1</v>
      </c>
      <c r="G395" s="59">
        <v>17814.71</v>
      </c>
      <c r="H395" s="59">
        <v>0</v>
      </c>
      <c r="J395" s="59">
        <v>213776.81</v>
      </c>
    </row>
    <row r="396" spans="2:10" x14ac:dyDescent="0.2">
      <c r="B396" s="57">
        <v>536007</v>
      </c>
      <c r="C396" s="57" t="s">
        <v>367</v>
      </c>
      <c r="E396" s="59">
        <v>590119968.52999997</v>
      </c>
      <c r="G396" s="59">
        <v>54341467.200000003</v>
      </c>
      <c r="H396" s="59">
        <v>0</v>
      </c>
      <c r="J396" s="59">
        <v>644461435.73000002</v>
      </c>
    </row>
    <row r="397" spans="2:10" x14ac:dyDescent="0.2">
      <c r="B397" s="57">
        <v>53600710</v>
      </c>
      <c r="C397" s="57" t="s">
        <v>368</v>
      </c>
      <c r="E397" s="59">
        <v>63876857.560000002</v>
      </c>
      <c r="G397" s="59">
        <v>5763666.96</v>
      </c>
      <c r="H397" s="59">
        <v>0</v>
      </c>
      <c r="J397" s="59">
        <v>69640524.519999996</v>
      </c>
    </row>
    <row r="398" spans="2:10" x14ac:dyDescent="0.2">
      <c r="B398" s="57">
        <v>53600711</v>
      </c>
      <c r="C398" s="57" t="s">
        <v>163</v>
      </c>
      <c r="E398" s="59">
        <v>526243110.97000003</v>
      </c>
      <c r="G398" s="59">
        <v>48577800.240000002</v>
      </c>
      <c r="H398" s="59">
        <v>0</v>
      </c>
      <c r="J398" s="59">
        <v>574820911.21000004</v>
      </c>
    </row>
    <row r="399" spans="2:10" x14ac:dyDescent="0.2">
      <c r="B399" s="57">
        <v>536008</v>
      </c>
      <c r="C399" s="57" t="s">
        <v>369</v>
      </c>
      <c r="E399" s="59">
        <v>9723942.7799999993</v>
      </c>
      <c r="G399" s="59">
        <v>1834857.56</v>
      </c>
      <c r="H399" s="59">
        <v>0</v>
      </c>
      <c r="J399" s="59">
        <v>11558800.34</v>
      </c>
    </row>
    <row r="400" spans="2:10" x14ac:dyDescent="0.2">
      <c r="B400" s="57">
        <v>53600812</v>
      </c>
      <c r="C400" s="57" t="s">
        <v>370</v>
      </c>
      <c r="E400" s="59">
        <v>9723942.7799999993</v>
      </c>
      <c r="G400" s="59">
        <v>1834857.56</v>
      </c>
      <c r="H400" s="59">
        <v>0</v>
      </c>
      <c r="J400" s="59">
        <v>11558800.34</v>
      </c>
    </row>
    <row r="401" spans="2:10" x14ac:dyDescent="0.2">
      <c r="B401" s="57">
        <v>5366</v>
      </c>
      <c r="C401" s="57" t="s">
        <v>371</v>
      </c>
      <c r="E401" s="59">
        <v>117992273.55</v>
      </c>
      <c r="G401" s="59">
        <v>0</v>
      </c>
      <c r="H401" s="59">
        <v>0</v>
      </c>
      <c r="J401" s="59">
        <v>117992273.55</v>
      </c>
    </row>
    <row r="402" spans="2:10" x14ac:dyDescent="0.2">
      <c r="B402" s="57">
        <v>536605</v>
      </c>
      <c r="C402" s="57" t="s">
        <v>372</v>
      </c>
      <c r="E402" s="59">
        <v>76137522.269999996</v>
      </c>
      <c r="G402" s="59">
        <v>0</v>
      </c>
      <c r="H402" s="59">
        <v>0</v>
      </c>
      <c r="J402" s="59">
        <v>76137522.269999996</v>
      </c>
    </row>
    <row r="403" spans="2:10" x14ac:dyDescent="0.2">
      <c r="B403" s="57">
        <v>53660514</v>
      </c>
      <c r="C403" s="57" t="s">
        <v>372</v>
      </c>
      <c r="E403" s="59">
        <v>76137522.269999996</v>
      </c>
      <c r="G403" s="59">
        <v>0</v>
      </c>
      <c r="H403" s="59">
        <v>0</v>
      </c>
      <c r="J403" s="59">
        <v>76137522.269999996</v>
      </c>
    </row>
    <row r="404" spans="2:10" x14ac:dyDescent="0.2">
      <c r="B404" s="57">
        <v>536606</v>
      </c>
      <c r="C404" s="57" t="s">
        <v>197</v>
      </c>
      <c r="E404" s="59">
        <v>41854751.280000001</v>
      </c>
      <c r="G404" s="59">
        <v>0</v>
      </c>
      <c r="H404" s="59">
        <v>0</v>
      </c>
      <c r="J404" s="59">
        <v>41854751.280000001</v>
      </c>
    </row>
    <row r="405" spans="2:10" x14ac:dyDescent="0.2">
      <c r="B405" s="57">
        <v>53660615</v>
      </c>
      <c r="C405" s="57" t="s">
        <v>197</v>
      </c>
      <c r="E405" s="59">
        <v>41854751.280000001</v>
      </c>
      <c r="G405" s="59">
        <v>0</v>
      </c>
      <c r="H405" s="59">
        <v>0</v>
      </c>
      <c r="J405" s="59">
        <v>41854751.280000001</v>
      </c>
    </row>
    <row r="406" spans="2:10" x14ac:dyDescent="0.2">
      <c r="B406" s="57">
        <v>5368</v>
      </c>
      <c r="C406" s="57" t="s">
        <v>373</v>
      </c>
      <c r="E406" s="59">
        <v>116669777</v>
      </c>
      <c r="G406" s="59">
        <v>20893384</v>
      </c>
      <c r="H406" s="59">
        <v>0</v>
      </c>
      <c r="J406" s="59">
        <v>137563161</v>
      </c>
    </row>
    <row r="407" spans="2:10" x14ac:dyDescent="0.2">
      <c r="B407" s="57">
        <v>536803</v>
      </c>
      <c r="C407" s="57" t="s">
        <v>293</v>
      </c>
      <c r="E407" s="59">
        <v>115519224</v>
      </c>
      <c r="G407" s="59">
        <v>20742101</v>
      </c>
      <c r="H407" s="59">
        <v>0</v>
      </c>
      <c r="J407" s="59">
        <v>136261325</v>
      </c>
    </row>
    <row r="408" spans="2:10" x14ac:dyDescent="0.2">
      <c r="B408" s="57">
        <v>536890</v>
      </c>
      <c r="C408" s="57" t="s">
        <v>294</v>
      </c>
      <c r="E408" s="59">
        <v>1150553</v>
      </c>
      <c r="G408" s="59">
        <v>151283</v>
      </c>
      <c r="H408" s="59">
        <v>0</v>
      </c>
      <c r="J408" s="59">
        <v>1301836</v>
      </c>
    </row>
    <row r="409" spans="2:10" x14ac:dyDescent="0.2">
      <c r="B409" s="57">
        <v>55</v>
      </c>
      <c r="C409" s="57" t="s">
        <v>374</v>
      </c>
      <c r="E409" s="59">
        <v>288403909682</v>
      </c>
      <c r="G409" s="59">
        <v>66832339948.269997</v>
      </c>
      <c r="H409" s="59">
        <v>13030155</v>
      </c>
      <c r="J409" s="59">
        <v>355223219475.27002</v>
      </c>
    </row>
    <row r="410" spans="2:10" x14ac:dyDescent="0.2">
      <c r="B410" s="57">
        <v>5503</v>
      </c>
      <c r="C410" s="57" t="s">
        <v>547</v>
      </c>
      <c r="E410" s="59">
        <v>3247981</v>
      </c>
      <c r="G410" s="59">
        <v>8858129</v>
      </c>
      <c r="H410" s="59">
        <v>0</v>
      </c>
      <c r="J410" s="59">
        <v>12106110</v>
      </c>
    </row>
    <row r="411" spans="2:10" x14ac:dyDescent="0.2">
      <c r="B411" s="57">
        <v>550305</v>
      </c>
      <c r="C411" s="57" t="s">
        <v>33</v>
      </c>
      <c r="E411" s="59">
        <v>3247981</v>
      </c>
      <c r="G411" s="59">
        <v>8858129</v>
      </c>
      <c r="H411" s="59">
        <v>0</v>
      </c>
      <c r="J411" s="59">
        <v>12106110</v>
      </c>
    </row>
    <row r="412" spans="2:10" x14ac:dyDescent="0.2">
      <c r="B412" s="57">
        <v>55030501</v>
      </c>
      <c r="C412" s="57" t="s">
        <v>548</v>
      </c>
      <c r="E412" s="59">
        <v>3247981</v>
      </c>
      <c r="G412" s="59">
        <v>8858129</v>
      </c>
      <c r="H412" s="59">
        <v>0</v>
      </c>
      <c r="J412" s="59">
        <v>12106110</v>
      </c>
    </row>
    <row r="413" spans="2:10" x14ac:dyDescent="0.2">
      <c r="B413" s="57">
        <v>5503050101</v>
      </c>
      <c r="C413" s="57" t="s">
        <v>549</v>
      </c>
      <c r="E413" s="59">
        <v>3247981</v>
      </c>
      <c r="G413" s="59">
        <v>8858129</v>
      </c>
      <c r="H413" s="59">
        <v>0</v>
      </c>
      <c r="J413" s="59">
        <v>12106110</v>
      </c>
    </row>
    <row r="414" spans="2:10" x14ac:dyDescent="0.2">
      <c r="B414" s="57">
        <v>5504</v>
      </c>
      <c r="C414" s="57" t="s">
        <v>36</v>
      </c>
      <c r="E414" s="59">
        <v>89258719183</v>
      </c>
      <c r="G414" s="59">
        <v>20506278784.27</v>
      </c>
      <c r="H414" s="59">
        <v>13030155</v>
      </c>
      <c r="J414" s="59">
        <v>109751967812.27</v>
      </c>
    </row>
    <row r="415" spans="2:10" x14ac:dyDescent="0.2">
      <c r="B415" s="57">
        <v>550405</v>
      </c>
      <c r="C415" s="57" t="s">
        <v>375</v>
      </c>
      <c r="E415" s="59">
        <v>89258719183</v>
      </c>
      <c r="G415" s="59">
        <v>20506278784.27</v>
      </c>
      <c r="H415" s="59">
        <v>13030155</v>
      </c>
      <c r="J415" s="59">
        <v>109751967812.27</v>
      </c>
    </row>
    <row r="416" spans="2:10" x14ac:dyDescent="0.2">
      <c r="B416" s="57">
        <v>5504050101</v>
      </c>
      <c r="C416" s="57" t="s">
        <v>550</v>
      </c>
      <c r="E416" s="59">
        <v>36088357</v>
      </c>
      <c r="G416" s="59">
        <v>44799427</v>
      </c>
      <c r="H416" s="59">
        <v>0</v>
      </c>
      <c r="J416" s="59">
        <v>80887784</v>
      </c>
    </row>
    <row r="417" spans="2:10" x14ac:dyDescent="0.2">
      <c r="B417" s="57">
        <v>55040537505</v>
      </c>
      <c r="C417" s="57" t="s">
        <v>376</v>
      </c>
      <c r="E417" s="59">
        <v>21733334</v>
      </c>
      <c r="G417" s="59">
        <v>0</v>
      </c>
      <c r="H417" s="59">
        <v>0</v>
      </c>
      <c r="J417" s="59">
        <v>21733334</v>
      </c>
    </row>
    <row r="418" spans="2:10" x14ac:dyDescent="0.2">
      <c r="B418" s="57">
        <v>55040537575</v>
      </c>
      <c r="C418" s="57" t="s">
        <v>207</v>
      </c>
      <c r="E418" s="59">
        <v>6133155773</v>
      </c>
      <c r="G418" s="59">
        <v>1846414121</v>
      </c>
      <c r="H418" s="59">
        <v>5000000</v>
      </c>
      <c r="J418" s="59">
        <v>7974569894</v>
      </c>
    </row>
    <row r="419" spans="2:10" x14ac:dyDescent="0.2">
      <c r="B419" s="57">
        <v>55040537577</v>
      </c>
      <c r="C419" s="57" t="s">
        <v>208</v>
      </c>
      <c r="E419" s="59">
        <v>1135055261</v>
      </c>
      <c r="G419" s="59">
        <v>244600000</v>
      </c>
      <c r="H419" s="59">
        <v>0</v>
      </c>
      <c r="J419" s="59">
        <v>1379655261</v>
      </c>
    </row>
    <row r="420" spans="2:10" x14ac:dyDescent="0.2">
      <c r="B420" s="57">
        <v>55040537582</v>
      </c>
      <c r="C420" s="57" t="s">
        <v>209</v>
      </c>
      <c r="E420" s="59">
        <v>429603332</v>
      </c>
      <c r="G420" s="59">
        <v>113331793</v>
      </c>
      <c r="H420" s="59">
        <v>0</v>
      </c>
      <c r="J420" s="59">
        <v>542935125</v>
      </c>
    </row>
    <row r="421" spans="2:10" x14ac:dyDescent="0.2">
      <c r="B421" s="57">
        <v>55040537590</v>
      </c>
      <c r="C421" s="57" t="s">
        <v>210</v>
      </c>
      <c r="E421" s="59">
        <v>2424991962</v>
      </c>
      <c r="G421" s="59">
        <v>436143997</v>
      </c>
      <c r="H421" s="59">
        <v>0</v>
      </c>
      <c r="J421" s="59">
        <v>2861135959</v>
      </c>
    </row>
    <row r="422" spans="2:10" x14ac:dyDescent="0.2">
      <c r="B422" s="57">
        <v>55040537602</v>
      </c>
      <c r="C422" s="57" t="s">
        <v>211</v>
      </c>
      <c r="E422" s="59">
        <v>1257077058</v>
      </c>
      <c r="G422" s="59">
        <v>1881508403</v>
      </c>
      <c r="H422" s="59">
        <v>0</v>
      </c>
      <c r="J422" s="59">
        <v>3138585461</v>
      </c>
    </row>
    <row r="423" spans="2:10" x14ac:dyDescent="0.2">
      <c r="B423" s="57">
        <v>55040537606</v>
      </c>
      <c r="C423" s="57" t="s">
        <v>212</v>
      </c>
      <c r="E423" s="59">
        <v>449162111</v>
      </c>
      <c r="G423" s="59">
        <v>117041888</v>
      </c>
      <c r="H423" s="59">
        <v>0</v>
      </c>
      <c r="J423" s="59">
        <v>566203999</v>
      </c>
    </row>
    <row r="424" spans="2:10" x14ac:dyDescent="0.2">
      <c r="B424" s="57">
        <v>55040537615</v>
      </c>
      <c r="C424" s="57" t="s">
        <v>213</v>
      </c>
      <c r="E424" s="59">
        <v>1629937333</v>
      </c>
      <c r="G424" s="59">
        <v>298425168</v>
      </c>
      <c r="H424" s="59">
        <v>0</v>
      </c>
      <c r="J424" s="59">
        <v>1928362501</v>
      </c>
    </row>
    <row r="425" spans="2:10" x14ac:dyDescent="0.2">
      <c r="B425" s="57">
        <v>55040537618</v>
      </c>
      <c r="C425" s="57" t="s">
        <v>214</v>
      </c>
      <c r="E425" s="59">
        <v>323313419</v>
      </c>
      <c r="G425" s="59">
        <v>565750000</v>
      </c>
      <c r="H425" s="59">
        <v>0</v>
      </c>
      <c r="J425" s="59">
        <v>889063419</v>
      </c>
    </row>
    <row r="426" spans="2:10" x14ac:dyDescent="0.2">
      <c r="B426" s="57">
        <v>55040537641</v>
      </c>
      <c r="C426" s="57" t="s">
        <v>215</v>
      </c>
      <c r="E426" s="59">
        <v>1203801213</v>
      </c>
      <c r="G426" s="59">
        <v>386511663</v>
      </c>
      <c r="H426" s="59">
        <v>0</v>
      </c>
      <c r="J426" s="59">
        <v>1590312876</v>
      </c>
    </row>
    <row r="427" spans="2:10" x14ac:dyDescent="0.2">
      <c r="B427" s="57">
        <v>55040537642</v>
      </c>
      <c r="C427" s="57" t="s">
        <v>216</v>
      </c>
      <c r="E427" s="59">
        <v>1235960125</v>
      </c>
      <c r="G427" s="59">
        <v>112240000</v>
      </c>
      <c r="H427" s="59">
        <v>0</v>
      </c>
      <c r="J427" s="59">
        <v>1348200125</v>
      </c>
    </row>
    <row r="428" spans="2:10" x14ac:dyDescent="0.2">
      <c r="B428" s="57">
        <v>55040537645</v>
      </c>
      <c r="C428" s="57" t="s">
        <v>217</v>
      </c>
      <c r="E428" s="59">
        <v>365231710</v>
      </c>
      <c r="G428" s="59">
        <v>60005815</v>
      </c>
      <c r="H428" s="59">
        <v>0</v>
      </c>
      <c r="J428" s="59">
        <v>425237525</v>
      </c>
    </row>
    <row r="429" spans="2:10" x14ac:dyDescent="0.2">
      <c r="B429" s="57">
        <v>55040537659</v>
      </c>
      <c r="C429" s="57" t="s">
        <v>218</v>
      </c>
      <c r="E429" s="59">
        <v>1024057450</v>
      </c>
      <c r="G429" s="59">
        <v>503984931</v>
      </c>
      <c r="H429" s="59">
        <v>0</v>
      </c>
      <c r="J429" s="59">
        <v>1528042381</v>
      </c>
    </row>
    <row r="430" spans="2:10" x14ac:dyDescent="0.2">
      <c r="B430" s="57">
        <v>55040537715</v>
      </c>
      <c r="C430" s="57" t="s">
        <v>551</v>
      </c>
      <c r="E430" s="59">
        <v>10226483420</v>
      </c>
      <c r="G430" s="59">
        <v>2347807792</v>
      </c>
      <c r="H430" s="59">
        <v>7100000</v>
      </c>
      <c r="J430" s="59">
        <v>12567191212</v>
      </c>
    </row>
    <row r="431" spans="2:10" x14ac:dyDescent="0.2">
      <c r="B431" s="57">
        <v>55040537721</v>
      </c>
      <c r="C431" s="57" t="s">
        <v>219</v>
      </c>
      <c r="E431" s="59">
        <v>7985618810</v>
      </c>
      <c r="G431" s="59">
        <v>261606667</v>
      </c>
      <c r="H431" s="59">
        <v>0</v>
      </c>
      <c r="J431" s="59">
        <v>8247225477</v>
      </c>
    </row>
    <row r="432" spans="2:10" x14ac:dyDescent="0.2">
      <c r="B432" s="57">
        <v>55040537728</v>
      </c>
      <c r="C432" s="57" t="s">
        <v>220</v>
      </c>
      <c r="E432" s="59">
        <v>497810000</v>
      </c>
      <c r="G432" s="59">
        <v>120500000</v>
      </c>
      <c r="H432" s="59">
        <v>0</v>
      </c>
      <c r="J432" s="59">
        <v>618310000</v>
      </c>
    </row>
    <row r="433" spans="2:10" x14ac:dyDescent="0.2">
      <c r="B433" s="57">
        <v>55040537747</v>
      </c>
      <c r="C433" s="57" t="s">
        <v>221</v>
      </c>
      <c r="E433" s="59">
        <v>1250435254</v>
      </c>
      <c r="G433" s="59">
        <v>413405648</v>
      </c>
      <c r="H433" s="59">
        <v>0</v>
      </c>
      <c r="J433" s="59">
        <v>1663840902</v>
      </c>
    </row>
    <row r="434" spans="2:10" x14ac:dyDescent="0.2">
      <c r="B434" s="57">
        <v>55040537754</v>
      </c>
      <c r="C434" s="57" t="s">
        <v>222</v>
      </c>
      <c r="E434" s="59">
        <v>9819491374</v>
      </c>
      <c r="G434" s="59">
        <v>1860268762</v>
      </c>
      <c r="H434" s="59">
        <v>0</v>
      </c>
      <c r="J434" s="59">
        <v>11679760136</v>
      </c>
    </row>
    <row r="435" spans="2:10" x14ac:dyDescent="0.2">
      <c r="B435" s="57">
        <v>55040537798</v>
      </c>
      <c r="C435" s="57" t="s">
        <v>223</v>
      </c>
      <c r="E435" s="59">
        <v>2511910000</v>
      </c>
      <c r="G435" s="59">
        <v>612916667</v>
      </c>
      <c r="H435" s="59">
        <v>0</v>
      </c>
      <c r="J435" s="59">
        <v>3124826667</v>
      </c>
    </row>
    <row r="436" spans="2:10" x14ac:dyDescent="0.2">
      <c r="B436" s="57">
        <v>55040537802</v>
      </c>
      <c r="C436" s="57" t="s">
        <v>224</v>
      </c>
      <c r="E436" s="59">
        <v>373080000</v>
      </c>
      <c r="G436" s="59">
        <v>106830000</v>
      </c>
      <c r="H436" s="59">
        <v>900000</v>
      </c>
      <c r="J436" s="59">
        <v>479010000</v>
      </c>
    </row>
    <row r="437" spans="2:10" x14ac:dyDescent="0.2">
      <c r="B437" s="57">
        <v>55040537810</v>
      </c>
      <c r="C437" s="57" t="s">
        <v>225</v>
      </c>
      <c r="E437" s="59">
        <v>1253429999</v>
      </c>
      <c r="G437" s="59">
        <v>316416667</v>
      </c>
      <c r="H437" s="59">
        <v>0</v>
      </c>
      <c r="J437" s="59">
        <v>1569846666</v>
      </c>
    </row>
    <row r="438" spans="2:10" x14ac:dyDescent="0.2">
      <c r="B438" s="57">
        <v>55040537812</v>
      </c>
      <c r="C438" s="57" t="s">
        <v>226</v>
      </c>
      <c r="E438" s="59">
        <v>5417487639</v>
      </c>
      <c r="G438" s="59">
        <v>1722410795</v>
      </c>
      <c r="H438" s="59">
        <v>0</v>
      </c>
      <c r="J438" s="59">
        <v>7139898434</v>
      </c>
    </row>
    <row r="439" spans="2:10" x14ac:dyDescent="0.2">
      <c r="B439" s="57">
        <v>55040537815</v>
      </c>
      <c r="C439" s="57" t="s">
        <v>227</v>
      </c>
      <c r="E439" s="59">
        <v>1275434636</v>
      </c>
      <c r="G439" s="59">
        <v>324304493</v>
      </c>
      <c r="H439" s="59">
        <v>0</v>
      </c>
      <c r="J439" s="59">
        <v>1599739129</v>
      </c>
    </row>
    <row r="440" spans="2:10" x14ac:dyDescent="0.2">
      <c r="B440" s="57">
        <v>55040537823</v>
      </c>
      <c r="C440" s="57" t="s">
        <v>228</v>
      </c>
      <c r="E440" s="59">
        <v>4818784295</v>
      </c>
      <c r="G440" s="59">
        <v>1222509059</v>
      </c>
      <c r="H440" s="59">
        <v>0</v>
      </c>
      <c r="J440" s="59">
        <v>6041293354</v>
      </c>
    </row>
    <row r="441" spans="2:10" x14ac:dyDescent="0.2">
      <c r="B441" s="57">
        <v>55040537825</v>
      </c>
      <c r="C441" s="57" t="s">
        <v>229</v>
      </c>
      <c r="E441" s="59">
        <v>1650496173</v>
      </c>
      <c r="G441" s="59">
        <v>565635082</v>
      </c>
      <c r="H441" s="59">
        <v>0</v>
      </c>
      <c r="J441" s="59">
        <v>2216131255</v>
      </c>
    </row>
    <row r="442" spans="2:10" x14ac:dyDescent="0.2">
      <c r="B442" s="57">
        <v>55040537836</v>
      </c>
      <c r="C442" s="57" t="s">
        <v>230</v>
      </c>
      <c r="E442" s="59">
        <v>2402999357</v>
      </c>
      <c r="G442" s="59">
        <v>528150801</v>
      </c>
      <c r="H442" s="59">
        <v>0</v>
      </c>
      <c r="J442" s="59">
        <v>2931150158</v>
      </c>
    </row>
    <row r="443" spans="2:10" x14ac:dyDescent="0.2">
      <c r="B443" s="57">
        <v>5504057</v>
      </c>
      <c r="C443" s="57" t="s">
        <v>377</v>
      </c>
      <c r="E443" s="59">
        <v>19459344716</v>
      </c>
      <c r="G443" s="59">
        <v>3022021218</v>
      </c>
      <c r="H443" s="59">
        <v>0</v>
      </c>
      <c r="J443" s="59">
        <v>22481365934</v>
      </c>
    </row>
    <row r="444" spans="2:10" x14ac:dyDescent="0.2">
      <c r="B444" s="57">
        <v>55040591075</v>
      </c>
      <c r="C444" s="57" t="s">
        <v>378</v>
      </c>
      <c r="E444" s="59">
        <v>1213996513</v>
      </c>
      <c r="G444" s="59">
        <v>326955684</v>
      </c>
      <c r="H444" s="59">
        <v>0</v>
      </c>
      <c r="J444" s="59">
        <v>1540952197</v>
      </c>
    </row>
    <row r="445" spans="2:10" x14ac:dyDescent="0.2">
      <c r="B445" s="57">
        <v>55040591102</v>
      </c>
      <c r="C445" s="57" t="s">
        <v>379</v>
      </c>
      <c r="E445" s="59">
        <v>2800000</v>
      </c>
      <c r="G445" s="59">
        <v>0</v>
      </c>
      <c r="H445" s="59">
        <v>0</v>
      </c>
      <c r="J445" s="59">
        <v>2800000</v>
      </c>
    </row>
    <row r="446" spans="2:10" x14ac:dyDescent="0.2">
      <c r="B446" s="57">
        <v>55040591144</v>
      </c>
      <c r="C446" s="57" t="s">
        <v>380</v>
      </c>
      <c r="E446" s="59">
        <v>0</v>
      </c>
      <c r="G446" s="59">
        <v>77726947.269999996</v>
      </c>
      <c r="H446" s="59">
        <v>30155</v>
      </c>
      <c r="J446" s="59">
        <v>77696792.269999996</v>
      </c>
    </row>
    <row r="447" spans="2:10" x14ac:dyDescent="0.2">
      <c r="B447" s="57">
        <v>55040591151</v>
      </c>
      <c r="C447" s="57" t="s">
        <v>381</v>
      </c>
      <c r="E447" s="59">
        <v>5936667</v>
      </c>
      <c r="G447" s="59">
        <v>0</v>
      </c>
      <c r="H447" s="59">
        <v>0</v>
      </c>
      <c r="J447" s="59">
        <v>5936667</v>
      </c>
    </row>
    <row r="448" spans="2:10" x14ac:dyDescent="0.2">
      <c r="B448" s="57">
        <v>55040591153</v>
      </c>
      <c r="C448" s="57" t="s">
        <v>382</v>
      </c>
      <c r="E448" s="59">
        <v>12500000</v>
      </c>
      <c r="G448" s="59">
        <v>0</v>
      </c>
      <c r="H448" s="59">
        <v>0</v>
      </c>
      <c r="J448" s="59">
        <v>12500000</v>
      </c>
    </row>
    <row r="449" spans="2:10" x14ac:dyDescent="0.2">
      <c r="B449" s="57">
        <v>5504059417</v>
      </c>
      <c r="C449" s="57" t="s">
        <v>383</v>
      </c>
      <c r="E449" s="59">
        <v>40231666</v>
      </c>
      <c r="G449" s="59">
        <v>0</v>
      </c>
      <c r="H449" s="59">
        <v>0</v>
      </c>
      <c r="J449" s="59">
        <v>40231666</v>
      </c>
    </row>
    <row r="450" spans="2:10" x14ac:dyDescent="0.2">
      <c r="B450" s="57">
        <v>5504059418</v>
      </c>
      <c r="C450" s="57" t="s">
        <v>384</v>
      </c>
      <c r="E450" s="59">
        <v>101493586</v>
      </c>
      <c r="G450" s="59">
        <v>0</v>
      </c>
      <c r="H450" s="59">
        <v>0</v>
      </c>
      <c r="J450" s="59">
        <v>101493586</v>
      </c>
    </row>
    <row r="451" spans="2:10" x14ac:dyDescent="0.2">
      <c r="B451" s="57">
        <v>5504059487</v>
      </c>
      <c r="C451" s="57" t="s">
        <v>552</v>
      </c>
      <c r="E451" s="59">
        <v>25915438</v>
      </c>
      <c r="G451" s="59">
        <v>40050000</v>
      </c>
      <c r="H451" s="59">
        <v>0</v>
      </c>
      <c r="J451" s="59">
        <v>65965438</v>
      </c>
    </row>
    <row r="452" spans="2:10" x14ac:dyDescent="0.2">
      <c r="B452" s="57">
        <v>5504059491</v>
      </c>
      <c r="C452" s="57" t="s">
        <v>385</v>
      </c>
      <c r="E452" s="59">
        <v>271537593</v>
      </c>
      <c r="G452" s="59">
        <v>0</v>
      </c>
      <c r="H452" s="59">
        <v>0</v>
      </c>
      <c r="J452" s="59">
        <v>271537593</v>
      </c>
    </row>
    <row r="453" spans="2:10" x14ac:dyDescent="0.2">
      <c r="B453" s="57">
        <v>55040597505</v>
      </c>
      <c r="C453" s="57" t="s">
        <v>386</v>
      </c>
      <c r="E453" s="59">
        <v>73192000</v>
      </c>
      <c r="G453" s="59">
        <v>26005296</v>
      </c>
      <c r="H453" s="59">
        <v>0</v>
      </c>
      <c r="J453" s="59">
        <v>99197296</v>
      </c>
    </row>
    <row r="454" spans="2:10" x14ac:dyDescent="0.2">
      <c r="B454" s="57">
        <v>55040597590</v>
      </c>
      <c r="C454" s="57" t="s">
        <v>553</v>
      </c>
      <c r="E454" s="59">
        <v>842790621</v>
      </c>
      <c r="G454" s="59">
        <v>0</v>
      </c>
      <c r="H454" s="59">
        <v>0</v>
      </c>
      <c r="J454" s="59">
        <v>842790621</v>
      </c>
    </row>
    <row r="455" spans="2:10" x14ac:dyDescent="0.2">
      <c r="B455" s="57">
        <v>55040597615</v>
      </c>
      <c r="C455" s="57" t="s">
        <v>554</v>
      </c>
      <c r="E455" s="59">
        <v>56350988</v>
      </c>
      <c r="G455" s="59">
        <v>0</v>
      </c>
      <c r="H455" s="59">
        <v>0</v>
      </c>
      <c r="J455" s="59">
        <v>56350988</v>
      </c>
    </row>
    <row r="456" spans="2:10" x14ac:dyDescent="0.2">
      <c r="B456" s="57">
        <v>5550</v>
      </c>
      <c r="C456" s="57" t="s">
        <v>510</v>
      </c>
      <c r="E456" s="59">
        <v>199141942518</v>
      </c>
      <c r="G456" s="59">
        <v>46317203035</v>
      </c>
      <c r="H456" s="59">
        <v>0</v>
      </c>
      <c r="J456" s="59">
        <v>245459145553</v>
      </c>
    </row>
    <row r="457" spans="2:10" x14ac:dyDescent="0.2">
      <c r="B457" s="57">
        <v>555001</v>
      </c>
      <c r="C457" s="57" t="s">
        <v>555</v>
      </c>
      <c r="E457" s="59">
        <v>19463211320</v>
      </c>
      <c r="G457" s="59">
        <v>4005990000</v>
      </c>
      <c r="H457" s="59">
        <v>0</v>
      </c>
      <c r="J457" s="59">
        <v>23469201320</v>
      </c>
    </row>
    <row r="458" spans="2:10" x14ac:dyDescent="0.2">
      <c r="B458" s="57">
        <v>55500101</v>
      </c>
      <c r="C458" s="57" t="s">
        <v>556</v>
      </c>
      <c r="E458" s="59">
        <v>1201251320</v>
      </c>
      <c r="G458" s="59">
        <v>0</v>
      </c>
      <c r="H458" s="59">
        <v>0</v>
      </c>
      <c r="J458" s="59">
        <v>1201251320</v>
      </c>
    </row>
    <row r="459" spans="2:10" x14ac:dyDescent="0.2">
      <c r="B459" s="57">
        <v>55500102</v>
      </c>
      <c r="C459" s="57" t="s">
        <v>557</v>
      </c>
      <c r="E459" s="59">
        <v>14676750000</v>
      </c>
      <c r="G459" s="59">
        <v>0</v>
      </c>
      <c r="H459" s="59">
        <v>0</v>
      </c>
      <c r="J459" s="59">
        <v>14676750000</v>
      </c>
    </row>
    <row r="460" spans="2:10" x14ac:dyDescent="0.2">
      <c r="B460" s="57">
        <v>55500103</v>
      </c>
      <c r="C460" s="57" t="s">
        <v>558</v>
      </c>
      <c r="E460" s="59">
        <v>3419010000</v>
      </c>
      <c r="G460" s="59">
        <v>3671190000</v>
      </c>
      <c r="H460" s="59">
        <v>0</v>
      </c>
      <c r="J460" s="59">
        <v>7090200000</v>
      </c>
    </row>
    <row r="461" spans="2:10" x14ac:dyDescent="0.2">
      <c r="B461" s="57">
        <v>55500104</v>
      </c>
      <c r="C461" s="57" t="s">
        <v>485</v>
      </c>
      <c r="E461" s="59">
        <v>166200000</v>
      </c>
      <c r="G461" s="59">
        <v>334800000</v>
      </c>
      <c r="H461" s="59">
        <v>0</v>
      </c>
      <c r="J461" s="59">
        <v>501000000</v>
      </c>
    </row>
    <row r="462" spans="2:10" x14ac:dyDescent="0.2">
      <c r="B462" s="57">
        <v>555009</v>
      </c>
      <c r="C462" s="57" t="s">
        <v>559</v>
      </c>
      <c r="E462" s="59">
        <v>51335968413</v>
      </c>
      <c r="G462" s="59">
        <v>16364108276</v>
      </c>
      <c r="H462" s="59">
        <v>0</v>
      </c>
      <c r="J462" s="59">
        <v>67700076689</v>
      </c>
    </row>
    <row r="463" spans="2:10" x14ac:dyDescent="0.2">
      <c r="B463" s="57">
        <v>55500901</v>
      </c>
      <c r="C463" s="57" t="s">
        <v>560</v>
      </c>
      <c r="E463" s="59">
        <v>51171917793</v>
      </c>
      <c r="G463" s="59">
        <v>16192457135</v>
      </c>
      <c r="H463" s="59">
        <v>0</v>
      </c>
      <c r="J463" s="59">
        <v>67364374928</v>
      </c>
    </row>
    <row r="464" spans="2:10" x14ac:dyDescent="0.2">
      <c r="B464" s="57">
        <v>55500902</v>
      </c>
      <c r="C464" s="57" t="s">
        <v>561</v>
      </c>
      <c r="E464" s="59">
        <v>164050620</v>
      </c>
      <c r="G464" s="59">
        <v>171651141</v>
      </c>
      <c r="H464" s="59">
        <v>0</v>
      </c>
      <c r="J464" s="59">
        <v>335701761</v>
      </c>
    </row>
    <row r="465" spans="2:10" x14ac:dyDescent="0.2">
      <c r="B465" s="57">
        <v>555010</v>
      </c>
      <c r="C465" s="57" t="s">
        <v>562</v>
      </c>
      <c r="E465" s="59">
        <v>40461250990</v>
      </c>
      <c r="G465" s="59">
        <v>15312788650</v>
      </c>
      <c r="H465" s="59">
        <v>0</v>
      </c>
      <c r="J465" s="59">
        <v>55774039640</v>
      </c>
    </row>
    <row r="466" spans="2:10" x14ac:dyDescent="0.2">
      <c r="B466" s="57">
        <v>55501001</v>
      </c>
      <c r="C466" s="57" t="s">
        <v>562</v>
      </c>
      <c r="E466" s="59">
        <v>40461250990</v>
      </c>
      <c r="G466" s="59">
        <v>15312788650</v>
      </c>
      <c r="H466" s="59">
        <v>0</v>
      </c>
      <c r="J466" s="59">
        <v>55774039640</v>
      </c>
    </row>
    <row r="467" spans="2:10" x14ac:dyDescent="0.2">
      <c r="B467" s="57">
        <v>555011</v>
      </c>
      <c r="C467" s="57" t="s">
        <v>563</v>
      </c>
      <c r="E467" s="59">
        <v>87881511795</v>
      </c>
      <c r="G467" s="59">
        <v>10634316109</v>
      </c>
      <c r="H467" s="59">
        <v>0</v>
      </c>
      <c r="J467" s="59">
        <v>98515827904</v>
      </c>
    </row>
    <row r="468" spans="2:10" x14ac:dyDescent="0.2">
      <c r="B468" s="57">
        <v>55501101</v>
      </c>
      <c r="C468" s="57" t="s">
        <v>563</v>
      </c>
      <c r="E468" s="59">
        <v>87881511795</v>
      </c>
      <c r="G468" s="59">
        <v>10634316109</v>
      </c>
      <c r="H468" s="59">
        <v>0</v>
      </c>
      <c r="J468" s="59">
        <v>98515827904</v>
      </c>
    </row>
    <row r="469" spans="2:10" x14ac:dyDescent="0.2">
      <c r="B469" s="57">
        <v>57</v>
      </c>
      <c r="C469" s="57" t="s">
        <v>305</v>
      </c>
      <c r="E469" s="59">
        <v>27883612543</v>
      </c>
      <c r="G469" s="59">
        <v>2332343901</v>
      </c>
      <c r="H469" s="59">
        <v>0</v>
      </c>
      <c r="J469" s="59">
        <v>30215956444</v>
      </c>
    </row>
    <row r="470" spans="2:10" x14ac:dyDescent="0.2">
      <c r="B470" s="57">
        <v>5720</v>
      </c>
      <c r="C470" s="57" t="s">
        <v>387</v>
      </c>
      <c r="E470" s="59">
        <v>27883612543</v>
      </c>
      <c r="G470" s="59">
        <v>2332343901</v>
      </c>
      <c r="H470" s="59">
        <v>0</v>
      </c>
      <c r="J470" s="59">
        <v>30215956444</v>
      </c>
    </row>
    <row r="471" spans="2:10" x14ac:dyDescent="0.2">
      <c r="B471" s="57">
        <v>572080</v>
      </c>
      <c r="C471" s="57" t="s">
        <v>388</v>
      </c>
      <c r="E471" s="59">
        <v>18048795484</v>
      </c>
      <c r="G471" s="59">
        <v>2142541247</v>
      </c>
      <c r="H471" s="59">
        <v>0</v>
      </c>
      <c r="J471" s="59">
        <v>20191336731</v>
      </c>
    </row>
    <row r="472" spans="2:10" x14ac:dyDescent="0.2">
      <c r="B472" s="57">
        <v>57208001</v>
      </c>
      <c r="C472" s="57" t="s">
        <v>389</v>
      </c>
      <c r="E472" s="59">
        <v>4462666808</v>
      </c>
      <c r="G472" s="59">
        <v>1655708986</v>
      </c>
      <c r="H472" s="59">
        <v>0</v>
      </c>
      <c r="J472" s="59">
        <v>6118375794</v>
      </c>
    </row>
    <row r="473" spans="2:10" x14ac:dyDescent="0.2">
      <c r="B473" s="57">
        <v>57208003</v>
      </c>
      <c r="C473" s="57" t="s">
        <v>390</v>
      </c>
      <c r="E473" s="59">
        <v>14981988</v>
      </c>
      <c r="G473" s="59">
        <v>23417244</v>
      </c>
      <c r="H473" s="59">
        <v>0</v>
      </c>
      <c r="J473" s="59">
        <v>38399232</v>
      </c>
    </row>
    <row r="474" spans="2:10" x14ac:dyDescent="0.2">
      <c r="B474" s="57">
        <v>57208006</v>
      </c>
      <c r="C474" s="57" t="s">
        <v>564</v>
      </c>
      <c r="E474" s="59">
        <v>440262</v>
      </c>
      <c r="G474" s="59">
        <v>1451500</v>
      </c>
      <c r="H474" s="59">
        <v>0</v>
      </c>
      <c r="J474" s="59">
        <v>1891762</v>
      </c>
    </row>
    <row r="475" spans="2:10" x14ac:dyDescent="0.2">
      <c r="B475" s="57">
        <v>57208007</v>
      </c>
      <c r="C475" s="57" t="s">
        <v>304</v>
      </c>
      <c r="E475" s="59">
        <v>234511360</v>
      </c>
      <c r="G475" s="59">
        <v>0</v>
      </c>
      <c r="H475" s="59">
        <v>0</v>
      </c>
      <c r="J475" s="59">
        <v>234511360</v>
      </c>
    </row>
    <row r="476" spans="2:10" x14ac:dyDescent="0.2">
      <c r="B476" s="57">
        <v>57208009</v>
      </c>
      <c r="C476" s="57" t="s">
        <v>391</v>
      </c>
      <c r="E476" s="59">
        <v>2733216</v>
      </c>
      <c r="G476" s="59">
        <v>3257</v>
      </c>
      <c r="H476" s="59">
        <v>0</v>
      </c>
      <c r="J476" s="59">
        <v>2736473</v>
      </c>
    </row>
    <row r="477" spans="2:10" x14ac:dyDescent="0.2">
      <c r="B477" s="57">
        <v>57208010</v>
      </c>
      <c r="C477" s="57" t="s">
        <v>565</v>
      </c>
      <c r="E477" s="59">
        <v>25305195</v>
      </c>
      <c r="G477" s="59">
        <v>11775914</v>
      </c>
      <c r="H477" s="59">
        <v>0</v>
      </c>
      <c r="J477" s="59">
        <v>37081109</v>
      </c>
    </row>
    <row r="478" spans="2:10" x14ac:dyDescent="0.2">
      <c r="B478" s="57">
        <v>57208011</v>
      </c>
      <c r="C478" s="57" t="s">
        <v>566</v>
      </c>
      <c r="E478" s="59">
        <v>7732045</v>
      </c>
      <c r="G478" s="59">
        <v>1078488</v>
      </c>
      <c r="H478" s="59">
        <v>0</v>
      </c>
      <c r="J478" s="59">
        <v>8810533</v>
      </c>
    </row>
    <row r="479" spans="2:10" x14ac:dyDescent="0.2">
      <c r="B479" s="57">
        <v>57208012</v>
      </c>
      <c r="C479" s="57" t="s">
        <v>567</v>
      </c>
      <c r="E479" s="59">
        <v>1364461836</v>
      </c>
      <c r="G479" s="59">
        <v>402319736</v>
      </c>
      <c r="H479" s="59">
        <v>0</v>
      </c>
      <c r="J479" s="59">
        <v>1766781572</v>
      </c>
    </row>
    <row r="480" spans="2:10" x14ac:dyDescent="0.2">
      <c r="B480" s="57">
        <v>57208013</v>
      </c>
      <c r="C480" s="57" t="s">
        <v>568</v>
      </c>
      <c r="E480" s="59">
        <v>11667124000</v>
      </c>
      <c r="G480" s="59">
        <v>0</v>
      </c>
      <c r="H480" s="59">
        <v>0</v>
      </c>
      <c r="J480" s="59">
        <v>11667124000</v>
      </c>
    </row>
    <row r="481" spans="2:10" x14ac:dyDescent="0.2">
      <c r="B481" s="57">
        <v>57208014</v>
      </c>
      <c r="C481" s="57" t="s">
        <v>569</v>
      </c>
      <c r="E481" s="59">
        <v>268838774</v>
      </c>
      <c r="G481" s="59">
        <v>46751542</v>
      </c>
      <c r="H481" s="59">
        <v>0</v>
      </c>
      <c r="J481" s="59">
        <v>315590316</v>
      </c>
    </row>
    <row r="482" spans="2:10" x14ac:dyDescent="0.2">
      <c r="B482" s="57">
        <v>57208015</v>
      </c>
      <c r="C482" s="57" t="s">
        <v>459</v>
      </c>
      <c r="E482" s="59">
        <v>0</v>
      </c>
      <c r="G482" s="59">
        <v>34580</v>
      </c>
      <c r="H482" s="59">
        <v>0</v>
      </c>
      <c r="J482" s="59">
        <v>34580</v>
      </c>
    </row>
    <row r="483" spans="2:10" x14ac:dyDescent="0.2">
      <c r="B483" s="57">
        <v>572081</v>
      </c>
      <c r="C483" s="57" t="s">
        <v>392</v>
      </c>
      <c r="E483" s="59">
        <v>9834817059</v>
      </c>
      <c r="G483" s="59">
        <v>189802654</v>
      </c>
      <c r="H483" s="59">
        <v>0</v>
      </c>
      <c r="J483" s="59">
        <v>10024619713</v>
      </c>
    </row>
    <row r="484" spans="2:10" x14ac:dyDescent="0.2">
      <c r="B484" s="57">
        <v>58</v>
      </c>
      <c r="C484" s="57" t="s">
        <v>37</v>
      </c>
      <c r="E484" s="59">
        <v>2361506211.6700001</v>
      </c>
      <c r="G484" s="59">
        <v>1027895456</v>
      </c>
      <c r="H484" s="59">
        <v>0</v>
      </c>
      <c r="J484" s="59">
        <v>3389401667.6700001</v>
      </c>
    </row>
    <row r="485" spans="2:10" x14ac:dyDescent="0.2">
      <c r="B485" s="57">
        <v>5804</v>
      </c>
      <c r="C485" s="57" t="s">
        <v>393</v>
      </c>
      <c r="E485" s="59">
        <v>668551799.21000004</v>
      </c>
      <c r="G485" s="59">
        <v>76312324</v>
      </c>
      <c r="H485" s="59">
        <v>0</v>
      </c>
      <c r="J485" s="59">
        <v>744864123.21000004</v>
      </c>
    </row>
    <row r="486" spans="2:10" x14ac:dyDescent="0.2">
      <c r="B486" s="57">
        <v>580401</v>
      </c>
      <c r="C486" s="57" t="s">
        <v>394</v>
      </c>
      <c r="E486" s="59">
        <v>134538205</v>
      </c>
      <c r="G486" s="59">
        <v>38169</v>
      </c>
      <c r="H486" s="59">
        <v>0</v>
      </c>
      <c r="J486" s="59">
        <v>134576374</v>
      </c>
    </row>
    <row r="487" spans="2:10" x14ac:dyDescent="0.2">
      <c r="B487" s="57">
        <v>580423</v>
      </c>
      <c r="C487" s="57" t="s">
        <v>395</v>
      </c>
      <c r="E487" s="59">
        <v>534013594.20999998</v>
      </c>
      <c r="G487" s="59">
        <v>76274155</v>
      </c>
      <c r="H487" s="59">
        <v>0</v>
      </c>
      <c r="J487" s="59">
        <v>610287749.21000004</v>
      </c>
    </row>
    <row r="488" spans="2:10" x14ac:dyDescent="0.2">
      <c r="B488" s="57">
        <v>5890</v>
      </c>
      <c r="C488" s="57" t="s">
        <v>396</v>
      </c>
      <c r="E488" s="59">
        <v>1069422732.15</v>
      </c>
      <c r="G488" s="59">
        <v>0</v>
      </c>
      <c r="H488" s="59">
        <v>0</v>
      </c>
      <c r="J488" s="59">
        <v>1069422732.15</v>
      </c>
    </row>
    <row r="489" spans="2:10" x14ac:dyDescent="0.2">
      <c r="B489" s="57">
        <v>589019</v>
      </c>
      <c r="C489" s="57" t="s">
        <v>397</v>
      </c>
      <c r="E489" s="59">
        <v>1069422732.15</v>
      </c>
      <c r="G489" s="59">
        <v>0</v>
      </c>
      <c r="H489" s="59">
        <v>0</v>
      </c>
      <c r="J489" s="59">
        <v>1069422732.15</v>
      </c>
    </row>
    <row r="490" spans="2:10" x14ac:dyDescent="0.2">
      <c r="B490" s="57">
        <v>58901905</v>
      </c>
      <c r="C490" s="57" t="s">
        <v>135</v>
      </c>
      <c r="E490" s="59">
        <v>27143509.370000001</v>
      </c>
      <c r="G490" s="59">
        <v>0</v>
      </c>
      <c r="H490" s="59">
        <v>0</v>
      </c>
      <c r="J490" s="59">
        <v>27143509.370000001</v>
      </c>
    </row>
    <row r="491" spans="2:10" x14ac:dyDescent="0.2">
      <c r="B491" s="57">
        <v>58901914</v>
      </c>
      <c r="C491" s="57" t="s">
        <v>372</v>
      </c>
      <c r="E491" s="59">
        <v>1042279222.78</v>
      </c>
      <c r="G491" s="59">
        <v>0</v>
      </c>
      <c r="H491" s="59">
        <v>0</v>
      </c>
      <c r="J491" s="59">
        <v>1042279222.78</v>
      </c>
    </row>
    <row r="492" spans="2:10" x14ac:dyDescent="0.2">
      <c r="B492" s="57">
        <v>5893</v>
      </c>
      <c r="C492" s="57" t="s">
        <v>398</v>
      </c>
      <c r="E492" s="59">
        <v>623531680.30999994</v>
      </c>
      <c r="G492" s="59">
        <v>951583132</v>
      </c>
      <c r="H492" s="59">
        <v>0</v>
      </c>
      <c r="J492" s="59">
        <v>1575114812.3099999</v>
      </c>
    </row>
    <row r="493" spans="2:10" x14ac:dyDescent="0.2">
      <c r="B493" s="57">
        <v>589301</v>
      </c>
      <c r="C493" s="57" t="s">
        <v>399</v>
      </c>
      <c r="E493" s="59">
        <v>623531680.30999994</v>
      </c>
      <c r="G493" s="59">
        <v>951583132</v>
      </c>
      <c r="H493" s="59">
        <v>0</v>
      </c>
      <c r="J493" s="59">
        <v>1575114812.3099999</v>
      </c>
    </row>
    <row r="494" spans="2:10" x14ac:dyDescent="0.2">
      <c r="B494" s="57">
        <v>58930101</v>
      </c>
      <c r="C494" s="57" t="s">
        <v>400</v>
      </c>
      <c r="E494" s="59">
        <v>623531680.30999994</v>
      </c>
      <c r="G494" s="59">
        <v>951583132</v>
      </c>
      <c r="H494" s="59">
        <v>0</v>
      </c>
      <c r="J494" s="59">
        <v>1575114812.3099999</v>
      </c>
    </row>
    <row r="495" spans="2:10" x14ac:dyDescent="0.2">
      <c r="B495" s="57">
        <v>5</v>
      </c>
      <c r="C495" s="57" t="s">
        <v>570</v>
      </c>
      <c r="E495" s="59">
        <v>338282319557.08002</v>
      </c>
      <c r="G495" s="59">
        <v>79306541987.610001</v>
      </c>
      <c r="H495" s="59">
        <v>270298640</v>
      </c>
      <c r="J495" s="59">
        <v>417318562904.69</v>
      </c>
    </row>
    <row r="496" spans="2:10" x14ac:dyDescent="0.2">
      <c r="B496" s="57">
        <v>81</v>
      </c>
      <c r="C496" s="57" t="s">
        <v>401</v>
      </c>
      <c r="E496" s="59">
        <v>15881325944.5</v>
      </c>
      <c r="G496" s="59">
        <v>1867327691</v>
      </c>
      <c r="H496" s="59">
        <v>4818743844</v>
      </c>
      <c r="J496" s="59">
        <v>12929909791.5</v>
      </c>
    </row>
    <row r="497" spans="2:10" x14ac:dyDescent="0.2">
      <c r="B497" s="57">
        <v>8120</v>
      </c>
      <c r="C497" s="57" t="s">
        <v>402</v>
      </c>
      <c r="E497" s="59">
        <v>2946874797</v>
      </c>
      <c r="G497" s="59">
        <v>1300000000</v>
      </c>
      <c r="H497" s="59">
        <v>0</v>
      </c>
      <c r="J497" s="59">
        <v>4246874797</v>
      </c>
    </row>
    <row r="498" spans="2:10" x14ac:dyDescent="0.2">
      <c r="B498" s="57">
        <v>812004</v>
      </c>
      <c r="C498" s="57" t="s">
        <v>403</v>
      </c>
      <c r="E498" s="59">
        <v>2073818512</v>
      </c>
      <c r="G498" s="59">
        <v>0</v>
      </c>
      <c r="H498" s="59">
        <v>0</v>
      </c>
      <c r="J498" s="59">
        <v>2073818512</v>
      </c>
    </row>
    <row r="499" spans="2:10" x14ac:dyDescent="0.2">
      <c r="B499" s="57">
        <v>81200401</v>
      </c>
      <c r="C499" s="57" t="s">
        <v>293</v>
      </c>
      <c r="E499" s="59">
        <v>2073818512</v>
      </c>
      <c r="G499" s="59">
        <v>0</v>
      </c>
      <c r="H499" s="59">
        <v>0</v>
      </c>
      <c r="J499" s="59">
        <v>2073818512</v>
      </c>
    </row>
    <row r="500" spans="2:10" x14ac:dyDescent="0.2">
      <c r="B500" s="57">
        <v>812090</v>
      </c>
      <c r="C500" s="57" t="s">
        <v>404</v>
      </c>
      <c r="E500" s="59">
        <v>873056285</v>
      </c>
      <c r="G500" s="59">
        <v>1300000000</v>
      </c>
      <c r="H500" s="59">
        <v>0</v>
      </c>
      <c r="J500" s="59">
        <v>2173056285</v>
      </c>
    </row>
    <row r="501" spans="2:10" x14ac:dyDescent="0.2">
      <c r="B501" s="57">
        <v>8190</v>
      </c>
      <c r="C501" s="57" t="s">
        <v>405</v>
      </c>
      <c r="E501" s="59">
        <v>12934451147.5</v>
      </c>
      <c r="G501" s="59">
        <v>567327691</v>
      </c>
      <c r="H501" s="59">
        <v>4818743844</v>
      </c>
      <c r="J501" s="59">
        <v>8683034994.5</v>
      </c>
    </row>
    <row r="502" spans="2:10" x14ac:dyDescent="0.2">
      <c r="B502" s="57">
        <v>819003</v>
      </c>
      <c r="C502" s="57" t="s">
        <v>406</v>
      </c>
      <c r="E502" s="59">
        <v>31835434</v>
      </c>
      <c r="G502" s="59">
        <v>11810494</v>
      </c>
      <c r="H502" s="59">
        <v>0</v>
      </c>
      <c r="J502" s="59">
        <v>43645928</v>
      </c>
    </row>
    <row r="503" spans="2:10" x14ac:dyDescent="0.2">
      <c r="B503" s="57">
        <v>81900301</v>
      </c>
      <c r="C503" s="57" t="s">
        <v>121</v>
      </c>
      <c r="E503" s="59">
        <v>31835434</v>
      </c>
      <c r="G503" s="59">
        <v>11775914</v>
      </c>
      <c r="H503" s="59">
        <v>0</v>
      </c>
      <c r="J503" s="59">
        <v>43611348</v>
      </c>
    </row>
    <row r="504" spans="2:10" x14ac:dyDescent="0.2">
      <c r="B504" s="57">
        <v>81900302</v>
      </c>
      <c r="C504" s="57" t="s">
        <v>459</v>
      </c>
      <c r="E504" s="59">
        <v>0</v>
      </c>
      <c r="G504" s="59">
        <v>34580</v>
      </c>
      <c r="H504" s="59">
        <v>0</v>
      </c>
      <c r="J504" s="59">
        <v>34580</v>
      </c>
    </row>
    <row r="505" spans="2:10" x14ac:dyDescent="0.2">
      <c r="B505" s="57">
        <v>819090</v>
      </c>
      <c r="C505" s="57" t="s">
        <v>407</v>
      </c>
      <c r="E505" s="59">
        <v>12902615713.5</v>
      </c>
      <c r="G505" s="59">
        <v>555517197</v>
      </c>
      <c r="H505" s="59">
        <v>4818743844</v>
      </c>
      <c r="J505" s="59">
        <v>8639389066.5</v>
      </c>
    </row>
    <row r="506" spans="2:10" x14ac:dyDescent="0.2">
      <c r="B506" s="57">
        <v>83</v>
      </c>
      <c r="C506" s="57" t="s">
        <v>22</v>
      </c>
      <c r="E506" s="59">
        <v>566297019</v>
      </c>
      <c r="G506" s="59">
        <v>0</v>
      </c>
      <c r="H506" s="59">
        <v>0</v>
      </c>
      <c r="J506" s="59">
        <v>566297019</v>
      </c>
    </row>
    <row r="507" spans="2:10" x14ac:dyDescent="0.2">
      <c r="B507" s="57">
        <v>8315</v>
      </c>
      <c r="C507" s="57" t="s">
        <v>408</v>
      </c>
      <c r="E507" s="59">
        <v>333328987</v>
      </c>
      <c r="G507" s="59">
        <v>0</v>
      </c>
      <c r="H507" s="59">
        <v>0</v>
      </c>
      <c r="J507" s="59">
        <v>333328987</v>
      </c>
    </row>
    <row r="508" spans="2:10" x14ac:dyDescent="0.2">
      <c r="B508" s="57">
        <v>831510</v>
      </c>
      <c r="C508" s="57" t="s">
        <v>409</v>
      </c>
      <c r="E508" s="59">
        <v>333328987</v>
      </c>
      <c r="G508" s="59">
        <v>0</v>
      </c>
      <c r="H508" s="59">
        <v>0</v>
      </c>
      <c r="J508" s="59">
        <v>333328987</v>
      </c>
    </row>
    <row r="509" spans="2:10" x14ac:dyDescent="0.2">
      <c r="B509" s="57">
        <v>83151005</v>
      </c>
      <c r="C509" s="57" t="s">
        <v>135</v>
      </c>
      <c r="E509" s="59">
        <v>333328987</v>
      </c>
      <c r="G509" s="59">
        <v>0</v>
      </c>
      <c r="H509" s="59">
        <v>0</v>
      </c>
      <c r="J509" s="59">
        <v>333328987</v>
      </c>
    </row>
    <row r="510" spans="2:10" x14ac:dyDescent="0.2">
      <c r="B510" s="57">
        <v>8355</v>
      </c>
      <c r="C510" s="57" t="s">
        <v>410</v>
      </c>
      <c r="E510" s="59">
        <v>232968032</v>
      </c>
      <c r="G510" s="59">
        <v>0</v>
      </c>
      <c r="H510" s="59">
        <v>0</v>
      </c>
      <c r="J510" s="59">
        <v>232968032</v>
      </c>
    </row>
    <row r="511" spans="2:10" x14ac:dyDescent="0.2">
      <c r="B511" s="57">
        <v>835511</v>
      </c>
      <c r="C511" s="57" t="s">
        <v>411</v>
      </c>
      <c r="E511" s="59">
        <v>232968032</v>
      </c>
      <c r="G511" s="59">
        <v>0</v>
      </c>
      <c r="H511" s="59">
        <v>0</v>
      </c>
      <c r="J511" s="59">
        <v>232968032</v>
      </c>
    </row>
    <row r="512" spans="2:10" x14ac:dyDescent="0.2">
      <c r="B512" s="57">
        <v>89</v>
      </c>
      <c r="C512" s="57" t="s">
        <v>24</v>
      </c>
      <c r="E512" s="59">
        <v>-16447622963.5</v>
      </c>
      <c r="G512" s="59">
        <v>4818743844</v>
      </c>
      <c r="H512" s="59">
        <v>1867327691</v>
      </c>
      <c r="J512" s="59">
        <v>-13496206810.5</v>
      </c>
    </row>
    <row r="513" spans="2:10" x14ac:dyDescent="0.2">
      <c r="B513" s="57">
        <v>8905</v>
      </c>
      <c r="C513" s="57" t="s">
        <v>412</v>
      </c>
      <c r="E513" s="59">
        <v>-15881325944.5</v>
      </c>
      <c r="G513" s="59">
        <v>4818743844</v>
      </c>
      <c r="H513" s="59">
        <v>1867327691</v>
      </c>
      <c r="J513" s="59">
        <v>-12929909791.5</v>
      </c>
    </row>
    <row r="514" spans="2:10" x14ac:dyDescent="0.2">
      <c r="B514" s="57">
        <v>890506</v>
      </c>
      <c r="C514" s="57" t="s">
        <v>413</v>
      </c>
      <c r="E514" s="59">
        <v>-2946874797</v>
      </c>
      <c r="G514" s="59">
        <v>0</v>
      </c>
      <c r="H514" s="59">
        <v>1300000000</v>
      </c>
      <c r="J514" s="59">
        <v>-4246874797</v>
      </c>
    </row>
    <row r="515" spans="2:10" x14ac:dyDescent="0.2">
      <c r="B515" s="57">
        <v>89050601</v>
      </c>
      <c r="C515" s="57" t="s">
        <v>293</v>
      </c>
      <c r="E515" s="59">
        <v>-2073818512</v>
      </c>
      <c r="G515" s="59">
        <v>0</v>
      </c>
      <c r="H515" s="59">
        <v>0</v>
      </c>
      <c r="J515" s="59">
        <v>-2073818512</v>
      </c>
    </row>
    <row r="516" spans="2:10" x14ac:dyDescent="0.2">
      <c r="B516" s="57">
        <v>89050690</v>
      </c>
      <c r="C516" s="57" t="s">
        <v>404</v>
      </c>
      <c r="E516" s="59">
        <v>-873056285</v>
      </c>
      <c r="G516" s="59">
        <v>0</v>
      </c>
      <c r="H516" s="59">
        <v>1300000000</v>
      </c>
      <c r="J516" s="59">
        <v>-2173056285</v>
      </c>
    </row>
    <row r="517" spans="2:10" x14ac:dyDescent="0.2">
      <c r="B517" s="57">
        <v>890590</v>
      </c>
      <c r="C517" s="57" t="s">
        <v>414</v>
      </c>
      <c r="E517" s="59">
        <v>-12934451147.5</v>
      </c>
      <c r="G517" s="59">
        <v>4818743844</v>
      </c>
      <c r="H517" s="59">
        <v>567327691</v>
      </c>
      <c r="J517" s="59">
        <v>-8683034994.5</v>
      </c>
    </row>
    <row r="518" spans="2:10" x14ac:dyDescent="0.2">
      <c r="B518" s="57">
        <v>8915</v>
      </c>
      <c r="C518" s="57" t="s">
        <v>415</v>
      </c>
      <c r="E518" s="59">
        <v>-566297019</v>
      </c>
      <c r="G518" s="59">
        <v>0</v>
      </c>
      <c r="H518" s="59">
        <v>0</v>
      </c>
      <c r="J518" s="59">
        <v>-566297019</v>
      </c>
    </row>
    <row r="519" spans="2:10" x14ac:dyDescent="0.2">
      <c r="B519" s="57">
        <v>891506</v>
      </c>
      <c r="C519" s="57" t="s">
        <v>416</v>
      </c>
      <c r="E519" s="59">
        <v>-333328987</v>
      </c>
      <c r="G519" s="59">
        <v>0</v>
      </c>
      <c r="H519" s="59">
        <v>0</v>
      </c>
      <c r="J519" s="59">
        <v>-333328987</v>
      </c>
    </row>
    <row r="520" spans="2:10" x14ac:dyDescent="0.2">
      <c r="B520" s="57">
        <v>89150605</v>
      </c>
      <c r="C520" s="57" t="s">
        <v>135</v>
      </c>
      <c r="E520" s="59">
        <v>-333328987</v>
      </c>
      <c r="G520" s="59">
        <v>0</v>
      </c>
      <c r="H520" s="59">
        <v>0</v>
      </c>
      <c r="J520" s="59">
        <v>-333328987</v>
      </c>
    </row>
    <row r="521" spans="2:10" x14ac:dyDescent="0.2">
      <c r="B521" s="57">
        <v>891516</v>
      </c>
      <c r="C521" s="57" t="s">
        <v>417</v>
      </c>
      <c r="E521" s="59">
        <v>-232968032</v>
      </c>
      <c r="G521" s="59">
        <v>0</v>
      </c>
      <c r="H521" s="59">
        <v>0</v>
      </c>
      <c r="J521" s="59">
        <v>-232968032</v>
      </c>
    </row>
    <row r="522" spans="2:10" x14ac:dyDescent="0.2">
      <c r="B522" s="57">
        <v>8</v>
      </c>
      <c r="C522" s="57" t="s">
        <v>571</v>
      </c>
      <c r="E522" s="59">
        <v>0</v>
      </c>
      <c r="G522" s="59">
        <v>6686071535</v>
      </c>
      <c r="H522" s="59">
        <v>6686071535</v>
      </c>
      <c r="J522" s="59">
        <v>0</v>
      </c>
    </row>
    <row r="523" spans="2:10" x14ac:dyDescent="0.2">
      <c r="B523" s="57">
        <v>91</v>
      </c>
      <c r="C523" s="57" t="s">
        <v>418</v>
      </c>
      <c r="E523" s="59">
        <v>-132693343449</v>
      </c>
      <c r="G523" s="59">
        <v>8670283361</v>
      </c>
      <c r="H523" s="59">
        <v>63177518</v>
      </c>
      <c r="J523" s="59">
        <v>-124086237606</v>
      </c>
    </row>
    <row r="524" spans="2:10" x14ac:dyDescent="0.2">
      <c r="B524" s="57">
        <v>9120</v>
      </c>
      <c r="C524" s="57" t="s">
        <v>419</v>
      </c>
      <c r="E524" s="59">
        <v>-124657184803</v>
      </c>
      <c r="G524" s="59">
        <v>8005988330</v>
      </c>
      <c r="H524" s="59">
        <v>63177518</v>
      </c>
      <c r="J524" s="59">
        <v>-116714373991</v>
      </c>
    </row>
    <row r="525" spans="2:10" x14ac:dyDescent="0.2">
      <c r="B525" s="57">
        <v>912001</v>
      </c>
      <c r="C525" s="57" t="s">
        <v>572</v>
      </c>
      <c r="E525" s="59">
        <v>-58093168</v>
      </c>
      <c r="G525" s="59">
        <v>0</v>
      </c>
      <c r="H525" s="59">
        <v>4723216</v>
      </c>
      <c r="J525" s="59">
        <v>-62816384</v>
      </c>
    </row>
    <row r="526" spans="2:10" x14ac:dyDescent="0.2">
      <c r="B526" s="57">
        <v>912002</v>
      </c>
      <c r="C526" s="57" t="s">
        <v>314</v>
      </c>
      <c r="E526" s="59">
        <v>-71100628</v>
      </c>
      <c r="G526" s="59">
        <v>702395</v>
      </c>
      <c r="H526" s="59">
        <v>30815</v>
      </c>
      <c r="J526" s="59">
        <v>-70429048</v>
      </c>
    </row>
    <row r="527" spans="2:10" x14ac:dyDescent="0.2">
      <c r="B527" s="57">
        <v>912004</v>
      </c>
      <c r="C527" s="57" t="s">
        <v>420</v>
      </c>
      <c r="E527" s="59">
        <v>-20503099925</v>
      </c>
      <c r="G527" s="59">
        <v>1167832351</v>
      </c>
      <c r="H527" s="59">
        <v>58423487</v>
      </c>
      <c r="J527" s="59">
        <v>-19393691061</v>
      </c>
    </row>
    <row r="528" spans="2:10" x14ac:dyDescent="0.2">
      <c r="B528" s="57">
        <v>912090</v>
      </c>
      <c r="C528" s="57" t="s">
        <v>421</v>
      </c>
      <c r="E528" s="59">
        <v>-104024891082</v>
      </c>
      <c r="G528" s="59">
        <v>6837453584</v>
      </c>
      <c r="H528" s="59">
        <v>0</v>
      </c>
      <c r="J528" s="59">
        <v>-97187437498</v>
      </c>
    </row>
    <row r="529" spans="2:10" x14ac:dyDescent="0.2">
      <c r="B529" s="57">
        <v>9190</v>
      </c>
      <c r="C529" s="57" t="s">
        <v>422</v>
      </c>
      <c r="E529" s="59">
        <v>-8036158644.8599997</v>
      </c>
      <c r="G529" s="59">
        <v>664295031</v>
      </c>
      <c r="H529" s="59">
        <v>0</v>
      </c>
      <c r="J529" s="59">
        <v>-7371863613.8599997</v>
      </c>
    </row>
    <row r="530" spans="2:10" x14ac:dyDescent="0.2">
      <c r="B530" s="57">
        <v>919090</v>
      </c>
      <c r="C530" s="57" t="s">
        <v>423</v>
      </c>
      <c r="E530" s="59">
        <v>-8036158644.8599997</v>
      </c>
      <c r="G530" s="59">
        <v>664295031</v>
      </c>
      <c r="H530" s="59">
        <v>0</v>
      </c>
      <c r="J530" s="59">
        <v>-7371863613.8599997</v>
      </c>
    </row>
    <row r="531" spans="2:10" x14ac:dyDescent="0.2">
      <c r="B531" s="57">
        <v>93</v>
      </c>
      <c r="C531" s="57" t="s">
        <v>23</v>
      </c>
      <c r="E531" s="59">
        <v>-381803212</v>
      </c>
      <c r="G531" s="59">
        <v>0</v>
      </c>
      <c r="H531" s="59">
        <v>0</v>
      </c>
      <c r="J531" s="59">
        <v>-381803212</v>
      </c>
    </row>
    <row r="532" spans="2:10" x14ac:dyDescent="0.2">
      <c r="B532" s="57">
        <v>9308</v>
      </c>
      <c r="C532" s="57" t="s">
        <v>424</v>
      </c>
      <c r="E532" s="59">
        <v>-381803212</v>
      </c>
      <c r="G532" s="59">
        <v>0</v>
      </c>
      <c r="H532" s="59">
        <v>0</v>
      </c>
      <c r="J532" s="59">
        <v>-381803212</v>
      </c>
    </row>
    <row r="533" spans="2:10" x14ac:dyDescent="0.2">
      <c r="B533" s="57">
        <v>930803</v>
      </c>
      <c r="C533" s="57" t="s">
        <v>171</v>
      </c>
      <c r="E533" s="59">
        <v>-381803212</v>
      </c>
      <c r="G533" s="59">
        <v>0</v>
      </c>
      <c r="H533" s="59">
        <v>0</v>
      </c>
      <c r="J533" s="59">
        <v>-381803212</v>
      </c>
    </row>
    <row r="534" spans="2:10" x14ac:dyDescent="0.2">
      <c r="B534" s="57">
        <v>99</v>
      </c>
      <c r="C534" s="57" t="s">
        <v>25</v>
      </c>
      <c r="E534" s="59">
        <v>133075146661</v>
      </c>
      <c r="G534" s="59">
        <v>63177518</v>
      </c>
      <c r="H534" s="59">
        <v>8670283361</v>
      </c>
      <c r="J534" s="59">
        <v>124468040818</v>
      </c>
    </row>
    <row r="535" spans="2:10" x14ac:dyDescent="0.2">
      <c r="B535" s="57">
        <v>9905</v>
      </c>
      <c r="C535" s="57" t="s">
        <v>425</v>
      </c>
      <c r="E535" s="59">
        <v>132693343448.28</v>
      </c>
      <c r="G535" s="59">
        <v>63177518</v>
      </c>
      <c r="H535" s="59">
        <v>8670283361</v>
      </c>
      <c r="J535" s="59">
        <v>124086237605.28</v>
      </c>
    </row>
    <row r="536" spans="2:10" x14ac:dyDescent="0.2">
      <c r="B536" s="57">
        <v>990505</v>
      </c>
      <c r="C536" s="57" t="s">
        <v>426</v>
      </c>
      <c r="E536" s="59">
        <v>124657184803</v>
      </c>
      <c r="G536" s="59">
        <v>63177518</v>
      </c>
      <c r="H536" s="59">
        <v>8005988330</v>
      </c>
      <c r="J536" s="59">
        <v>116714373991</v>
      </c>
    </row>
    <row r="537" spans="2:10" x14ac:dyDescent="0.2">
      <c r="B537" s="57">
        <v>990590</v>
      </c>
      <c r="C537" s="57" t="s">
        <v>427</v>
      </c>
      <c r="E537" s="59">
        <v>8036158645</v>
      </c>
      <c r="G537" s="59">
        <v>0</v>
      </c>
      <c r="H537" s="59">
        <v>664295031</v>
      </c>
      <c r="J537" s="59">
        <v>7371863614</v>
      </c>
    </row>
    <row r="538" spans="2:10" x14ac:dyDescent="0.2">
      <c r="B538" s="57">
        <v>9915</v>
      </c>
      <c r="C538" s="57" t="s">
        <v>428</v>
      </c>
      <c r="E538" s="59">
        <v>381803212</v>
      </c>
      <c r="G538" s="59">
        <v>0</v>
      </c>
      <c r="H538" s="59">
        <v>0</v>
      </c>
      <c r="J538" s="59">
        <v>381803212</v>
      </c>
    </row>
    <row r="539" spans="2:10" x14ac:dyDescent="0.2">
      <c r="B539" s="57">
        <v>991510</v>
      </c>
      <c r="C539" s="57" t="s">
        <v>424</v>
      </c>
      <c r="E539" s="59">
        <v>381803212</v>
      </c>
      <c r="G539" s="59">
        <v>0</v>
      </c>
      <c r="H539" s="59">
        <v>0</v>
      </c>
      <c r="J539" s="59">
        <v>381803212</v>
      </c>
    </row>
    <row r="540" spans="2:10" x14ac:dyDescent="0.2">
      <c r="B540" s="57">
        <v>9</v>
      </c>
      <c r="C540" s="57" t="s">
        <v>571</v>
      </c>
      <c r="E540" s="59">
        <v>0</v>
      </c>
      <c r="G540" s="59">
        <v>8733460879</v>
      </c>
      <c r="H540" s="59">
        <v>8733460879</v>
      </c>
      <c r="J540" s="59">
        <v>0</v>
      </c>
    </row>
    <row r="541" spans="2:10" x14ac:dyDescent="0.2">
      <c r="E541" s="59">
        <v>-0.14000000000000001</v>
      </c>
      <c r="G541" s="59">
        <v>218713199860.70999</v>
      </c>
      <c r="H541" s="59">
        <v>218713199860.70999</v>
      </c>
      <c r="J541" s="59">
        <v>-0.14000000000000001</v>
      </c>
    </row>
  </sheetData>
  <pageMargins left="0.75" right="0.75" top="1" bottom="1" header="0.5" footer="0.5"/>
  <pageSetup orientation="portrait" horizontalDpi="300" verticalDpi="300"/>
  <headerFooter alignWithMargins="0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68"/>
  <sheetViews>
    <sheetView view="pageBreakPreview" zoomScaleNormal="100" zoomScaleSheetLayoutView="100" workbookViewId="0">
      <selection activeCell="I28" sqref="I28"/>
    </sheetView>
  </sheetViews>
  <sheetFormatPr baseColWidth="10" defaultRowHeight="12.75" x14ac:dyDescent="0.25"/>
  <cols>
    <col min="1" max="1" width="4.85546875" style="212" customWidth="1"/>
    <col min="2" max="2" width="6.5703125" style="213" customWidth="1"/>
    <col min="3" max="3" width="44" style="214" customWidth="1"/>
    <col min="4" max="4" width="17.7109375" style="215" bestFit="1" customWidth="1"/>
    <col min="5" max="5" width="17.85546875" style="216" bestFit="1" customWidth="1"/>
    <col min="6" max="6" width="16.5703125" style="216" hidden="1" customWidth="1"/>
    <col min="7" max="7" width="11.28515625" style="216" customWidth="1"/>
    <col min="8" max="8" width="2.5703125" style="216" customWidth="1"/>
    <col min="9" max="9" width="6" style="217" customWidth="1"/>
    <col min="10" max="10" width="6.42578125" style="200" customWidth="1"/>
    <col min="11" max="11" width="40.5703125" style="200" customWidth="1"/>
    <col min="12" max="12" width="18.7109375" style="219" customWidth="1"/>
    <col min="13" max="13" width="18.140625" style="200" bestFit="1" customWidth="1"/>
    <col min="14" max="14" width="17.85546875" style="200" hidden="1" customWidth="1"/>
    <col min="15" max="15" width="14.85546875" style="200" bestFit="1" customWidth="1"/>
    <col min="16" max="16" width="17" style="200" bestFit="1" customWidth="1"/>
    <col min="17" max="17" width="19.42578125" style="200" bestFit="1" customWidth="1"/>
    <col min="18" max="18" width="17" style="200" bestFit="1" customWidth="1"/>
    <col min="19" max="259" width="11.42578125" style="200"/>
    <col min="260" max="260" width="5" style="200" customWidth="1"/>
    <col min="261" max="261" width="6.5703125" style="200" customWidth="1"/>
    <col min="262" max="262" width="45.7109375" style="200" customWidth="1"/>
    <col min="263" max="263" width="15.42578125" style="200" customWidth="1"/>
    <col min="264" max="264" width="6.5703125" style="200" customWidth="1"/>
    <col min="265" max="265" width="15.42578125" style="200" customWidth="1"/>
    <col min="266" max="266" width="5.140625" style="200" customWidth="1"/>
    <col min="267" max="267" width="6.42578125" style="200" customWidth="1"/>
    <col min="268" max="268" width="45.7109375" style="200" customWidth="1"/>
    <col min="269" max="269" width="15.42578125" style="200" customWidth="1"/>
    <col min="270" max="270" width="6.42578125" style="200" customWidth="1"/>
    <col min="271" max="271" width="15.42578125" style="200" customWidth="1"/>
    <col min="272" max="272" width="5.140625" style="200" customWidth="1"/>
    <col min="273" max="515" width="11.42578125" style="200"/>
    <col min="516" max="516" width="5" style="200" customWidth="1"/>
    <col min="517" max="517" width="6.5703125" style="200" customWidth="1"/>
    <col min="518" max="518" width="45.7109375" style="200" customWidth="1"/>
    <col min="519" max="519" width="15.42578125" style="200" customWidth="1"/>
    <col min="520" max="520" width="6.5703125" style="200" customWidth="1"/>
    <col min="521" max="521" width="15.42578125" style="200" customWidth="1"/>
    <col min="522" max="522" width="5.140625" style="200" customWidth="1"/>
    <col min="523" max="523" width="6.42578125" style="200" customWidth="1"/>
    <col min="524" max="524" width="45.7109375" style="200" customWidth="1"/>
    <col min="525" max="525" width="15.42578125" style="200" customWidth="1"/>
    <col min="526" max="526" width="6.42578125" style="200" customWidth="1"/>
    <col min="527" max="527" width="15.42578125" style="200" customWidth="1"/>
    <col min="528" max="528" width="5.140625" style="200" customWidth="1"/>
    <col min="529" max="771" width="11.42578125" style="200"/>
    <col min="772" max="772" width="5" style="200" customWidth="1"/>
    <col min="773" max="773" width="6.5703125" style="200" customWidth="1"/>
    <col min="774" max="774" width="45.7109375" style="200" customWidth="1"/>
    <col min="775" max="775" width="15.42578125" style="200" customWidth="1"/>
    <col min="776" max="776" width="6.5703125" style="200" customWidth="1"/>
    <col min="777" max="777" width="15.42578125" style="200" customWidth="1"/>
    <col min="778" max="778" width="5.140625" style="200" customWidth="1"/>
    <col min="779" max="779" width="6.42578125" style="200" customWidth="1"/>
    <col min="780" max="780" width="45.7109375" style="200" customWidth="1"/>
    <col min="781" max="781" width="15.42578125" style="200" customWidth="1"/>
    <col min="782" max="782" width="6.42578125" style="200" customWidth="1"/>
    <col min="783" max="783" width="15.42578125" style="200" customWidth="1"/>
    <col min="784" max="784" width="5.140625" style="200" customWidth="1"/>
    <col min="785" max="1027" width="11.42578125" style="200"/>
    <col min="1028" max="1028" width="5" style="200" customWidth="1"/>
    <col min="1029" max="1029" width="6.5703125" style="200" customWidth="1"/>
    <col min="1030" max="1030" width="45.7109375" style="200" customWidth="1"/>
    <col min="1031" max="1031" width="15.42578125" style="200" customWidth="1"/>
    <col min="1032" max="1032" width="6.5703125" style="200" customWidth="1"/>
    <col min="1033" max="1033" width="15.42578125" style="200" customWidth="1"/>
    <col min="1034" max="1034" width="5.140625" style="200" customWidth="1"/>
    <col min="1035" max="1035" width="6.42578125" style="200" customWidth="1"/>
    <col min="1036" max="1036" width="45.7109375" style="200" customWidth="1"/>
    <col min="1037" max="1037" width="15.42578125" style="200" customWidth="1"/>
    <col min="1038" max="1038" width="6.42578125" style="200" customWidth="1"/>
    <col min="1039" max="1039" width="15.42578125" style="200" customWidth="1"/>
    <col min="1040" max="1040" width="5.140625" style="200" customWidth="1"/>
    <col min="1041" max="1283" width="11.42578125" style="200"/>
    <col min="1284" max="1284" width="5" style="200" customWidth="1"/>
    <col min="1285" max="1285" width="6.5703125" style="200" customWidth="1"/>
    <col min="1286" max="1286" width="45.7109375" style="200" customWidth="1"/>
    <col min="1287" max="1287" width="15.42578125" style="200" customWidth="1"/>
    <col min="1288" max="1288" width="6.5703125" style="200" customWidth="1"/>
    <col min="1289" max="1289" width="15.42578125" style="200" customWidth="1"/>
    <col min="1290" max="1290" width="5.140625" style="200" customWidth="1"/>
    <col min="1291" max="1291" width="6.42578125" style="200" customWidth="1"/>
    <col min="1292" max="1292" width="45.7109375" style="200" customWidth="1"/>
    <col min="1293" max="1293" width="15.42578125" style="200" customWidth="1"/>
    <col min="1294" max="1294" width="6.42578125" style="200" customWidth="1"/>
    <col min="1295" max="1295" width="15.42578125" style="200" customWidth="1"/>
    <col min="1296" max="1296" width="5.140625" style="200" customWidth="1"/>
    <col min="1297" max="1539" width="11.42578125" style="200"/>
    <col min="1540" max="1540" width="5" style="200" customWidth="1"/>
    <col min="1541" max="1541" width="6.5703125" style="200" customWidth="1"/>
    <col min="1542" max="1542" width="45.7109375" style="200" customWidth="1"/>
    <col min="1543" max="1543" width="15.42578125" style="200" customWidth="1"/>
    <col min="1544" max="1544" width="6.5703125" style="200" customWidth="1"/>
    <col min="1545" max="1545" width="15.42578125" style="200" customWidth="1"/>
    <col min="1546" max="1546" width="5.140625" style="200" customWidth="1"/>
    <col min="1547" max="1547" width="6.42578125" style="200" customWidth="1"/>
    <col min="1548" max="1548" width="45.7109375" style="200" customWidth="1"/>
    <col min="1549" max="1549" width="15.42578125" style="200" customWidth="1"/>
    <col min="1550" max="1550" width="6.42578125" style="200" customWidth="1"/>
    <col min="1551" max="1551" width="15.42578125" style="200" customWidth="1"/>
    <col min="1552" max="1552" width="5.140625" style="200" customWidth="1"/>
    <col min="1553" max="1795" width="11.42578125" style="200"/>
    <col min="1796" max="1796" width="5" style="200" customWidth="1"/>
    <col min="1797" max="1797" width="6.5703125" style="200" customWidth="1"/>
    <col min="1798" max="1798" width="45.7109375" style="200" customWidth="1"/>
    <col min="1799" max="1799" width="15.42578125" style="200" customWidth="1"/>
    <col min="1800" max="1800" width="6.5703125" style="200" customWidth="1"/>
    <col min="1801" max="1801" width="15.42578125" style="200" customWidth="1"/>
    <col min="1802" max="1802" width="5.140625" style="200" customWidth="1"/>
    <col min="1803" max="1803" width="6.42578125" style="200" customWidth="1"/>
    <col min="1804" max="1804" width="45.7109375" style="200" customWidth="1"/>
    <col min="1805" max="1805" width="15.42578125" style="200" customWidth="1"/>
    <col min="1806" max="1806" width="6.42578125" style="200" customWidth="1"/>
    <col min="1807" max="1807" width="15.42578125" style="200" customWidth="1"/>
    <col min="1808" max="1808" width="5.140625" style="200" customWidth="1"/>
    <col min="1809" max="2051" width="11.42578125" style="200"/>
    <col min="2052" max="2052" width="5" style="200" customWidth="1"/>
    <col min="2053" max="2053" width="6.5703125" style="200" customWidth="1"/>
    <col min="2054" max="2054" width="45.7109375" style="200" customWidth="1"/>
    <col min="2055" max="2055" width="15.42578125" style="200" customWidth="1"/>
    <col min="2056" max="2056" width="6.5703125" style="200" customWidth="1"/>
    <col min="2057" max="2057" width="15.42578125" style="200" customWidth="1"/>
    <col min="2058" max="2058" width="5.140625" style="200" customWidth="1"/>
    <col min="2059" max="2059" width="6.42578125" style="200" customWidth="1"/>
    <col min="2060" max="2060" width="45.7109375" style="200" customWidth="1"/>
    <col min="2061" max="2061" width="15.42578125" style="200" customWidth="1"/>
    <col min="2062" max="2062" width="6.42578125" style="200" customWidth="1"/>
    <col min="2063" max="2063" width="15.42578125" style="200" customWidth="1"/>
    <col min="2064" max="2064" width="5.140625" style="200" customWidth="1"/>
    <col min="2065" max="2307" width="11.42578125" style="200"/>
    <col min="2308" max="2308" width="5" style="200" customWidth="1"/>
    <col min="2309" max="2309" width="6.5703125" style="200" customWidth="1"/>
    <col min="2310" max="2310" width="45.7109375" style="200" customWidth="1"/>
    <col min="2311" max="2311" width="15.42578125" style="200" customWidth="1"/>
    <col min="2312" max="2312" width="6.5703125" style="200" customWidth="1"/>
    <col min="2313" max="2313" width="15.42578125" style="200" customWidth="1"/>
    <col min="2314" max="2314" width="5.140625" style="200" customWidth="1"/>
    <col min="2315" max="2315" width="6.42578125" style="200" customWidth="1"/>
    <col min="2316" max="2316" width="45.7109375" style="200" customWidth="1"/>
    <col min="2317" max="2317" width="15.42578125" style="200" customWidth="1"/>
    <col min="2318" max="2318" width="6.42578125" style="200" customWidth="1"/>
    <col min="2319" max="2319" width="15.42578125" style="200" customWidth="1"/>
    <col min="2320" max="2320" width="5.140625" style="200" customWidth="1"/>
    <col min="2321" max="2563" width="11.42578125" style="200"/>
    <col min="2564" max="2564" width="5" style="200" customWidth="1"/>
    <col min="2565" max="2565" width="6.5703125" style="200" customWidth="1"/>
    <col min="2566" max="2566" width="45.7109375" style="200" customWidth="1"/>
    <col min="2567" max="2567" width="15.42578125" style="200" customWidth="1"/>
    <col min="2568" max="2568" width="6.5703125" style="200" customWidth="1"/>
    <col min="2569" max="2569" width="15.42578125" style="200" customWidth="1"/>
    <col min="2570" max="2570" width="5.140625" style="200" customWidth="1"/>
    <col min="2571" max="2571" width="6.42578125" style="200" customWidth="1"/>
    <col min="2572" max="2572" width="45.7109375" style="200" customWidth="1"/>
    <col min="2573" max="2573" width="15.42578125" style="200" customWidth="1"/>
    <col min="2574" max="2574" width="6.42578125" style="200" customWidth="1"/>
    <col min="2575" max="2575" width="15.42578125" style="200" customWidth="1"/>
    <col min="2576" max="2576" width="5.140625" style="200" customWidth="1"/>
    <col min="2577" max="2819" width="11.42578125" style="200"/>
    <col min="2820" max="2820" width="5" style="200" customWidth="1"/>
    <col min="2821" max="2821" width="6.5703125" style="200" customWidth="1"/>
    <col min="2822" max="2822" width="45.7109375" style="200" customWidth="1"/>
    <col min="2823" max="2823" width="15.42578125" style="200" customWidth="1"/>
    <col min="2824" max="2824" width="6.5703125" style="200" customWidth="1"/>
    <col min="2825" max="2825" width="15.42578125" style="200" customWidth="1"/>
    <col min="2826" max="2826" width="5.140625" style="200" customWidth="1"/>
    <col min="2827" max="2827" width="6.42578125" style="200" customWidth="1"/>
    <col min="2828" max="2828" width="45.7109375" style="200" customWidth="1"/>
    <col min="2829" max="2829" width="15.42578125" style="200" customWidth="1"/>
    <col min="2830" max="2830" width="6.42578125" style="200" customWidth="1"/>
    <col min="2831" max="2831" width="15.42578125" style="200" customWidth="1"/>
    <col min="2832" max="2832" width="5.140625" style="200" customWidth="1"/>
    <col min="2833" max="3075" width="11.42578125" style="200"/>
    <col min="3076" max="3076" width="5" style="200" customWidth="1"/>
    <col min="3077" max="3077" width="6.5703125" style="200" customWidth="1"/>
    <col min="3078" max="3078" width="45.7109375" style="200" customWidth="1"/>
    <col min="3079" max="3079" width="15.42578125" style="200" customWidth="1"/>
    <col min="3080" max="3080" width="6.5703125" style="200" customWidth="1"/>
    <col min="3081" max="3081" width="15.42578125" style="200" customWidth="1"/>
    <col min="3082" max="3082" width="5.140625" style="200" customWidth="1"/>
    <col min="3083" max="3083" width="6.42578125" style="200" customWidth="1"/>
    <col min="3084" max="3084" width="45.7109375" style="200" customWidth="1"/>
    <col min="3085" max="3085" width="15.42578125" style="200" customWidth="1"/>
    <col min="3086" max="3086" width="6.42578125" style="200" customWidth="1"/>
    <col min="3087" max="3087" width="15.42578125" style="200" customWidth="1"/>
    <col min="3088" max="3088" width="5.140625" style="200" customWidth="1"/>
    <col min="3089" max="3331" width="11.42578125" style="200"/>
    <col min="3332" max="3332" width="5" style="200" customWidth="1"/>
    <col min="3333" max="3333" width="6.5703125" style="200" customWidth="1"/>
    <col min="3334" max="3334" width="45.7109375" style="200" customWidth="1"/>
    <col min="3335" max="3335" width="15.42578125" style="200" customWidth="1"/>
    <col min="3336" max="3336" width="6.5703125" style="200" customWidth="1"/>
    <col min="3337" max="3337" width="15.42578125" style="200" customWidth="1"/>
    <col min="3338" max="3338" width="5.140625" style="200" customWidth="1"/>
    <col min="3339" max="3339" width="6.42578125" style="200" customWidth="1"/>
    <col min="3340" max="3340" width="45.7109375" style="200" customWidth="1"/>
    <col min="3341" max="3341" width="15.42578125" style="200" customWidth="1"/>
    <col min="3342" max="3342" width="6.42578125" style="200" customWidth="1"/>
    <col min="3343" max="3343" width="15.42578125" style="200" customWidth="1"/>
    <col min="3344" max="3344" width="5.140625" style="200" customWidth="1"/>
    <col min="3345" max="3587" width="11.42578125" style="200"/>
    <col min="3588" max="3588" width="5" style="200" customWidth="1"/>
    <col min="3589" max="3589" width="6.5703125" style="200" customWidth="1"/>
    <col min="3590" max="3590" width="45.7109375" style="200" customWidth="1"/>
    <col min="3591" max="3591" width="15.42578125" style="200" customWidth="1"/>
    <col min="3592" max="3592" width="6.5703125" style="200" customWidth="1"/>
    <col min="3593" max="3593" width="15.42578125" style="200" customWidth="1"/>
    <col min="3594" max="3594" width="5.140625" style="200" customWidth="1"/>
    <col min="3595" max="3595" width="6.42578125" style="200" customWidth="1"/>
    <col min="3596" max="3596" width="45.7109375" style="200" customWidth="1"/>
    <col min="3597" max="3597" width="15.42578125" style="200" customWidth="1"/>
    <col min="3598" max="3598" width="6.42578125" style="200" customWidth="1"/>
    <col min="3599" max="3599" width="15.42578125" style="200" customWidth="1"/>
    <col min="3600" max="3600" width="5.140625" style="200" customWidth="1"/>
    <col min="3601" max="3843" width="11.42578125" style="200"/>
    <col min="3844" max="3844" width="5" style="200" customWidth="1"/>
    <col min="3845" max="3845" width="6.5703125" style="200" customWidth="1"/>
    <col min="3846" max="3846" width="45.7109375" style="200" customWidth="1"/>
    <col min="3847" max="3847" width="15.42578125" style="200" customWidth="1"/>
    <col min="3848" max="3848" width="6.5703125" style="200" customWidth="1"/>
    <col min="3849" max="3849" width="15.42578125" style="200" customWidth="1"/>
    <col min="3850" max="3850" width="5.140625" style="200" customWidth="1"/>
    <col min="3851" max="3851" width="6.42578125" style="200" customWidth="1"/>
    <col min="3852" max="3852" width="45.7109375" style="200" customWidth="1"/>
    <col min="3853" max="3853" width="15.42578125" style="200" customWidth="1"/>
    <col min="3854" max="3854" width="6.42578125" style="200" customWidth="1"/>
    <col min="3855" max="3855" width="15.42578125" style="200" customWidth="1"/>
    <col min="3856" max="3856" width="5.140625" style="200" customWidth="1"/>
    <col min="3857" max="4099" width="11.42578125" style="200"/>
    <col min="4100" max="4100" width="5" style="200" customWidth="1"/>
    <col min="4101" max="4101" width="6.5703125" style="200" customWidth="1"/>
    <col min="4102" max="4102" width="45.7109375" style="200" customWidth="1"/>
    <col min="4103" max="4103" width="15.42578125" style="200" customWidth="1"/>
    <col min="4104" max="4104" width="6.5703125" style="200" customWidth="1"/>
    <col min="4105" max="4105" width="15.42578125" style="200" customWidth="1"/>
    <col min="4106" max="4106" width="5.140625" style="200" customWidth="1"/>
    <col min="4107" max="4107" width="6.42578125" style="200" customWidth="1"/>
    <col min="4108" max="4108" width="45.7109375" style="200" customWidth="1"/>
    <col min="4109" max="4109" width="15.42578125" style="200" customWidth="1"/>
    <col min="4110" max="4110" width="6.42578125" style="200" customWidth="1"/>
    <col min="4111" max="4111" width="15.42578125" style="200" customWidth="1"/>
    <col min="4112" max="4112" width="5.140625" style="200" customWidth="1"/>
    <col min="4113" max="4355" width="11.42578125" style="200"/>
    <col min="4356" max="4356" width="5" style="200" customWidth="1"/>
    <col min="4357" max="4357" width="6.5703125" style="200" customWidth="1"/>
    <col min="4358" max="4358" width="45.7109375" style="200" customWidth="1"/>
    <col min="4359" max="4359" width="15.42578125" style="200" customWidth="1"/>
    <col min="4360" max="4360" width="6.5703125" style="200" customWidth="1"/>
    <col min="4361" max="4361" width="15.42578125" style="200" customWidth="1"/>
    <col min="4362" max="4362" width="5.140625" style="200" customWidth="1"/>
    <col min="4363" max="4363" width="6.42578125" style="200" customWidth="1"/>
    <col min="4364" max="4364" width="45.7109375" style="200" customWidth="1"/>
    <col min="4365" max="4365" width="15.42578125" style="200" customWidth="1"/>
    <col min="4366" max="4366" width="6.42578125" style="200" customWidth="1"/>
    <col min="4367" max="4367" width="15.42578125" style="200" customWidth="1"/>
    <col min="4368" max="4368" width="5.140625" style="200" customWidth="1"/>
    <col min="4369" max="4611" width="11.42578125" style="200"/>
    <col min="4612" max="4612" width="5" style="200" customWidth="1"/>
    <col min="4613" max="4613" width="6.5703125" style="200" customWidth="1"/>
    <col min="4614" max="4614" width="45.7109375" style="200" customWidth="1"/>
    <col min="4615" max="4615" width="15.42578125" style="200" customWidth="1"/>
    <col min="4616" max="4616" width="6.5703125" style="200" customWidth="1"/>
    <col min="4617" max="4617" width="15.42578125" style="200" customWidth="1"/>
    <col min="4618" max="4618" width="5.140625" style="200" customWidth="1"/>
    <col min="4619" max="4619" width="6.42578125" style="200" customWidth="1"/>
    <col min="4620" max="4620" width="45.7109375" style="200" customWidth="1"/>
    <col min="4621" max="4621" width="15.42578125" style="200" customWidth="1"/>
    <col min="4622" max="4622" width="6.42578125" style="200" customWidth="1"/>
    <col min="4623" max="4623" width="15.42578125" style="200" customWidth="1"/>
    <col min="4624" max="4624" width="5.140625" style="200" customWidth="1"/>
    <col min="4625" max="4867" width="11.42578125" style="200"/>
    <col min="4868" max="4868" width="5" style="200" customWidth="1"/>
    <col min="4869" max="4869" width="6.5703125" style="200" customWidth="1"/>
    <col min="4870" max="4870" width="45.7109375" style="200" customWidth="1"/>
    <col min="4871" max="4871" width="15.42578125" style="200" customWidth="1"/>
    <col min="4872" max="4872" width="6.5703125" style="200" customWidth="1"/>
    <col min="4873" max="4873" width="15.42578125" style="200" customWidth="1"/>
    <col min="4874" max="4874" width="5.140625" style="200" customWidth="1"/>
    <col min="4875" max="4875" width="6.42578125" style="200" customWidth="1"/>
    <col min="4876" max="4876" width="45.7109375" style="200" customWidth="1"/>
    <col min="4877" max="4877" width="15.42578125" style="200" customWidth="1"/>
    <col min="4878" max="4878" width="6.42578125" style="200" customWidth="1"/>
    <col min="4879" max="4879" width="15.42578125" style="200" customWidth="1"/>
    <col min="4880" max="4880" width="5.140625" style="200" customWidth="1"/>
    <col min="4881" max="5123" width="11.42578125" style="200"/>
    <col min="5124" max="5124" width="5" style="200" customWidth="1"/>
    <col min="5125" max="5125" width="6.5703125" style="200" customWidth="1"/>
    <col min="5126" max="5126" width="45.7109375" style="200" customWidth="1"/>
    <col min="5127" max="5127" width="15.42578125" style="200" customWidth="1"/>
    <col min="5128" max="5128" width="6.5703125" style="200" customWidth="1"/>
    <col min="5129" max="5129" width="15.42578125" style="200" customWidth="1"/>
    <col min="5130" max="5130" width="5.140625" style="200" customWidth="1"/>
    <col min="5131" max="5131" width="6.42578125" style="200" customWidth="1"/>
    <col min="5132" max="5132" width="45.7109375" style="200" customWidth="1"/>
    <col min="5133" max="5133" width="15.42578125" style="200" customWidth="1"/>
    <col min="5134" max="5134" width="6.42578125" style="200" customWidth="1"/>
    <col min="5135" max="5135" width="15.42578125" style="200" customWidth="1"/>
    <col min="5136" max="5136" width="5.140625" style="200" customWidth="1"/>
    <col min="5137" max="5379" width="11.42578125" style="200"/>
    <col min="5380" max="5380" width="5" style="200" customWidth="1"/>
    <col min="5381" max="5381" width="6.5703125" style="200" customWidth="1"/>
    <col min="5382" max="5382" width="45.7109375" style="200" customWidth="1"/>
    <col min="5383" max="5383" width="15.42578125" style="200" customWidth="1"/>
    <col min="5384" max="5384" width="6.5703125" style="200" customWidth="1"/>
    <col min="5385" max="5385" width="15.42578125" style="200" customWidth="1"/>
    <col min="5386" max="5386" width="5.140625" style="200" customWidth="1"/>
    <col min="5387" max="5387" width="6.42578125" style="200" customWidth="1"/>
    <col min="5388" max="5388" width="45.7109375" style="200" customWidth="1"/>
    <col min="5389" max="5389" width="15.42578125" style="200" customWidth="1"/>
    <col min="5390" max="5390" width="6.42578125" style="200" customWidth="1"/>
    <col min="5391" max="5391" width="15.42578125" style="200" customWidth="1"/>
    <col min="5392" max="5392" width="5.140625" style="200" customWidth="1"/>
    <col min="5393" max="5635" width="11.42578125" style="200"/>
    <col min="5636" max="5636" width="5" style="200" customWidth="1"/>
    <col min="5637" max="5637" width="6.5703125" style="200" customWidth="1"/>
    <col min="5638" max="5638" width="45.7109375" style="200" customWidth="1"/>
    <col min="5639" max="5639" width="15.42578125" style="200" customWidth="1"/>
    <col min="5640" max="5640" width="6.5703125" style="200" customWidth="1"/>
    <col min="5641" max="5641" width="15.42578125" style="200" customWidth="1"/>
    <col min="5642" max="5642" width="5.140625" style="200" customWidth="1"/>
    <col min="5643" max="5643" width="6.42578125" style="200" customWidth="1"/>
    <col min="5644" max="5644" width="45.7109375" style="200" customWidth="1"/>
    <col min="5645" max="5645" width="15.42578125" style="200" customWidth="1"/>
    <col min="5646" max="5646" width="6.42578125" style="200" customWidth="1"/>
    <col min="5647" max="5647" width="15.42578125" style="200" customWidth="1"/>
    <col min="5648" max="5648" width="5.140625" style="200" customWidth="1"/>
    <col min="5649" max="5891" width="11.42578125" style="200"/>
    <col min="5892" max="5892" width="5" style="200" customWidth="1"/>
    <col min="5893" max="5893" width="6.5703125" style="200" customWidth="1"/>
    <col min="5894" max="5894" width="45.7109375" style="200" customWidth="1"/>
    <col min="5895" max="5895" width="15.42578125" style="200" customWidth="1"/>
    <col min="5896" max="5896" width="6.5703125" style="200" customWidth="1"/>
    <col min="5897" max="5897" width="15.42578125" style="200" customWidth="1"/>
    <col min="5898" max="5898" width="5.140625" style="200" customWidth="1"/>
    <col min="5899" max="5899" width="6.42578125" style="200" customWidth="1"/>
    <col min="5900" max="5900" width="45.7109375" style="200" customWidth="1"/>
    <col min="5901" max="5901" width="15.42578125" style="200" customWidth="1"/>
    <col min="5902" max="5902" width="6.42578125" style="200" customWidth="1"/>
    <col min="5903" max="5903" width="15.42578125" style="200" customWidth="1"/>
    <col min="5904" max="5904" width="5.140625" style="200" customWidth="1"/>
    <col min="5905" max="6147" width="11.42578125" style="200"/>
    <col min="6148" max="6148" width="5" style="200" customWidth="1"/>
    <col min="6149" max="6149" width="6.5703125" style="200" customWidth="1"/>
    <col min="6150" max="6150" width="45.7109375" style="200" customWidth="1"/>
    <col min="6151" max="6151" width="15.42578125" style="200" customWidth="1"/>
    <col min="6152" max="6152" width="6.5703125" style="200" customWidth="1"/>
    <col min="6153" max="6153" width="15.42578125" style="200" customWidth="1"/>
    <col min="6154" max="6154" width="5.140625" style="200" customWidth="1"/>
    <col min="6155" max="6155" width="6.42578125" style="200" customWidth="1"/>
    <col min="6156" max="6156" width="45.7109375" style="200" customWidth="1"/>
    <col min="6157" max="6157" width="15.42578125" style="200" customWidth="1"/>
    <col min="6158" max="6158" width="6.42578125" style="200" customWidth="1"/>
    <col min="6159" max="6159" width="15.42578125" style="200" customWidth="1"/>
    <col min="6160" max="6160" width="5.140625" style="200" customWidth="1"/>
    <col min="6161" max="6403" width="11.42578125" style="200"/>
    <col min="6404" max="6404" width="5" style="200" customWidth="1"/>
    <col min="6405" max="6405" width="6.5703125" style="200" customWidth="1"/>
    <col min="6406" max="6406" width="45.7109375" style="200" customWidth="1"/>
    <col min="6407" max="6407" width="15.42578125" style="200" customWidth="1"/>
    <col min="6408" max="6408" width="6.5703125" style="200" customWidth="1"/>
    <col min="6409" max="6409" width="15.42578125" style="200" customWidth="1"/>
    <col min="6410" max="6410" width="5.140625" style="200" customWidth="1"/>
    <col min="6411" max="6411" width="6.42578125" style="200" customWidth="1"/>
    <col min="6412" max="6412" width="45.7109375" style="200" customWidth="1"/>
    <col min="6413" max="6413" width="15.42578125" style="200" customWidth="1"/>
    <col min="6414" max="6414" width="6.42578125" style="200" customWidth="1"/>
    <col min="6415" max="6415" width="15.42578125" style="200" customWidth="1"/>
    <col min="6416" max="6416" width="5.140625" style="200" customWidth="1"/>
    <col min="6417" max="6659" width="11.42578125" style="200"/>
    <col min="6660" max="6660" width="5" style="200" customWidth="1"/>
    <col min="6661" max="6661" width="6.5703125" style="200" customWidth="1"/>
    <col min="6662" max="6662" width="45.7109375" style="200" customWidth="1"/>
    <col min="6663" max="6663" width="15.42578125" style="200" customWidth="1"/>
    <col min="6664" max="6664" width="6.5703125" style="200" customWidth="1"/>
    <col min="6665" max="6665" width="15.42578125" style="200" customWidth="1"/>
    <col min="6666" max="6666" width="5.140625" style="200" customWidth="1"/>
    <col min="6667" max="6667" width="6.42578125" style="200" customWidth="1"/>
    <col min="6668" max="6668" width="45.7109375" style="200" customWidth="1"/>
    <col min="6669" max="6669" width="15.42578125" style="200" customWidth="1"/>
    <col min="6670" max="6670" width="6.42578125" style="200" customWidth="1"/>
    <col min="6671" max="6671" width="15.42578125" style="200" customWidth="1"/>
    <col min="6672" max="6672" width="5.140625" style="200" customWidth="1"/>
    <col min="6673" max="6915" width="11.42578125" style="200"/>
    <col min="6916" max="6916" width="5" style="200" customWidth="1"/>
    <col min="6917" max="6917" width="6.5703125" style="200" customWidth="1"/>
    <col min="6918" max="6918" width="45.7109375" style="200" customWidth="1"/>
    <col min="6919" max="6919" width="15.42578125" style="200" customWidth="1"/>
    <col min="6920" max="6920" width="6.5703125" style="200" customWidth="1"/>
    <col min="6921" max="6921" width="15.42578125" style="200" customWidth="1"/>
    <col min="6922" max="6922" width="5.140625" style="200" customWidth="1"/>
    <col min="6923" max="6923" width="6.42578125" style="200" customWidth="1"/>
    <col min="6924" max="6924" width="45.7109375" style="200" customWidth="1"/>
    <col min="6925" max="6925" width="15.42578125" style="200" customWidth="1"/>
    <col min="6926" max="6926" width="6.42578125" style="200" customWidth="1"/>
    <col min="6927" max="6927" width="15.42578125" style="200" customWidth="1"/>
    <col min="6928" max="6928" width="5.140625" style="200" customWidth="1"/>
    <col min="6929" max="7171" width="11.42578125" style="200"/>
    <col min="7172" max="7172" width="5" style="200" customWidth="1"/>
    <col min="7173" max="7173" width="6.5703125" style="200" customWidth="1"/>
    <col min="7174" max="7174" width="45.7109375" style="200" customWidth="1"/>
    <col min="7175" max="7175" width="15.42578125" style="200" customWidth="1"/>
    <col min="7176" max="7176" width="6.5703125" style="200" customWidth="1"/>
    <col min="7177" max="7177" width="15.42578125" style="200" customWidth="1"/>
    <col min="7178" max="7178" width="5.140625" style="200" customWidth="1"/>
    <col min="7179" max="7179" width="6.42578125" style="200" customWidth="1"/>
    <col min="7180" max="7180" width="45.7109375" style="200" customWidth="1"/>
    <col min="7181" max="7181" width="15.42578125" style="200" customWidth="1"/>
    <col min="7182" max="7182" width="6.42578125" style="200" customWidth="1"/>
    <col min="7183" max="7183" width="15.42578125" style="200" customWidth="1"/>
    <col min="7184" max="7184" width="5.140625" style="200" customWidth="1"/>
    <col min="7185" max="7427" width="11.42578125" style="200"/>
    <col min="7428" max="7428" width="5" style="200" customWidth="1"/>
    <col min="7429" max="7429" width="6.5703125" style="200" customWidth="1"/>
    <col min="7430" max="7430" width="45.7109375" style="200" customWidth="1"/>
    <col min="7431" max="7431" width="15.42578125" style="200" customWidth="1"/>
    <col min="7432" max="7432" width="6.5703125" style="200" customWidth="1"/>
    <col min="7433" max="7433" width="15.42578125" style="200" customWidth="1"/>
    <col min="7434" max="7434" width="5.140625" style="200" customWidth="1"/>
    <col min="7435" max="7435" width="6.42578125" style="200" customWidth="1"/>
    <col min="7436" max="7436" width="45.7109375" style="200" customWidth="1"/>
    <col min="7437" max="7437" width="15.42578125" style="200" customWidth="1"/>
    <col min="7438" max="7438" width="6.42578125" style="200" customWidth="1"/>
    <col min="7439" max="7439" width="15.42578125" style="200" customWidth="1"/>
    <col min="7440" max="7440" width="5.140625" style="200" customWidth="1"/>
    <col min="7441" max="7683" width="11.42578125" style="200"/>
    <col min="7684" max="7684" width="5" style="200" customWidth="1"/>
    <col min="7685" max="7685" width="6.5703125" style="200" customWidth="1"/>
    <col min="7686" max="7686" width="45.7109375" style="200" customWidth="1"/>
    <col min="7687" max="7687" width="15.42578125" style="200" customWidth="1"/>
    <col min="7688" max="7688" width="6.5703125" style="200" customWidth="1"/>
    <col min="7689" max="7689" width="15.42578125" style="200" customWidth="1"/>
    <col min="7690" max="7690" width="5.140625" style="200" customWidth="1"/>
    <col min="7691" max="7691" width="6.42578125" style="200" customWidth="1"/>
    <col min="7692" max="7692" width="45.7109375" style="200" customWidth="1"/>
    <col min="7693" max="7693" width="15.42578125" style="200" customWidth="1"/>
    <col min="7694" max="7694" width="6.42578125" style="200" customWidth="1"/>
    <col min="7695" max="7695" width="15.42578125" style="200" customWidth="1"/>
    <col min="7696" max="7696" width="5.140625" style="200" customWidth="1"/>
    <col min="7697" max="7939" width="11.42578125" style="200"/>
    <col min="7940" max="7940" width="5" style="200" customWidth="1"/>
    <col min="7941" max="7941" width="6.5703125" style="200" customWidth="1"/>
    <col min="7942" max="7942" width="45.7109375" style="200" customWidth="1"/>
    <col min="7943" max="7943" width="15.42578125" style="200" customWidth="1"/>
    <col min="7944" max="7944" width="6.5703125" style="200" customWidth="1"/>
    <col min="7945" max="7945" width="15.42578125" style="200" customWidth="1"/>
    <col min="7946" max="7946" width="5.140625" style="200" customWidth="1"/>
    <col min="7947" max="7947" width="6.42578125" style="200" customWidth="1"/>
    <col min="7948" max="7948" width="45.7109375" style="200" customWidth="1"/>
    <col min="7949" max="7949" width="15.42578125" style="200" customWidth="1"/>
    <col min="7950" max="7950" width="6.42578125" style="200" customWidth="1"/>
    <col min="7951" max="7951" width="15.42578125" style="200" customWidth="1"/>
    <col min="7952" max="7952" width="5.140625" style="200" customWidth="1"/>
    <col min="7953" max="8195" width="11.42578125" style="200"/>
    <col min="8196" max="8196" width="5" style="200" customWidth="1"/>
    <col min="8197" max="8197" width="6.5703125" style="200" customWidth="1"/>
    <col min="8198" max="8198" width="45.7109375" style="200" customWidth="1"/>
    <col min="8199" max="8199" width="15.42578125" style="200" customWidth="1"/>
    <col min="8200" max="8200" width="6.5703125" style="200" customWidth="1"/>
    <col min="8201" max="8201" width="15.42578125" style="200" customWidth="1"/>
    <col min="8202" max="8202" width="5.140625" style="200" customWidth="1"/>
    <col min="8203" max="8203" width="6.42578125" style="200" customWidth="1"/>
    <col min="8204" max="8204" width="45.7109375" style="200" customWidth="1"/>
    <col min="8205" max="8205" width="15.42578125" style="200" customWidth="1"/>
    <col min="8206" max="8206" width="6.42578125" style="200" customWidth="1"/>
    <col min="8207" max="8207" width="15.42578125" style="200" customWidth="1"/>
    <col min="8208" max="8208" width="5.140625" style="200" customWidth="1"/>
    <col min="8209" max="8451" width="11.42578125" style="200"/>
    <col min="8452" max="8452" width="5" style="200" customWidth="1"/>
    <col min="8453" max="8453" width="6.5703125" style="200" customWidth="1"/>
    <col min="8454" max="8454" width="45.7109375" style="200" customWidth="1"/>
    <col min="8455" max="8455" width="15.42578125" style="200" customWidth="1"/>
    <col min="8456" max="8456" width="6.5703125" style="200" customWidth="1"/>
    <col min="8457" max="8457" width="15.42578125" style="200" customWidth="1"/>
    <col min="8458" max="8458" width="5.140625" style="200" customWidth="1"/>
    <col min="8459" max="8459" width="6.42578125" style="200" customWidth="1"/>
    <col min="8460" max="8460" width="45.7109375" style="200" customWidth="1"/>
    <col min="8461" max="8461" width="15.42578125" style="200" customWidth="1"/>
    <col min="8462" max="8462" width="6.42578125" style="200" customWidth="1"/>
    <col min="8463" max="8463" width="15.42578125" style="200" customWidth="1"/>
    <col min="8464" max="8464" width="5.140625" style="200" customWidth="1"/>
    <col min="8465" max="8707" width="11.42578125" style="200"/>
    <col min="8708" max="8708" width="5" style="200" customWidth="1"/>
    <col min="8709" max="8709" width="6.5703125" style="200" customWidth="1"/>
    <col min="8710" max="8710" width="45.7109375" style="200" customWidth="1"/>
    <col min="8711" max="8711" width="15.42578125" style="200" customWidth="1"/>
    <col min="8712" max="8712" width="6.5703125" style="200" customWidth="1"/>
    <col min="8713" max="8713" width="15.42578125" style="200" customWidth="1"/>
    <col min="8714" max="8714" width="5.140625" style="200" customWidth="1"/>
    <col min="8715" max="8715" width="6.42578125" style="200" customWidth="1"/>
    <col min="8716" max="8716" width="45.7109375" style="200" customWidth="1"/>
    <col min="8717" max="8717" width="15.42578125" style="200" customWidth="1"/>
    <col min="8718" max="8718" width="6.42578125" style="200" customWidth="1"/>
    <col min="8719" max="8719" width="15.42578125" style="200" customWidth="1"/>
    <col min="8720" max="8720" width="5.140625" style="200" customWidth="1"/>
    <col min="8721" max="8963" width="11.42578125" style="200"/>
    <col min="8964" max="8964" width="5" style="200" customWidth="1"/>
    <col min="8965" max="8965" width="6.5703125" style="200" customWidth="1"/>
    <col min="8966" max="8966" width="45.7109375" style="200" customWidth="1"/>
    <col min="8967" max="8967" width="15.42578125" style="200" customWidth="1"/>
    <col min="8968" max="8968" width="6.5703125" style="200" customWidth="1"/>
    <col min="8969" max="8969" width="15.42578125" style="200" customWidth="1"/>
    <col min="8970" max="8970" width="5.140625" style="200" customWidth="1"/>
    <col min="8971" max="8971" width="6.42578125" style="200" customWidth="1"/>
    <col min="8972" max="8972" width="45.7109375" style="200" customWidth="1"/>
    <col min="8973" max="8973" width="15.42578125" style="200" customWidth="1"/>
    <col min="8974" max="8974" width="6.42578125" style="200" customWidth="1"/>
    <col min="8975" max="8975" width="15.42578125" style="200" customWidth="1"/>
    <col min="8976" max="8976" width="5.140625" style="200" customWidth="1"/>
    <col min="8977" max="9219" width="11.42578125" style="200"/>
    <col min="9220" max="9220" width="5" style="200" customWidth="1"/>
    <col min="9221" max="9221" width="6.5703125" style="200" customWidth="1"/>
    <col min="9222" max="9222" width="45.7109375" style="200" customWidth="1"/>
    <col min="9223" max="9223" width="15.42578125" style="200" customWidth="1"/>
    <col min="9224" max="9224" width="6.5703125" style="200" customWidth="1"/>
    <col min="9225" max="9225" width="15.42578125" style="200" customWidth="1"/>
    <col min="9226" max="9226" width="5.140625" style="200" customWidth="1"/>
    <col min="9227" max="9227" width="6.42578125" style="200" customWidth="1"/>
    <col min="9228" max="9228" width="45.7109375" style="200" customWidth="1"/>
    <col min="9229" max="9229" width="15.42578125" style="200" customWidth="1"/>
    <col min="9230" max="9230" width="6.42578125" style="200" customWidth="1"/>
    <col min="9231" max="9231" width="15.42578125" style="200" customWidth="1"/>
    <col min="9232" max="9232" width="5.140625" style="200" customWidth="1"/>
    <col min="9233" max="9475" width="11.42578125" style="200"/>
    <col min="9476" max="9476" width="5" style="200" customWidth="1"/>
    <col min="9477" max="9477" width="6.5703125" style="200" customWidth="1"/>
    <col min="9478" max="9478" width="45.7109375" style="200" customWidth="1"/>
    <col min="9479" max="9479" width="15.42578125" style="200" customWidth="1"/>
    <col min="9480" max="9480" width="6.5703125" style="200" customWidth="1"/>
    <col min="9481" max="9481" width="15.42578125" style="200" customWidth="1"/>
    <col min="9482" max="9482" width="5.140625" style="200" customWidth="1"/>
    <col min="9483" max="9483" width="6.42578125" style="200" customWidth="1"/>
    <col min="9484" max="9484" width="45.7109375" style="200" customWidth="1"/>
    <col min="9485" max="9485" width="15.42578125" style="200" customWidth="1"/>
    <col min="9486" max="9486" width="6.42578125" style="200" customWidth="1"/>
    <col min="9487" max="9487" width="15.42578125" style="200" customWidth="1"/>
    <col min="9488" max="9488" width="5.140625" style="200" customWidth="1"/>
    <col min="9489" max="9731" width="11.42578125" style="200"/>
    <col min="9732" max="9732" width="5" style="200" customWidth="1"/>
    <col min="9733" max="9733" width="6.5703125" style="200" customWidth="1"/>
    <col min="9734" max="9734" width="45.7109375" style="200" customWidth="1"/>
    <col min="9735" max="9735" width="15.42578125" style="200" customWidth="1"/>
    <col min="9736" max="9736" width="6.5703125" style="200" customWidth="1"/>
    <col min="9737" max="9737" width="15.42578125" style="200" customWidth="1"/>
    <col min="9738" max="9738" width="5.140625" style="200" customWidth="1"/>
    <col min="9739" max="9739" width="6.42578125" style="200" customWidth="1"/>
    <col min="9740" max="9740" width="45.7109375" style="200" customWidth="1"/>
    <col min="9741" max="9741" width="15.42578125" style="200" customWidth="1"/>
    <col min="9742" max="9742" width="6.42578125" style="200" customWidth="1"/>
    <col min="9743" max="9743" width="15.42578125" style="200" customWidth="1"/>
    <col min="9744" max="9744" width="5.140625" style="200" customWidth="1"/>
    <col min="9745" max="9987" width="11.42578125" style="200"/>
    <col min="9988" max="9988" width="5" style="200" customWidth="1"/>
    <col min="9989" max="9989" width="6.5703125" style="200" customWidth="1"/>
    <col min="9990" max="9990" width="45.7109375" style="200" customWidth="1"/>
    <col min="9991" max="9991" width="15.42578125" style="200" customWidth="1"/>
    <col min="9992" max="9992" width="6.5703125" style="200" customWidth="1"/>
    <col min="9993" max="9993" width="15.42578125" style="200" customWidth="1"/>
    <col min="9994" max="9994" width="5.140625" style="200" customWidth="1"/>
    <col min="9995" max="9995" width="6.42578125" style="200" customWidth="1"/>
    <col min="9996" max="9996" width="45.7109375" style="200" customWidth="1"/>
    <col min="9997" max="9997" width="15.42578125" style="200" customWidth="1"/>
    <col min="9998" max="9998" width="6.42578125" style="200" customWidth="1"/>
    <col min="9999" max="9999" width="15.42578125" style="200" customWidth="1"/>
    <col min="10000" max="10000" width="5.140625" style="200" customWidth="1"/>
    <col min="10001" max="10243" width="11.42578125" style="200"/>
    <col min="10244" max="10244" width="5" style="200" customWidth="1"/>
    <col min="10245" max="10245" width="6.5703125" style="200" customWidth="1"/>
    <col min="10246" max="10246" width="45.7109375" style="200" customWidth="1"/>
    <col min="10247" max="10247" width="15.42578125" style="200" customWidth="1"/>
    <col min="10248" max="10248" width="6.5703125" style="200" customWidth="1"/>
    <col min="10249" max="10249" width="15.42578125" style="200" customWidth="1"/>
    <col min="10250" max="10250" width="5.140625" style="200" customWidth="1"/>
    <col min="10251" max="10251" width="6.42578125" style="200" customWidth="1"/>
    <col min="10252" max="10252" width="45.7109375" style="200" customWidth="1"/>
    <col min="10253" max="10253" width="15.42578125" style="200" customWidth="1"/>
    <col min="10254" max="10254" width="6.42578125" style="200" customWidth="1"/>
    <col min="10255" max="10255" width="15.42578125" style="200" customWidth="1"/>
    <col min="10256" max="10256" width="5.140625" style="200" customWidth="1"/>
    <col min="10257" max="10499" width="11.42578125" style="200"/>
    <col min="10500" max="10500" width="5" style="200" customWidth="1"/>
    <col min="10501" max="10501" width="6.5703125" style="200" customWidth="1"/>
    <col min="10502" max="10502" width="45.7109375" style="200" customWidth="1"/>
    <col min="10503" max="10503" width="15.42578125" style="200" customWidth="1"/>
    <col min="10504" max="10504" width="6.5703125" style="200" customWidth="1"/>
    <col min="10505" max="10505" width="15.42578125" style="200" customWidth="1"/>
    <col min="10506" max="10506" width="5.140625" style="200" customWidth="1"/>
    <col min="10507" max="10507" width="6.42578125" style="200" customWidth="1"/>
    <col min="10508" max="10508" width="45.7109375" style="200" customWidth="1"/>
    <col min="10509" max="10509" width="15.42578125" style="200" customWidth="1"/>
    <col min="10510" max="10510" width="6.42578125" style="200" customWidth="1"/>
    <col min="10511" max="10511" width="15.42578125" style="200" customWidth="1"/>
    <col min="10512" max="10512" width="5.140625" style="200" customWidth="1"/>
    <col min="10513" max="10755" width="11.42578125" style="200"/>
    <col min="10756" max="10756" width="5" style="200" customWidth="1"/>
    <col min="10757" max="10757" width="6.5703125" style="200" customWidth="1"/>
    <col min="10758" max="10758" width="45.7109375" style="200" customWidth="1"/>
    <col min="10759" max="10759" width="15.42578125" style="200" customWidth="1"/>
    <col min="10760" max="10760" width="6.5703125" style="200" customWidth="1"/>
    <col min="10761" max="10761" width="15.42578125" style="200" customWidth="1"/>
    <col min="10762" max="10762" width="5.140625" style="200" customWidth="1"/>
    <col min="10763" max="10763" width="6.42578125" style="200" customWidth="1"/>
    <col min="10764" max="10764" width="45.7109375" style="200" customWidth="1"/>
    <col min="10765" max="10765" width="15.42578125" style="200" customWidth="1"/>
    <col min="10766" max="10766" width="6.42578125" style="200" customWidth="1"/>
    <col min="10767" max="10767" width="15.42578125" style="200" customWidth="1"/>
    <col min="10768" max="10768" width="5.140625" style="200" customWidth="1"/>
    <col min="10769" max="11011" width="11.42578125" style="200"/>
    <col min="11012" max="11012" width="5" style="200" customWidth="1"/>
    <col min="11013" max="11013" width="6.5703125" style="200" customWidth="1"/>
    <col min="11014" max="11014" width="45.7109375" style="200" customWidth="1"/>
    <col min="11015" max="11015" width="15.42578125" style="200" customWidth="1"/>
    <col min="11016" max="11016" width="6.5703125" style="200" customWidth="1"/>
    <col min="11017" max="11017" width="15.42578125" style="200" customWidth="1"/>
    <col min="11018" max="11018" width="5.140625" style="200" customWidth="1"/>
    <col min="11019" max="11019" width="6.42578125" style="200" customWidth="1"/>
    <col min="11020" max="11020" width="45.7109375" style="200" customWidth="1"/>
    <col min="11021" max="11021" width="15.42578125" style="200" customWidth="1"/>
    <col min="11022" max="11022" width="6.42578125" style="200" customWidth="1"/>
    <col min="11023" max="11023" width="15.42578125" style="200" customWidth="1"/>
    <col min="11024" max="11024" width="5.140625" style="200" customWidth="1"/>
    <col min="11025" max="11267" width="11.42578125" style="200"/>
    <col min="11268" max="11268" width="5" style="200" customWidth="1"/>
    <col min="11269" max="11269" width="6.5703125" style="200" customWidth="1"/>
    <col min="11270" max="11270" width="45.7109375" style="200" customWidth="1"/>
    <col min="11271" max="11271" width="15.42578125" style="200" customWidth="1"/>
    <col min="11272" max="11272" width="6.5703125" style="200" customWidth="1"/>
    <col min="11273" max="11273" width="15.42578125" style="200" customWidth="1"/>
    <col min="11274" max="11274" width="5.140625" style="200" customWidth="1"/>
    <col min="11275" max="11275" width="6.42578125" style="200" customWidth="1"/>
    <col min="11276" max="11276" width="45.7109375" style="200" customWidth="1"/>
    <col min="11277" max="11277" width="15.42578125" style="200" customWidth="1"/>
    <col min="11278" max="11278" width="6.42578125" style="200" customWidth="1"/>
    <col min="11279" max="11279" width="15.42578125" style="200" customWidth="1"/>
    <col min="11280" max="11280" width="5.140625" style="200" customWidth="1"/>
    <col min="11281" max="11523" width="11.42578125" style="200"/>
    <col min="11524" max="11524" width="5" style="200" customWidth="1"/>
    <col min="11525" max="11525" width="6.5703125" style="200" customWidth="1"/>
    <col min="11526" max="11526" width="45.7109375" style="200" customWidth="1"/>
    <col min="11527" max="11527" width="15.42578125" style="200" customWidth="1"/>
    <col min="11528" max="11528" width="6.5703125" style="200" customWidth="1"/>
    <col min="11529" max="11529" width="15.42578125" style="200" customWidth="1"/>
    <col min="11530" max="11530" width="5.140625" style="200" customWidth="1"/>
    <col min="11531" max="11531" width="6.42578125" style="200" customWidth="1"/>
    <col min="11532" max="11532" width="45.7109375" style="200" customWidth="1"/>
    <col min="11533" max="11533" width="15.42578125" style="200" customWidth="1"/>
    <col min="11534" max="11534" width="6.42578125" style="200" customWidth="1"/>
    <col min="11535" max="11535" width="15.42578125" style="200" customWidth="1"/>
    <col min="11536" max="11536" width="5.140625" style="200" customWidth="1"/>
    <col min="11537" max="11779" width="11.42578125" style="200"/>
    <col min="11780" max="11780" width="5" style="200" customWidth="1"/>
    <col min="11781" max="11781" width="6.5703125" style="200" customWidth="1"/>
    <col min="11782" max="11782" width="45.7109375" style="200" customWidth="1"/>
    <col min="11783" max="11783" width="15.42578125" style="200" customWidth="1"/>
    <col min="11784" max="11784" width="6.5703125" style="200" customWidth="1"/>
    <col min="11785" max="11785" width="15.42578125" style="200" customWidth="1"/>
    <col min="11786" max="11786" width="5.140625" style="200" customWidth="1"/>
    <col min="11787" max="11787" width="6.42578125" style="200" customWidth="1"/>
    <col min="11788" max="11788" width="45.7109375" style="200" customWidth="1"/>
    <col min="11789" max="11789" width="15.42578125" style="200" customWidth="1"/>
    <col min="11790" max="11790" width="6.42578125" style="200" customWidth="1"/>
    <col min="11791" max="11791" width="15.42578125" style="200" customWidth="1"/>
    <col min="11792" max="11792" width="5.140625" style="200" customWidth="1"/>
    <col min="11793" max="12035" width="11.42578125" style="200"/>
    <col min="12036" max="12036" width="5" style="200" customWidth="1"/>
    <col min="12037" max="12037" width="6.5703125" style="200" customWidth="1"/>
    <col min="12038" max="12038" width="45.7109375" style="200" customWidth="1"/>
    <col min="12039" max="12039" width="15.42578125" style="200" customWidth="1"/>
    <col min="12040" max="12040" width="6.5703125" style="200" customWidth="1"/>
    <col min="12041" max="12041" width="15.42578125" style="200" customWidth="1"/>
    <col min="12042" max="12042" width="5.140625" style="200" customWidth="1"/>
    <col min="12043" max="12043" width="6.42578125" style="200" customWidth="1"/>
    <col min="12044" max="12044" width="45.7109375" style="200" customWidth="1"/>
    <col min="12045" max="12045" width="15.42578125" style="200" customWidth="1"/>
    <col min="12046" max="12046" width="6.42578125" style="200" customWidth="1"/>
    <col min="12047" max="12047" width="15.42578125" style="200" customWidth="1"/>
    <col min="12048" max="12048" width="5.140625" style="200" customWidth="1"/>
    <col min="12049" max="12291" width="11.42578125" style="200"/>
    <col min="12292" max="12292" width="5" style="200" customWidth="1"/>
    <col min="12293" max="12293" width="6.5703125" style="200" customWidth="1"/>
    <col min="12294" max="12294" width="45.7109375" style="200" customWidth="1"/>
    <col min="12295" max="12295" width="15.42578125" style="200" customWidth="1"/>
    <col min="12296" max="12296" width="6.5703125" style="200" customWidth="1"/>
    <col min="12297" max="12297" width="15.42578125" style="200" customWidth="1"/>
    <col min="12298" max="12298" width="5.140625" style="200" customWidth="1"/>
    <col min="12299" max="12299" width="6.42578125" style="200" customWidth="1"/>
    <col min="12300" max="12300" width="45.7109375" style="200" customWidth="1"/>
    <col min="12301" max="12301" width="15.42578125" style="200" customWidth="1"/>
    <col min="12302" max="12302" width="6.42578125" style="200" customWidth="1"/>
    <col min="12303" max="12303" width="15.42578125" style="200" customWidth="1"/>
    <col min="12304" max="12304" width="5.140625" style="200" customWidth="1"/>
    <col min="12305" max="12547" width="11.42578125" style="200"/>
    <col min="12548" max="12548" width="5" style="200" customWidth="1"/>
    <col min="12549" max="12549" width="6.5703125" style="200" customWidth="1"/>
    <col min="12550" max="12550" width="45.7109375" style="200" customWidth="1"/>
    <col min="12551" max="12551" width="15.42578125" style="200" customWidth="1"/>
    <col min="12552" max="12552" width="6.5703125" style="200" customWidth="1"/>
    <col min="12553" max="12553" width="15.42578125" style="200" customWidth="1"/>
    <col min="12554" max="12554" width="5.140625" style="200" customWidth="1"/>
    <col min="12555" max="12555" width="6.42578125" style="200" customWidth="1"/>
    <col min="12556" max="12556" width="45.7109375" style="200" customWidth="1"/>
    <col min="12557" max="12557" width="15.42578125" style="200" customWidth="1"/>
    <col min="12558" max="12558" width="6.42578125" style="200" customWidth="1"/>
    <col min="12559" max="12559" width="15.42578125" style="200" customWidth="1"/>
    <col min="12560" max="12560" width="5.140625" style="200" customWidth="1"/>
    <col min="12561" max="12803" width="11.42578125" style="200"/>
    <col min="12804" max="12804" width="5" style="200" customWidth="1"/>
    <col min="12805" max="12805" width="6.5703125" style="200" customWidth="1"/>
    <col min="12806" max="12806" width="45.7109375" style="200" customWidth="1"/>
    <col min="12807" max="12807" width="15.42578125" style="200" customWidth="1"/>
    <col min="12808" max="12808" width="6.5703125" style="200" customWidth="1"/>
    <col min="12809" max="12809" width="15.42578125" style="200" customWidth="1"/>
    <col min="12810" max="12810" width="5.140625" style="200" customWidth="1"/>
    <col min="12811" max="12811" width="6.42578125" style="200" customWidth="1"/>
    <col min="12812" max="12812" width="45.7109375" style="200" customWidth="1"/>
    <col min="12813" max="12813" width="15.42578125" style="200" customWidth="1"/>
    <col min="12814" max="12814" width="6.42578125" style="200" customWidth="1"/>
    <col min="12815" max="12815" width="15.42578125" style="200" customWidth="1"/>
    <col min="12816" max="12816" width="5.140625" style="200" customWidth="1"/>
    <col min="12817" max="13059" width="11.42578125" style="200"/>
    <col min="13060" max="13060" width="5" style="200" customWidth="1"/>
    <col min="13061" max="13061" width="6.5703125" style="200" customWidth="1"/>
    <col min="13062" max="13062" width="45.7109375" style="200" customWidth="1"/>
    <col min="13063" max="13063" width="15.42578125" style="200" customWidth="1"/>
    <col min="13064" max="13064" width="6.5703125" style="200" customWidth="1"/>
    <col min="13065" max="13065" width="15.42578125" style="200" customWidth="1"/>
    <col min="13066" max="13066" width="5.140625" style="200" customWidth="1"/>
    <col min="13067" max="13067" width="6.42578125" style="200" customWidth="1"/>
    <col min="13068" max="13068" width="45.7109375" style="200" customWidth="1"/>
    <col min="13069" max="13069" width="15.42578125" style="200" customWidth="1"/>
    <col min="13070" max="13070" width="6.42578125" style="200" customWidth="1"/>
    <col min="13071" max="13071" width="15.42578125" style="200" customWidth="1"/>
    <col min="13072" max="13072" width="5.140625" style="200" customWidth="1"/>
    <col min="13073" max="13315" width="11.42578125" style="200"/>
    <col min="13316" max="13316" width="5" style="200" customWidth="1"/>
    <col min="13317" max="13317" width="6.5703125" style="200" customWidth="1"/>
    <col min="13318" max="13318" width="45.7109375" style="200" customWidth="1"/>
    <col min="13319" max="13319" width="15.42578125" style="200" customWidth="1"/>
    <col min="13320" max="13320" width="6.5703125" style="200" customWidth="1"/>
    <col min="13321" max="13321" width="15.42578125" style="200" customWidth="1"/>
    <col min="13322" max="13322" width="5.140625" style="200" customWidth="1"/>
    <col min="13323" max="13323" width="6.42578125" style="200" customWidth="1"/>
    <col min="13324" max="13324" width="45.7109375" style="200" customWidth="1"/>
    <col min="13325" max="13325" width="15.42578125" style="200" customWidth="1"/>
    <col min="13326" max="13326" width="6.42578125" style="200" customWidth="1"/>
    <col min="13327" max="13327" width="15.42578125" style="200" customWidth="1"/>
    <col min="13328" max="13328" width="5.140625" style="200" customWidth="1"/>
    <col min="13329" max="13571" width="11.42578125" style="200"/>
    <col min="13572" max="13572" width="5" style="200" customWidth="1"/>
    <col min="13573" max="13573" width="6.5703125" style="200" customWidth="1"/>
    <col min="13574" max="13574" width="45.7109375" style="200" customWidth="1"/>
    <col min="13575" max="13575" width="15.42578125" style="200" customWidth="1"/>
    <col min="13576" max="13576" width="6.5703125" style="200" customWidth="1"/>
    <col min="13577" max="13577" width="15.42578125" style="200" customWidth="1"/>
    <col min="13578" max="13578" width="5.140625" style="200" customWidth="1"/>
    <col min="13579" max="13579" width="6.42578125" style="200" customWidth="1"/>
    <col min="13580" max="13580" width="45.7109375" style="200" customWidth="1"/>
    <col min="13581" max="13581" width="15.42578125" style="200" customWidth="1"/>
    <col min="13582" max="13582" width="6.42578125" style="200" customWidth="1"/>
    <col min="13583" max="13583" width="15.42578125" style="200" customWidth="1"/>
    <col min="13584" max="13584" width="5.140625" style="200" customWidth="1"/>
    <col min="13585" max="13827" width="11.42578125" style="200"/>
    <col min="13828" max="13828" width="5" style="200" customWidth="1"/>
    <col min="13829" max="13829" width="6.5703125" style="200" customWidth="1"/>
    <col min="13830" max="13830" width="45.7109375" style="200" customWidth="1"/>
    <col min="13831" max="13831" width="15.42578125" style="200" customWidth="1"/>
    <col min="13832" max="13832" width="6.5703125" style="200" customWidth="1"/>
    <col min="13833" max="13833" width="15.42578125" style="200" customWidth="1"/>
    <col min="13834" max="13834" width="5.140625" style="200" customWidth="1"/>
    <col min="13835" max="13835" width="6.42578125" style="200" customWidth="1"/>
    <col min="13836" max="13836" width="45.7109375" style="200" customWidth="1"/>
    <col min="13837" max="13837" width="15.42578125" style="200" customWidth="1"/>
    <col min="13838" max="13838" width="6.42578125" style="200" customWidth="1"/>
    <col min="13839" max="13839" width="15.42578125" style="200" customWidth="1"/>
    <col min="13840" max="13840" width="5.140625" style="200" customWidth="1"/>
    <col min="13841" max="14083" width="11.42578125" style="200"/>
    <col min="14084" max="14084" width="5" style="200" customWidth="1"/>
    <col min="14085" max="14085" width="6.5703125" style="200" customWidth="1"/>
    <col min="14086" max="14086" width="45.7109375" style="200" customWidth="1"/>
    <col min="14087" max="14087" width="15.42578125" style="200" customWidth="1"/>
    <col min="14088" max="14088" width="6.5703125" style="200" customWidth="1"/>
    <col min="14089" max="14089" width="15.42578125" style="200" customWidth="1"/>
    <col min="14090" max="14090" width="5.140625" style="200" customWidth="1"/>
    <col min="14091" max="14091" width="6.42578125" style="200" customWidth="1"/>
    <col min="14092" max="14092" width="45.7109375" style="200" customWidth="1"/>
    <col min="14093" max="14093" width="15.42578125" style="200" customWidth="1"/>
    <col min="14094" max="14094" width="6.42578125" style="200" customWidth="1"/>
    <col min="14095" max="14095" width="15.42578125" style="200" customWidth="1"/>
    <col min="14096" max="14096" width="5.140625" style="200" customWidth="1"/>
    <col min="14097" max="14339" width="11.42578125" style="200"/>
    <col min="14340" max="14340" width="5" style="200" customWidth="1"/>
    <col min="14341" max="14341" width="6.5703125" style="200" customWidth="1"/>
    <col min="14342" max="14342" width="45.7109375" style="200" customWidth="1"/>
    <col min="14343" max="14343" width="15.42578125" style="200" customWidth="1"/>
    <col min="14344" max="14344" width="6.5703125" style="200" customWidth="1"/>
    <col min="14345" max="14345" width="15.42578125" style="200" customWidth="1"/>
    <col min="14346" max="14346" width="5.140625" style="200" customWidth="1"/>
    <col min="14347" max="14347" width="6.42578125" style="200" customWidth="1"/>
    <col min="14348" max="14348" width="45.7109375" style="200" customWidth="1"/>
    <col min="14349" max="14349" width="15.42578125" style="200" customWidth="1"/>
    <col min="14350" max="14350" width="6.42578125" style="200" customWidth="1"/>
    <col min="14351" max="14351" width="15.42578125" style="200" customWidth="1"/>
    <col min="14352" max="14352" width="5.140625" style="200" customWidth="1"/>
    <col min="14353" max="14595" width="11.42578125" style="200"/>
    <col min="14596" max="14596" width="5" style="200" customWidth="1"/>
    <col min="14597" max="14597" width="6.5703125" style="200" customWidth="1"/>
    <col min="14598" max="14598" width="45.7109375" style="200" customWidth="1"/>
    <col min="14599" max="14599" width="15.42578125" style="200" customWidth="1"/>
    <col min="14600" max="14600" width="6.5703125" style="200" customWidth="1"/>
    <col min="14601" max="14601" width="15.42578125" style="200" customWidth="1"/>
    <col min="14602" max="14602" width="5.140625" style="200" customWidth="1"/>
    <col min="14603" max="14603" width="6.42578125" style="200" customWidth="1"/>
    <col min="14604" max="14604" width="45.7109375" style="200" customWidth="1"/>
    <col min="14605" max="14605" width="15.42578125" style="200" customWidth="1"/>
    <col min="14606" max="14606" width="6.42578125" style="200" customWidth="1"/>
    <col min="14607" max="14607" width="15.42578125" style="200" customWidth="1"/>
    <col min="14608" max="14608" width="5.140625" style="200" customWidth="1"/>
    <col min="14609" max="14851" width="11.42578125" style="200"/>
    <col min="14852" max="14852" width="5" style="200" customWidth="1"/>
    <col min="14853" max="14853" width="6.5703125" style="200" customWidth="1"/>
    <col min="14854" max="14854" width="45.7109375" style="200" customWidth="1"/>
    <col min="14855" max="14855" width="15.42578125" style="200" customWidth="1"/>
    <col min="14856" max="14856" width="6.5703125" style="200" customWidth="1"/>
    <col min="14857" max="14857" width="15.42578125" style="200" customWidth="1"/>
    <col min="14858" max="14858" width="5.140625" style="200" customWidth="1"/>
    <col min="14859" max="14859" width="6.42578125" style="200" customWidth="1"/>
    <col min="14860" max="14860" width="45.7109375" style="200" customWidth="1"/>
    <col min="14861" max="14861" width="15.42578125" style="200" customWidth="1"/>
    <col min="14862" max="14862" width="6.42578125" style="200" customWidth="1"/>
    <col min="14863" max="14863" width="15.42578125" style="200" customWidth="1"/>
    <col min="14864" max="14864" width="5.140625" style="200" customWidth="1"/>
    <col min="14865" max="15107" width="11.42578125" style="200"/>
    <col min="15108" max="15108" width="5" style="200" customWidth="1"/>
    <col min="15109" max="15109" width="6.5703125" style="200" customWidth="1"/>
    <col min="15110" max="15110" width="45.7109375" style="200" customWidth="1"/>
    <col min="15111" max="15111" width="15.42578125" style="200" customWidth="1"/>
    <col min="15112" max="15112" width="6.5703125" style="200" customWidth="1"/>
    <col min="15113" max="15113" width="15.42578125" style="200" customWidth="1"/>
    <col min="15114" max="15114" width="5.140625" style="200" customWidth="1"/>
    <col min="15115" max="15115" width="6.42578125" style="200" customWidth="1"/>
    <col min="15116" max="15116" width="45.7109375" style="200" customWidth="1"/>
    <col min="15117" max="15117" width="15.42578125" style="200" customWidth="1"/>
    <col min="15118" max="15118" width="6.42578125" style="200" customWidth="1"/>
    <col min="15119" max="15119" width="15.42578125" style="200" customWidth="1"/>
    <col min="15120" max="15120" width="5.140625" style="200" customWidth="1"/>
    <col min="15121" max="15363" width="11.42578125" style="200"/>
    <col min="15364" max="15364" width="5" style="200" customWidth="1"/>
    <col min="15365" max="15365" width="6.5703125" style="200" customWidth="1"/>
    <col min="15366" max="15366" width="45.7109375" style="200" customWidth="1"/>
    <col min="15367" max="15367" width="15.42578125" style="200" customWidth="1"/>
    <col min="15368" max="15368" width="6.5703125" style="200" customWidth="1"/>
    <col min="15369" max="15369" width="15.42578125" style="200" customWidth="1"/>
    <col min="15370" max="15370" width="5.140625" style="200" customWidth="1"/>
    <col min="15371" max="15371" width="6.42578125" style="200" customWidth="1"/>
    <col min="15372" max="15372" width="45.7109375" style="200" customWidth="1"/>
    <col min="15373" max="15373" width="15.42578125" style="200" customWidth="1"/>
    <col min="15374" max="15374" width="6.42578125" style="200" customWidth="1"/>
    <col min="15375" max="15375" width="15.42578125" style="200" customWidth="1"/>
    <col min="15376" max="15376" width="5.140625" style="200" customWidth="1"/>
    <col min="15377" max="15619" width="11.42578125" style="200"/>
    <col min="15620" max="15620" width="5" style="200" customWidth="1"/>
    <col min="15621" max="15621" width="6.5703125" style="200" customWidth="1"/>
    <col min="15622" max="15622" width="45.7109375" style="200" customWidth="1"/>
    <col min="15623" max="15623" width="15.42578125" style="200" customWidth="1"/>
    <col min="15624" max="15624" width="6.5703125" style="200" customWidth="1"/>
    <col min="15625" max="15625" width="15.42578125" style="200" customWidth="1"/>
    <col min="15626" max="15626" width="5.140625" style="200" customWidth="1"/>
    <col min="15627" max="15627" width="6.42578125" style="200" customWidth="1"/>
    <col min="15628" max="15628" width="45.7109375" style="200" customWidth="1"/>
    <col min="15629" max="15629" width="15.42578125" style="200" customWidth="1"/>
    <col min="15630" max="15630" width="6.42578125" style="200" customWidth="1"/>
    <col min="15631" max="15631" width="15.42578125" style="200" customWidth="1"/>
    <col min="15632" max="15632" width="5.140625" style="200" customWidth="1"/>
    <col min="15633" max="15875" width="11.42578125" style="200"/>
    <col min="15876" max="15876" width="5" style="200" customWidth="1"/>
    <col min="15877" max="15877" width="6.5703125" style="200" customWidth="1"/>
    <col min="15878" max="15878" width="45.7109375" style="200" customWidth="1"/>
    <col min="15879" max="15879" width="15.42578125" style="200" customWidth="1"/>
    <col min="15880" max="15880" width="6.5703125" style="200" customWidth="1"/>
    <col min="15881" max="15881" width="15.42578125" style="200" customWidth="1"/>
    <col min="15882" max="15882" width="5.140625" style="200" customWidth="1"/>
    <col min="15883" max="15883" width="6.42578125" style="200" customWidth="1"/>
    <col min="15884" max="15884" width="45.7109375" style="200" customWidth="1"/>
    <col min="15885" max="15885" width="15.42578125" style="200" customWidth="1"/>
    <col min="15886" max="15886" width="6.42578125" style="200" customWidth="1"/>
    <col min="15887" max="15887" width="15.42578125" style="200" customWidth="1"/>
    <col min="15888" max="15888" width="5.140625" style="200" customWidth="1"/>
    <col min="15889" max="16131" width="11.42578125" style="200"/>
    <col min="16132" max="16132" width="5" style="200" customWidth="1"/>
    <col min="16133" max="16133" width="6.5703125" style="200" customWidth="1"/>
    <col min="16134" max="16134" width="45.7109375" style="200" customWidth="1"/>
    <col min="16135" max="16135" width="15.42578125" style="200" customWidth="1"/>
    <col min="16136" max="16136" width="6.5703125" style="200" customWidth="1"/>
    <col min="16137" max="16137" width="15.42578125" style="200" customWidth="1"/>
    <col min="16138" max="16138" width="5.140625" style="200" customWidth="1"/>
    <col min="16139" max="16139" width="6.42578125" style="200" customWidth="1"/>
    <col min="16140" max="16140" width="45.7109375" style="200" customWidth="1"/>
    <col min="16141" max="16141" width="15.42578125" style="200" customWidth="1"/>
    <col min="16142" max="16142" width="6.42578125" style="200" customWidth="1"/>
    <col min="16143" max="16143" width="15.42578125" style="200" customWidth="1"/>
    <col min="16144" max="16144" width="5.140625" style="200" customWidth="1"/>
    <col min="16145" max="16384" width="11.42578125" style="200"/>
  </cols>
  <sheetData>
    <row r="1" spans="1:18" s="155" customFormat="1" ht="18" customHeight="1" x14ac:dyDescent="0.25">
      <c r="A1" s="376" t="s">
        <v>95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8"/>
      <c r="P1" s="154"/>
    </row>
    <row r="2" spans="1:18" s="155" customFormat="1" ht="18.75" x14ac:dyDescent="0.25">
      <c r="A2" s="379" t="s">
        <v>113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1"/>
      <c r="P2" s="154"/>
    </row>
    <row r="3" spans="1:18" s="155" customFormat="1" ht="15.75" customHeight="1" thickBot="1" x14ac:dyDescent="0.3">
      <c r="A3" s="382" t="s">
        <v>453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4"/>
      <c r="P3" s="156"/>
    </row>
    <row r="4" spans="1:18" s="166" customFormat="1" ht="3.75" customHeight="1" x14ac:dyDescent="0.25">
      <c r="A4" s="157"/>
      <c r="B4" s="158"/>
      <c r="C4" s="159"/>
      <c r="D4" s="160"/>
      <c r="E4" s="161"/>
      <c r="F4" s="161"/>
      <c r="G4" s="161"/>
      <c r="H4" s="161"/>
      <c r="I4" s="162"/>
      <c r="J4" s="159"/>
      <c r="K4" s="159"/>
      <c r="L4" s="163"/>
      <c r="M4" s="159"/>
      <c r="N4" s="159"/>
      <c r="O4" s="164"/>
      <c r="P4" s="165"/>
    </row>
    <row r="5" spans="1:18" s="152" customFormat="1" ht="11.25" customHeight="1" x14ac:dyDescent="0.25">
      <c r="A5" s="167"/>
      <c r="B5" s="168"/>
      <c r="C5" s="169"/>
      <c r="D5" s="170">
        <v>2021</v>
      </c>
      <c r="E5" s="170">
        <v>2020</v>
      </c>
      <c r="F5" s="170" t="s">
        <v>449</v>
      </c>
      <c r="G5" s="170" t="s">
        <v>449</v>
      </c>
      <c r="H5" s="170"/>
      <c r="I5" s="170"/>
      <c r="J5" s="169"/>
      <c r="K5" s="169"/>
      <c r="L5" s="170">
        <v>2021</v>
      </c>
      <c r="M5" s="171">
        <v>2020</v>
      </c>
      <c r="N5" s="171" t="s">
        <v>450</v>
      </c>
      <c r="O5" s="172" t="s">
        <v>449</v>
      </c>
      <c r="P5" s="170"/>
    </row>
    <row r="6" spans="1:18" s="174" customFormat="1" ht="12" customHeight="1" x14ac:dyDescent="0.25">
      <c r="A6" s="294" t="s">
        <v>575</v>
      </c>
      <c r="B6" s="295">
        <v>1</v>
      </c>
      <c r="C6" s="295" t="s">
        <v>0</v>
      </c>
      <c r="D6" s="296">
        <f>D8+D13+D19+D31</f>
        <v>639342585024</v>
      </c>
      <c r="E6" s="296">
        <f>E8+E13+E19+E31</f>
        <v>276056582577.94</v>
      </c>
      <c r="F6" s="297">
        <f>+(D6-E6)</f>
        <v>363286002446.06</v>
      </c>
      <c r="G6" s="366">
        <f>IFERROR((D6-E6)/E6,1)</f>
        <v>1.3159838430713464</v>
      </c>
      <c r="H6" s="148"/>
      <c r="I6" s="308" t="s">
        <v>575</v>
      </c>
      <c r="J6" s="295">
        <v>2</v>
      </c>
      <c r="K6" s="295" t="s">
        <v>1</v>
      </c>
      <c r="L6" s="296">
        <f>L8+L18+L23</f>
        <v>14527981069.92</v>
      </c>
      <c r="M6" s="296">
        <f>M8+M18+M23</f>
        <v>34177149954.210003</v>
      </c>
      <c r="N6" s="297">
        <f>L6-M6</f>
        <v>-19649168884.290001</v>
      </c>
      <c r="O6" s="369">
        <f>IFERROR((L6-M6)/M6,1)</f>
        <v>-0.57492122399368117</v>
      </c>
      <c r="P6" s="148"/>
      <c r="Q6" s="152">
        <f t="shared" ref="Q6:Q19" si="0">LEN(B6)</f>
        <v>1</v>
      </c>
      <c r="R6" s="152">
        <f t="shared" ref="R6:R47" si="1">LEN(J6)</f>
        <v>1</v>
      </c>
    </row>
    <row r="7" spans="1:18" s="182" customFormat="1" ht="4.5" customHeight="1" x14ac:dyDescent="0.25">
      <c r="A7" s="175"/>
      <c r="B7" s="1"/>
      <c r="C7" s="147"/>
      <c r="D7" s="176"/>
      <c r="E7" s="177"/>
      <c r="F7" s="173"/>
      <c r="G7" s="367"/>
      <c r="H7" s="177"/>
      <c r="I7" s="149"/>
      <c r="J7" s="147"/>
      <c r="K7" s="147"/>
      <c r="L7" s="178"/>
      <c r="M7" s="179"/>
      <c r="N7" s="179"/>
      <c r="O7" s="180"/>
      <c r="P7" s="181"/>
      <c r="Q7" s="152">
        <f t="shared" si="0"/>
        <v>0</v>
      </c>
      <c r="R7" s="152">
        <f t="shared" si="1"/>
        <v>0</v>
      </c>
    </row>
    <row r="8" spans="1:18" s="183" customFormat="1" ht="15.95" customHeight="1" x14ac:dyDescent="0.25">
      <c r="A8" s="294">
        <v>5</v>
      </c>
      <c r="B8" s="295">
        <v>11</v>
      </c>
      <c r="C8" s="295" t="s">
        <v>39</v>
      </c>
      <c r="D8" s="296">
        <f>SUM(D10)</f>
        <v>0</v>
      </c>
      <c r="E8" s="296">
        <f>SUM(E10)</f>
        <v>0</v>
      </c>
      <c r="F8" s="297">
        <f>+(D8-E8)</f>
        <v>0</v>
      </c>
      <c r="G8" s="366">
        <v>0</v>
      </c>
      <c r="H8" s="148"/>
      <c r="I8" s="309">
        <v>21</v>
      </c>
      <c r="J8" s="295">
        <v>24</v>
      </c>
      <c r="K8" s="295" t="s">
        <v>2</v>
      </c>
      <c r="L8" s="300">
        <f>SUM(L10:L16)</f>
        <v>10495955988</v>
      </c>
      <c r="M8" s="310">
        <f>SUM(M9:M16)</f>
        <v>29065844957.310001</v>
      </c>
      <c r="N8" s="297">
        <f>L8-M8</f>
        <v>-18569888969.310001</v>
      </c>
      <c r="O8" s="369">
        <f t="shared" ref="O8:O10" si="2">IFERROR((L8-M8)/M8,1)</f>
        <v>-0.63889038824036359</v>
      </c>
      <c r="P8" s="148"/>
      <c r="Q8" s="152">
        <f t="shared" si="0"/>
        <v>2</v>
      </c>
      <c r="R8" s="152">
        <f t="shared" si="1"/>
        <v>2</v>
      </c>
    </row>
    <row r="9" spans="1:18" s="183" customFormat="1" ht="6" customHeight="1" x14ac:dyDescent="0.25">
      <c r="A9" s="146"/>
      <c r="B9" s="147"/>
      <c r="C9" s="147"/>
      <c r="D9" s="184"/>
      <c r="E9" s="177"/>
      <c r="F9" s="173"/>
      <c r="G9" s="367"/>
      <c r="H9" s="177"/>
      <c r="I9" s="149"/>
      <c r="J9" s="150"/>
      <c r="K9" s="150"/>
      <c r="L9" s="185"/>
      <c r="M9" s="148"/>
      <c r="N9" s="173"/>
      <c r="O9" s="370"/>
      <c r="P9" s="148"/>
      <c r="Q9" s="152">
        <f t="shared" si="0"/>
        <v>0</v>
      </c>
      <c r="R9" s="152">
        <f t="shared" si="1"/>
        <v>0</v>
      </c>
    </row>
    <row r="10" spans="1:18" s="182" customFormat="1" ht="12.75" customHeight="1" x14ac:dyDescent="0.25">
      <c r="A10" s="146"/>
      <c r="B10" s="1">
        <v>1105</v>
      </c>
      <c r="C10" s="1" t="s">
        <v>3</v>
      </c>
      <c r="D10" s="221">
        <v>0</v>
      </c>
      <c r="E10" s="221">
        <v>0</v>
      </c>
      <c r="F10" s="173">
        <f>+(D10-E10)</f>
        <v>0</v>
      </c>
      <c r="G10" s="367">
        <v>0</v>
      </c>
      <c r="H10" s="148"/>
      <c r="I10" s="149"/>
      <c r="J10" s="1">
        <v>2401</v>
      </c>
      <c r="K10" s="1" t="s">
        <v>4</v>
      </c>
      <c r="L10" s="221">
        <v>8565694908</v>
      </c>
      <c r="M10" s="221">
        <v>28180655827</v>
      </c>
      <c r="N10" s="173">
        <f>L10-M10</f>
        <v>-19614960919</v>
      </c>
      <c r="O10" s="370">
        <f t="shared" si="2"/>
        <v>-0.69604345049368321</v>
      </c>
      <c r="P10" s="148"/>
      <c r="Q10" s="152">
        <f t="shared" si="0"/>
        <v>4</v>
      </c>
      <c r="R10" s="152">
        <f t="shared" si="1"/>
        <v>4</v>
      </c>
    </row>
    <row r="11" spans="1:18" s="182" customFormat="1" ht="12.75" customHeight="1" x14ac:dyDescent="0.25">
      <c r="A11" s="146"/>
      <c r="B11" s="1"/>
      <c r="C11" s="1"/>
      <c r="D11" s="186"/>
      <c r="E11" s="177"/>
      <c r="F11" s="173"/>
      <c r="G11" s="367"/>
      <c r="H11" s="177"/>
      <c r="I11" s="149"/>
      <c r="J11" s="1">
        <v>2407</v>
      </c>
      <c r="K11" s="187" t="s">
        <v>81</v>
      </c>
      <c r="L11" s="221">
        <v>0</v>
      </c>
      <c r="M11" s="221">
        <v>188254469</v>
      </c>
      <c r="N11" s="173">
        <f>L11-M11</f>
        <v>-188254469</v>
      </c>
      <c r="O11" s="370">
        <f t="shared" ref="O11:O16" si="3">IFERROR((L11-M11)/M11,1)</f>
        <v>-1</v>
      </c>
      <c r="P11" s="148"/>
      <c r="Q11" s="152">
        <f t="shared" si="0"/>
        <v>0</v>
      </c>
      <c r="R11" s="152">
        <f t="shared" si="1"/>
        <v>4</v>
      </c>
    </row>
    <row r="12" spans="1:18" s="182" customFormat="1" ht="12.75" customHeight="1" x14ac:dyDescent="0.25">
      <c r="A12" s="146"/>
      <c r="B12" s="1"/>
      <c r="C12" s="1"/>
      <c r="D12" s="186"/>
      <c r="E12" s="177"/>
      <c r="F12" s="173"/>
      <c r="G12" s="367"/>
      <c r="H12" s="177"/>
      <c r="I12" s="149"/>
      <c r="J12" s="1">
        <v>2424</v>
      </c>
      <c r="K12" s="1" t="s">
        <v>75</v>
      </c>
      <c r="L12" s="221">
        <v>28821666</v>
      </c>
      <c r="M12" s="221">
        <v>0</v>
      </c>
      <c r="N12" s="173">
        <f>L12-M12</f>
        <v>28821666</v>
      </c>
      <c r="O12" s="370">
        <f t="shared" si="3"/>
        <v>1</v>
      </c>
      <c r="P12" s="148"/>
      <c r="Q12" s="152">
        <f t="shared" si="0"/>
        <v>0</v>
      </c>
      <c r="R12" s="152">
        <f t="shared" si="1"/>
        <v>4</v>
      </c>
    </row>
    <row r="13" spans="1:18" s="188" customFormat="1" ht="12.75" customHeight="1" x14ac:dyDescent="0.25">
      <c r="A13" s="299">
        <v>7</v>
      </c>
      <c r="B13" s="295">
        <v>13</v>
      </c>
      <c r="C13" s="295" t="s">
        <v>40</v>
      </c>
      <c r="D13" s="300">
        <f>SUM(D15:D17)</f>
        <v>52240544428</v>
      </c>
      <c r="E13" s="300">
        <f>SUM(E15:E17)</f>
        <v>39514779036.190002</v>
      </c>
      <c r="F13" s="297">
        <f>+(D13-E13)</f>
        <v>12725765391.809998</v>
      </c>
      <c r="G13" s="366">
        <f>IFERROR((D13-E13)/E13,1)</f>
        <v>0.32205077953630917</v>
      </c>
      <c r="H13" s="148"/>
      <c r="I13" s="222"/>
      <c r="J13" s="1">
        <v>2430</v>
      </c>
      <c r="K13" s="1" t="s">
        <v>510</v>
      </c>
      <c r="L13" s="221">
        <v>1078331135</v>
      </c>
      <c r="M13" s="221"/>
      <c r="N13" s="173">
        <f>L13-M13</f>
        <v>1078331135</v>
      </c>
      <c r="O13" s="370">
        <f t="shared" si="3"/>
        <v>1</v>
      </c>
      <c r="P13" s="148"/>
      <c r="Q13" s="152">
        <f t="shared" si="0"/>
        <v>2</v>
      </c>
      <c r="R13" s="152">
        <f t="shared" si="1"/>
        <v>4</v>
      </c>
    </row>
    <row r="14" spans="1:18" s="152" customFormat="1" ht="12.75" customHeight="1" x14ac:dyDescent="0.25">
      <c r="A14" s="146"/>
      <c r="B14" s="147"/>
      <c r="C14" s="147"/>
      <c r="D14" s="184"/>
      <c r="E14" s="177"/>
      <c r="F14" s="173"/>
      <c r="G14" s="367"/>
      <c r="H14" s="177"/>
      <c r="I14" s="149"/>
      <c r="J14" s="1">
        <v>2436</v>
      </c>
      <c r="K14" s="1" t="s">
        <v>50</v>
      </c>
      <c r="L14" s="221">
        <v>355953689</v>
      </c>
      <c r="M14" s="221">
        <v>651907042</v>
      </c>
      <c r="N14" s="173">
        <f>L14-M14</f>
        <v>-295953353</v>
      </c>
      <c r="O14" s="370">
        <f t="shared" si="3"/>
        <v>-0.45398091128458773</v>
      </c>
      <c r="P14" s="148"/>
      <c r="Q14" s="152">
        <f t="shared" si="0"/>
        <v>0</v>
      </c>
      <c r="R14" s="152">
        <f t="shared" si="1"/>
        <v>4</v>
      </c>
    </row>
    <row r="15" spans="1:18" s="152" customFormat="1" ht="14.25" customHeight="1" x14ac:dyDescent="0.25">
      <c r="A15" s="146"/>
      <c r="B15" s="1">
        <v>1311</v>
      </c>
      <c r="C15" s="1" t="s">
        <v>5</v>
      </c>
      <c r="D15" s="221">
        <v>73672196160</v>
      </c>
      <c r="E15" s="221">
        <v>58685240473.309998</v>
      </c>
      <c r="F15" s="173">
        <f>+(D15-E15)</f>
        <v>14986955686.690002</v>
      </c>
      <c r="G15" s="367">
        <f>IFERROR((D15-E15)/E15,1)</f>
        <v>0.25537861932262268</v>
      </c>
      <c r="H15" s="148"/>
      <c r="I15" s="223"/>
      <c r="J15" s="1">
        <v>2440</v>
      </c>
      <c r="K15" s="1" t="s">
        <v>516</v>
      </c>
      <c r="L15" s="221">
        <v>25521609</v>
      </c>
      <c r="M15" s="221"/>
      <c r="N15" s="173"/>
      <c r="O15" s="370">
        <f t="shared" si="3"/>
        <v>1</v>
      </c>
      <c r="P15" s="148"/>
      <c r="Q15" s="152">
        <f t="shared" si="0"/>
        <v>4</v>
      </c>
      <c r="R15" s="152">
        <f t="shared" si="1"/>
        <v>4</v>
      </c>
    </row>
    <row r="16" spans="1:18" s="152" customFormat="1" ht="14.25" customHeight="1" x14ac:dyDescent="0.25">
      <c r="A16" s="146"/>
      <c r="B16" s="1">
        <v>1384</v>
      </c>
      <c r="C16" s="1" t="s">
        <v>72</v>
      </c>
      <c r="D16" s="221">
        <v>4416909894</v>
      </c>
      <c r="E16" s="221">
        <v>4532570876</v>
      </c>
      <c r="F16" s="173">
        <f>+(D16-E16)</f>
        <v>-115660982</v>
      </c>
      <c r="G16" s="367">
        <f>IFERROR((D16-E16)/E16,1)</f>
        <v>-2.5517743718565074E-2</v>
      </c>
      <c r="H16" s="148"/>
      <c r="I16" s="222"/>
      <c r="J16" s="1">
        <v>2490</v>
      </c>
      <c r="K16" s="1" t="s">
        <v>51</v>
      </c>
      <c r="L16" s="221">
        <v>441632981</v>
      </c>
      <c r="M16" s="221">
        <v>45027619.310000002</v>
      </c>
      <c r="N16" s="173">
        <f>L16-M16</f>
        <v>396605361.69</v>
      </c>
      <c r="O16" s="370">
        <f t="shared" si="3"/>
        <v>8.8080464338899542</v>
      </c>
      <c r="P16" s="148"/>
      <c r="Q16" s="152">
        <f t="shared" si="0"/>
        <v>4</v>
      </c>
      <c r="R16" s="152">
        <f t="shared" si="1"/>
        <v>4</v>
      </c>
    </row>
    <row r="17" spans="1:20" s="152" customFormat="1" ht="15" customHeight="1" x14ac:dyDescent="0.25">
      <c r="A17" s="146"/>
      <c r="B17" s="1">
        <v>1386</v>
      </c>
      <c r="C17" s="150" t="s">
        <v>41</v>
      </c>
      <c r="D17" s="221">
        <v>-25848561626</v>
      </c>
      <c r="E17" s="221">
        <v>-23703032313.119999</v>
      </c>
      <c r="F17" s="173">
        <f>+(D17-E17)</f>
        <v>-2145529312.8800011</v>
      </c>
      <c r="G17" s="367">
        <f>IFERROR((D17-E17)/E17,1)</f>
        <v>9.0517081719220252E-2</v>
      </c>
      <c r="H17" s="148"/>
      <c r="I17" s="223"/>
      <c r="J17" s="1"/>
      <c r="K17" s="1"/>
      <c r="L17" s="185"/>
      <c r="M17" s="148"/>
      <c r="N17" s="173"/>
      <c r="O17" s="370"/>
      <c r="P17" s="148"/>
      <c r="Q17" s="152">
        <f t="shared" si="0"/>
        <v>4</v>
      </c>
      <c r="R17" s="152">
        <f t="shared" si="1"/>
        <v>0</v>
      </c>
    </row>
    <row r="18" spans="1:20" s="152" customFormat="1" ht="12.75" customHeight="1" x14ac:dyDescent="0.25">
      <c r="A18" s="189"/>
      <c r="B18" s="1"/>
      <c r="C18" s="150"/>
      <c r="D18" s="186"/>
      <c r="E18" s="177"/>
      <c r="F18" s="173"/>
      <c r="G18" s="367"/>
      <c r="H18" s="177"/>
      <c r="I18" s="309"/>
      <c r="J18" s="295">
        <v>25</v>
      </c>
      <c r="K18" s="295" t="s">
        <v>6</v>
      </c>
      <c r="L18" s="300">
        <f>SUM(L20:L21)</f>
        <v>3039710352.9200001</v>
      </c>
      <c r="M18" s="300">
        <f>SUM(M20:M21)</f>
        <v>2889212991.9000001</v>
      </c>
      <c r="N18" s="297">
        <f>L18-M18</f>
        <v>150497361.01999998</v>
      </c>
      <c r="O18" s="369">
        <f>IFERROR((L18-M18)/M18,1)</f>
        <v>5.2089396469531354E-2</v>
      </c>
      <c r="P18" s="148"/>
      <c r="Q18" s="152">
        <f t="shared" si="0"/>
        <v>0</v>
      </c>
      <c r="R18" s="152">
        <f t="shared" si="1"/>
        <v>2</v>
      </c>
    </row>
    <row r="19" spans="1:20" s="152" customFormat="1" x14ac:dyDescent="0.25">
      <c r="A19" s="299">
        <v>10</v>
      </c>
      <c r="B19" s="295">
        <v>16</v>
      </c>
      <c r="C19" s="295" t="s">
        <v>42</v>
      </c>
      <c r="D19" s="300">
        <f>SUM(D21:D29)</f>
        <v>3193588883</v>
      </c>
      <c r="E19" s="300">
        <f>SUM(E21:E29)</f>
        <v>1841407894.5100002</v>
      </c>
      <c r="F19" s="297">
        <f>+(D19-E19)</f>
        <v>1352180988.4899998</v>
      </c>
      <c r="G19" s="366">
        <f>IFERROR((D19-E19)/E19,1)</f>
        <v>0.73431910035870462</v>
      </c>
      <c r="H19" s="148"/>
      <c r="O19" s="371"/>
      <c r="P19" s="148"/>
      <c r="Q19" s="152">
        <f t="shared" si="0"/>
        <v>2</v>
      </c>
      <c r="R19" s="152">
        <f>LEN(J20)</f>
        <v>4</v>
      </c>
    </row>
    <row r="20" spans="1:20" s="152" customFormat="1" ht="13.5" customHeight="1" x14ac:dyDescent="0.25">
      <c r="A20" s="244"/>
      <c r="G20" s="368"/>
      <c r="H20" s="148"/>
      <c r="I20" s="149">
        <v>22</v>
      </c>
      <c r="J20" s="1">
        <v>2511</v>
      </c>
      <c r="K20" s="150" t="s">
        <v>52</v>
      </c>
      <c r="L20" s="221">
        <v>2314345844.9200001</v>
      </c>
      <c r="M20" s="221">
        <v>2326908291.9000001</v>
      </c>
      <c r="N20" s="173">
        <f>L20-M20</f>
        <v>-12562446.980000019</v>
      </c>
      <c r="O20" s="370">
        <f>IFERROR((L20-M20)/M20,1)</f>
        <v>-5.3987718483491896E-3</v>
      </c>
      <c r="P20" s="148"/>
      <c r="Q20" s="152">
        <f t="shared" ref="Q20:Q42" si="4">LEN(B21)</f>
        <v>4</v>
      </c>
      <c r="R20" s="152">
        <f>LEN(J21)</f>
        <v>4</v>
      </c>
    </row>
    <row r="21" spans="1:20" s="152" customFormat="1" ht="15" customHeight="1" x14ac:dyDescent="0.25">
      <c r="A21" s="146"/>
      <c r="B21" s="1">
        <v>1620</v>
      </c>
      <c r="C21" s="1" t="s">
        <v>471</v>
      </c>
      <c r="D21" s="221">
        <v>416309599</v>
      </c>
      <c r="E21" s="224">
        <v>0</v>
      </c>
      <c r="F21" s="173">
        <f t="shared" ref="F21:F29" si="5">+(D21-E21)</f>
        <v>416309599</v>
      </c>
      <c r="G21" s="367">
        <f t="shared" ref="G21:G24" si="6">IFERROR((D21-E21)/E21,1)</f>
        <v>1</v>
      </c>
      <c r="H21" s="148"/>
      <c r="I21" s="223"/>
      <c r="J21" s="1">
        <v>2512</v>
      </c>
      <c r="K21" s="150" t="s">
        <v>53</v>
      </c>
      <c r="L21" s="221">
        <v>725364508</v>
      </c>
      <c r="M21" s="221">
        <v>562304700</v>
      </c>
      <c r="N21" s="173">
        <f>L21-M21</f>
        <v>163059808</v>
      </c>
      <c r="O21" s="370">
        <f>IFERROR((L21-M21)/M21,1)</f>
        <v>0.28998478582875087</v>
      </c>
      <c r="P21" s="148"/>
      <c r="Q21" s="152">
        <f t="shared" si="4"/>
        <v>4</v>
      </c>
      <c r="R21" s="152">
        <f>LEN(J22)</f>
        <v>0</v>
      </c>
    </row>
    <row r="22" spans="1:20" s="152" customFormat="1" ht="15.95" customHeight="1" x14ac:dyDescent="0.25">
      <c r="A22" s="146"/>
      <c r="B22" s="1">
        <v>1635</v>
      </c>
      <c r="C22" s="1" t="s">
        <v>473</v>
      </c>
      <c r="D22" s="186">
        <v>135371600</v>
      </c>
      <c r="E22" s="186">
        <v>135371600</v>
      </c>
      <c r="F22" s="173">
        <f t="shared" si="5"/>
        <v>0</v>
      </c>
      <c r="G22" s="367">
        <f t="shared" si="6"/>
        <v>0</v>
      </c>
      <c r="H22" s="148"/>
      <c r="I22" s="149"/>
      <c r="J22" s="1"/>
      <c r="K22" s="1"/>
      <c r="L22" s="185"/>
      <c r="M22" s="148"/>
      <c r="N22" s="173"/>
      <c r="O22" s="151"/>
      <c r="P22" s="148"/>
      <c r="Q22" s="152">
        <f t="shared" si="4"/>
        <v>4</v>
      </c>
      <c r="R22" s="152" t="e">
        <f>LEN(#REF!)</f>
        <v>#REF!</v>
      </c>
      <c r="T22" s="152">
        <v>100</v>
      </c>
    </row>
    <row r="23" spans="1:20" s="152" customFormat="1" x14ac:dyDescent="0.25">
      <c r="A23" s="146"/>
      <c r="B23" s="1">
        <v>1650</v>
      </c>
      <c r="C23" s="150" t="s">
        <v>43</v>
      </c>
      <c r="D23" s="221">
        <v>976132814</v>
      </c>
      <c r="E23" s="186">
        <v>976132814</v>
      </c>
      <c r="F23" s="173">
        <f t="shared" si="5"/>
        <v>0</v>
      </c>
      <c r="G23" s="367">
        <f t="shared" si="6"/>
        <v>0</v>
      </c>
      <c r="H23" s="148"/>
      <c r="I23" s="309">
        <v>23</v>
      </c>
      <c r="J23" s="295">
        <v>27</v>
      </c>
      <c r="K23" s="295" t="s">
        <v>7</v>
      </c>
      <c r="L23" s="300">
        <f>SUM(L25)</f>
        <v>992314729</v>
      </c>
      <c r="M23" s="311">
        <f>SUM(M25)</f>
        <v>2222092005</v>
      </c>
      <c r="N23" s="297">
        <f>L23-M23</f>
        <v>-1229777276</v>
      </c>
      <c r="O23" s="369">
        <f>IFERROR((L23-M23)/M23,1)</f>
        <v>-0.55343220408193672</v>
      </c>
      <c r="P23" s="148"/>
      <c r="Q23" s="152">
        <f t="shared" si="4"/>
        <v>4</v>
      </c>
      <c r="R23" s="152" t="e">
        <f>LEN(#REF!)</f>
        <v>#REF!</v>
      </c>
      <c r="T23" s="152">
        <v>250</v>
      </c>
    </row>
    <row r="24" spans="1:20" s="152" customFormat="1" x14ac:dyDescent="0.25">
      <c r="A24" s="146"/>
      <c r="B24" s="1">
        <v>1655</v>
      </c>
      <c r="C24" s="1" t="s">
        <v>10</v>
      </c>
      <c r="D24" s="221">
        <v>521097697</v>
      </c>
      <c r="E24" s="186">
        <v>236751964.34</v>
      </c>
      <c r="F24" s="173">
        <f t="shared" si="5"/>
        <v>284345732.65999997</v>
      </c>
      <c r="G24" s="367">
        <f t="shared" si="6"/>
        <v>1.2010279764844969</v>
      </c>
      <c r="H24" s="148"/>
      <c r="I24" s="223"/>
      <c r="J24" s="147"/>
      <c r="K24" s="147"/>
      <c r="L24" s="190"/>
      <c r="M24" s="148"/>
      <c r="N24" s="173"/>
      <c r="O24" s="370"/>
      <c r="P24" s="148"/>
      <c r="Q24" s="152">
        <f t="shared" si="4"/>
        <v>4</v>
      </c>
      <c r="R24" s="152">
        <f>LEN(J23)</f>
        <v>2</v>
      </c>
    </row>
    <row r="25" spans="1:20" s="152" customFormat="1" x14ac:dyDescent="0.25">
      <c r="A25" s="189"/>
      <c r="B25" s="1">
        <v>1665</v>
      </c>
      <c r="C25" s="1" t="s">
        <v>12</v>
      </c>
      <c r="D25" s="221">
        <v>359201452</v>
      </c>
      <c r="E25" s="186">
        <v>354622927</v>
      </c>
      <c r="F25" s="173">
        <f t="shared" si="5"/>
        <v>4578525</v>
      </c>
      <c r="G25" s="367">
        <f t="shared" ref="G25:G29" si="7">IFERROR((D25-E25)/E25,1)</f>
        <v>1.2910967259598531E-2</v>
      </c>
      <c r="H25" s="148"/>
      <c r="I25" s="225"/>
      <c r="J25" s="1">
        <v>2701</v>
      </c>
      <c r="K25" s="1" t="s">
        <v>54</v>
      </c>
      <c r="L25" s="186">
        <v>992314729</v>
      </c>
      <c r="M25" s="226">
        <v>2222092005</v>
      </c>
      <c r="N25" s="173">
        <f>L25-M25</f>
        <v>-1229777276</v>
      </c>
      <c r="O25" s="370">
        <f>IFERROR((L25-M25)/M25,1)</f>
        <v>-0.55343220408193672</v>
      </c>
      <c r="P25" s="148"/>
      <c r="Q25" s="152">
        <f t="shared" si="4"/>
        <v>4</v>
      </c>
      <c r="R25" s="152">
        <f>LEN(J24)</f>
        <v>0</v>
      </c>
    </row>
    <row r="26" spans="1:20" s="152" customFormat="1" x14ac:dyDescent="0.25">
      <c r="A26" s="146"/>
      <c r="B26" s="1">
        <v>1670</v>
      </c>
      <c r="C26" s="1" t="s">
        <v>13</v>
      </c>
      <c r="D26" s="221">
        <v>3691259052</v>
      </c>
      <c r="E26" s="186">
        <v>2618817821.9099998</v>
      </c>
      <c r="F26" s="173">
        <f t="shared" si="5"/>
        <v>1072441230.0900002</v>
      </c>
      <c r="G26" s="367">
        <f t="shared" si="7"/>
        <v>0.40951349159057937</v>
      </c>
      <c r="H26" s="148"/>
      <c r="O26" s="371"/>
      <c r="P26" s="148"/>
      <c r="Q26" s="152">
        <f t="shared" si="4"/>
        <v>4</v>
      </c>
      <c r="R26" s="152">
        <f>LEN(J25)</f>
        <v>4</v>
      </c>
      <c r="T26" s="191">
        <f>+(T23-T22)/T22</f>
        <v>1.5</v>
      </c>
    </row>
    <row r="27" spans="1:20" s="152" customFormat="1" ht="13.5" customHeight="1" x14ac:dyDescent="0.25">
      <c r="A27" s="146"/>
      <c r="B27" s="1">
        <v>1675</v>
      </c>
      <c r="C27" s="1" t="s">
        <v>14</v>
      </c>
      <c r="D27" s="221">
        <v>258247290</v>
      </c>
      <c r="E27" s="186">
        <v>258247290</v>
      </c>
      <c r="F27" s="173">
        <f t="shared" si="5"/>
        <v>0</v>
      </c>
      <c r="G27" s="367">
        <f t="shared" si="7"/>
        <v>0</v>
      </c>
      <c r="H27" s="148"/>
      <c r="I27" s="149"/>
      <c r="J27" s="192"/>
      <c r="K27" s="192"/>
      <c r="L27" s="193"/>
      <c r="M27" s="148"/>
      <c r="N27" s="173"/>
      <c r="O27" s="370"/>
      <c r="P27" s="148"/>
      <c r="Q27" s="152">
        <f t="shared" si="4"/>
        <v>4</v>
      </c>
      <c r="R27" s="152" t="e">
        <f>LEN(#REF!)</f>
        <v>#REF!</v>
      </c>
    </row>
    <row r="28" spans="1:20" s="152" customFormat="1" ht="15.95" customHeight="1" thickBot="1" x14ac:dyDescent="0.3">
      <c r="A28" s="146"/>
      <c r="B28" s="1">
        <v>1685</v>
      </c>
      <c r="C28" s="1" t="s">
        <v>15</v>
      </c>
      <c r="D28" s="221">
        <v>-2753809228</v>
      </c>
      <c r="E28" s="186">
        <v>-2289588024.4899998</v>
      </c>
      <c r="F28" s="173">
        <f t="shared" si="5"/>
        <v>-464221203.51000023</v>
      </c>
      <c r="G28" s="367">
        <f t="shared" si="7"/>
        <v>0.20275315844797204</v>
      </c>
      <c r="H28" s="148"/>
      <c r="I28" s="149"/>
      <c r="J28" s="1"/>
      <c r="K28" s="302" t="s">
        <v>8</v>
      </c>
      <c r="L28" s="312">
        <f>+L6</f>
        <v>14527981069.92</v>
      </c>
      <c r="M28" s="312">
        <f>+M6</f>
        <v>34177149954.210003</v>
      </c>
      <c r="N28" s="297">
        <f>L28-M28</f>
        <v>-19649168884.290001</v>
      </c>
      <c r="O28" s="369">
        <f>IFERROR((L28-M28)/M28,1)</f>
        <v>-0.57492122399368117</v>
      </c>
      <c r="P28" s="148"/>
      <c r="Q28" s="152">
        <f t="shared" si="4"/>
        <v>4</v>
      </c>
      <c r="R28" s="152">
        <f>LEN(J27)</f>
        <v>0</v>
      </c>
    </row>
    <row r="29" spans="1:20" s="188" customFormat="1" ht="13.5" customHeight="1" thickTop="1" x14ac:dyDescent="0.25">
      <c r="A29" s="146"/>
      <c r="B29" s="1">
        <v>1695</v>
      </c>
      <c r="C29" s="1" t="s">
        <v>93</v>
      </c>
      <c r="D29" s="221">
        <v>-410221393</v>
      </c>
      <c r="E29" s="186">
        <v>-448948498.25</v>
      </c>
      <c r="F29" s="173">
        <f t="shared" si="5"/>
        <v>38727105.25</v>
      </c>
      <c r="G29" s="367">
        <f t="shared" si="7"/>
        <v>-8.626179929537163E-2</v>
      </c>
      <c r="H29" s="177"/>
      <c r="I29" s="152"/>
      <c r="J29" s="152"/>
      <c r="K29" s="152"/>
      <c r="L29" s="152"/>
      <c r="M29" s="152"/>
      <c r="N29" s="152"/>
      <c r="O29" s="371"/>
      <c r="P29" s="148"/>
      <c r="Q29" s="152">
        <f t="shared" si="4"/>
        <v>0</v>
      </c>
      <c r="R29" s="152">
        <f>LEN(J28)</f>
        <v>0</v>
      </c>
    </row>
    <row r="30" spans="1:20" s="152" customFormat="1" ht="13.5" customHeight="1" x14ac:dyDescent="0.25">
      <c r="A30" s="146"/>
      <c r="B30" s="192"/>
      <c r="C30" s="192"/>
      <c r="D30" s="194"/>
      <c r="E30" s="177"/>
      <c r="F30" s="173"/>
      <c r="G30" s="367"/>
      <c r="H30" s="148"/>
      <c r="I30" s="188"/>
      <c r="J30" s="188"/>
      <c r="K30" s="188"/>
      <c r="L30" s="188"/>
      <c r="M30" s="188"/>
      <c r="N30" s="188"/>
      <c r="O30" s="372"/>
      <c r="P30" s="198"/>
      <c r="Q30" s="152">
        <f t="shared" si="4"/>
        <v>2</v>
      </c>
      <c r="R30" s="152" t="e">
        <f>LEN(#REF!)</f>
        <v>#REF!</v>
      </c>
      <c r="T30" s="152" t="e">
        <f>+#REF!*T22</f>
        <v>#REF!</v>
      </c>
    </row>
    <row r="31" spans="1:20" s="152" customFormat="1" ht="13.5" customHeight="1" x14ac:dyDescent="0.25">
      <c r="A31" s="299" t="s">
        <v>430</v>
      </c>
      <c r="B31" s="295">
        <v>19</v>
      </c>
      <c r="C31" s="295" t="s">
        <v>17</v>
      </c>
      <c r="D31" s="300">
        <f>SUM(D33:D41)</f>
        <v>583908451713</v>
      </c>
      <c r="E31" s="300">
        <f>SUM(E32:E41)</f>
        <v>234700395647.23999</v>
      </c>
      <c r="F31" s="301">
        <f>+(D31-E31)</f>
        <v>349208056065.76001</v>
      </c>
      <c r="G31" s="366">
        <f>IFERROR((D31-E31)/E31,1)</f>
        <v>1.4878886552480619</v>
      </c>
      <c r="H31" s="177"/>
      <c r="I31" s="340">
        <v>27</v>
      </c>
      <c r="J31" s="295">
        <v>3</v>
      </c>
      <c r="K31" s="295" t="s">
        <v>9</v>
      </c>
      <c r="L31" s="341">
        <f>SUM(L32:L34)</f>
        <v>245654946721.32001</v>
      </c>
      <c r="M31" s="341">
        <f>SUM(M32:M34)</f>
        <v>241879432623.90005</v>
      </c>
      <c r="N31" s="297">
        <f>L31-M31</f>
        <v>3775514097.4199524</v>
      </c>
      <c r="O31" s="369">
        <f>IFERROR((L31-M31)/M31,1)</f>
        <v>1.560907455612617E-2</v>
      </c>
      <c r="P31" s="148"/>
      <c r="Q31" s="152">
        <f t="shared" si="4"/>
        <v>0</v>
      </c>
      <c r="R31" s="152" t="e">
        <f>LEN(#REF!)</f>
        <v>#REF!</v>
      </c>
    </row>
    <row r="32" spans="1:20" s="152" customFormat="1" ht="12" customHeight="1" x14ac:dyDescent="0.25">
      <c r="A32" s="146"/>
      <c r="B32" s="147"/>
      <c r="C32" s="147"/>
      <c r="D32" s="184"/>
      <c r="E32" s="177"/>
      <c r="F32" s="173"/>
      <c r="G32" s="367"/>
      <c r="H32" s="148"/>
      <c r="I32" s="223"/>
      <c r="J32" s="1">
        <v>3105</v>
      </c>
      <c r="K32" s="1" t="s">
        <v>11</v>
      </c>
      <c r="L32" s="186">
        <v>104939269470.53999</v>
      </c>
      <c r="M32" s="221">
        <v>117763101748</v>
      </c>
      <c r="N32" s="173">
        <f>L32-M32</f>
        <v>-12823832277.460007</v>
      </c>
      <c r="O32" s="370">
        <f>IFERROR((L32-M32)/M32,1)</f>
        <v>-0.1088951639954388</v>
      </c>
      <c r="P32" s="148"/>
      <c r="Q32" s="152">
        <f t="shared" si="4"/>
        <v>4</v>
      </c>
      <c r="R32" s="152">
        <f t="shared" ref="R32:R44" si="8">LEN(J31)</f>
        <v>1</v>
      </c>
    </row>
    <row r="33" spans="1:19" s="152" customFormat="1" ht="12" customHeight="1" x14ac:dyDescent="0.25">
      <c r="A33" s="189"/>
      <c r="B33" s="1">
        <v>1902</v>
      </c>
      <c r="C33" s="1" t="s">
        <v>73</v>
      </c>
      <c r="D33" s="221">
        <v>94517923</v>
      </c>
      <c r="E33" s="221">
        <v>66768898</v>
      </c>
      <c r="F33" s="173">
        <f t="shared" ref="F33:F41" si="9">+(D33-E33)</f>
        <v>27749025</v>
      </c>
      <c r="G33" s="367">
        <f t="shared" ref="G33:G44" si="10">IFERROR((D33-E33)/E33,1)</f>
        <v>0.41559806783092329</v>
      </c>
      <c r="H33" s="148"/>
      <c r="I33" s="223"/>
      <c r="J33" s="1">
        <v>3109</v>
      </c>
      <c r="K33" s="1" t="s">
        <v>83</v>
      </c>
      <c r="L33" s="228">
        <v>140715677250.78</v>
      </c>
      <c r="M33" s="221">
        <v>143826659067.20001</v>
      </c>
      <c r="N33" s="173">
        <f>L33-M33</f>
        <v>-3110981816.4200134</v>
      </c>
      <c r="O33" s="370">
        <f>IFERROR((L33-M33)/M33,1)</f>
        <v>-2.1630077737997598E-2</v>
      </c>
      <c r="P33" s="148"/>
      <c r="Q33" s="152">
        <f t="shared" si="4"/>
        <v>4</v>
      </c>
      <c r="R33" s="152">
        <f t="shared" si="8"/>
        <v>4</v>
      </c>
    </row>
    <row r="34" spans="1:19" s="152" customFormat="1" ht="13.5" customHeight="1" x14ac:dyDescent="0.25">
      <c r="A34" s="146"/>
      <c r="B34" s="1">
        <v>1905</v>
      </c>
      <c r="C34" s="1" t="s">
        <v>44</v>
      </c>
      <c r="D34" s="221">
        <v>322336651</v>
      </c>
      <c r="E34" s="221">
        <v>322739125</v>
      </c>
      <c r="F34" s="173">
        <f t="shared" si="9"/>
        <v>-402474</v>
      </c>
      <c r="G34" s="367">
        <f t="shared" si="10"/>
        <v>-1.2470567366135109E-3</v>
      </c>
      <c r="H34" s="148"/>
      <c r="I34" s="223"/>
      <c r="J34" s="187">
        <v>3110</v>
      </c>
      <c r="K34" s="169" t="s">
        <v>94</v>
      </c>
      <c r="L34" s="228"/>
      <c r="M34" s="228">
        <v>-19710328191.299965</v>
      </c>
      <c r="N34" s="173">
        <f>L34-M34</f>
        <v>19710328191.299965</v>
      </c>
      <c r="O34" s="370">
        <f>IFERROR((L34-M34)/M34,1)</f>
        <v>-1</v>
      </c>
      <c r="P34" s="148"/>
      <c r="Q34" s="152">
        <f t="shared" si="4"/>
        <v>4</v>
      </c>
      <c r="R34" s="152">
        <f t="shared" si="8"/>
        <v>4</v>
      </c>
    </row>
    <row r="35" spans="1:19" s="152" customFormat="1" ht="13.5" customHeight="1" x14ac:dyDescent="0.25">
      <c r="A35" s="146"/>
      <c r="B35" s="1">
        <v>1906</v>
      </c>
      <c r="C35" s="1" t="s">
        <v>45</v>
      </c>
      <c r="D35" s="221">
        <v>8084662967</v>
      </c>
      <c r="E35" s="221">
        <v>2198895828</v>
      </c>
      <c r="F35" s="173">
        <f t="shared" si="9"/>
        <v>5885767139</v>
      </c>
      <c r="G35" s="367">
        <f t="shared" si="10"/>
        <v>2.6766921215878536</v>
      </c>
      <c r="H35" s="148"/>
      <c r="I35" s="227"/>
      <c r="J35" s="1"/>
      <c r="K35" s="1"/>
      <c r="L35" s="185"/>
      <c r="M35" s="179"/>
      <c r="N35" s="173"/>
      <c r="O35" s="370"/>
      <c r="P35" s="148"/>
      <c r="Q35" s="152">
        <f t="shared" si="4"/>
        <v>4</v>
      </c>
      <c r="R35" s="152">
        <f t="shared" si="8"/>
        <v>4</v>
      </c>
    </row>
    <row r="36" spans="1:19" s="152" customFormat="1" ht="14.25" customHeight="1" x14ac:dyDescent="0.25">
      <c r="A36" s="146">
        <v>16</v>
      </c>
      <c r="B36" s="1">
        <v>1908</v>
      </c>
      <c r="C36" s="1" t="s">
        <v>46</v>
      </c>
      <c r="D36" s="221">
        <v>122762960006</v>
      </c>
      <c r="E36" s="221">
        <v>129110910352</v>
      </c>
      <c r="F36" s="173">
        <f t="shared" si="9"/>
        <v>-6347950346</v>
      </c>
      <c r="G36" s="367">
        <f t="shared" si="10"/>
        <v>-4.9166645395755798E-2</v>
      </c>
      <c r="H36" s="177"/>
      <c r="I36" s="223"/>
      <c r="J36" s="1"/>
      <c r="K36" s="1"/>
      <c r="L36" s="195"/>
      <c r="M36" s="148"/>
      <c r="N36" s="173"/>
      <c r="O36" s="370"/>
      <c r="P36" s="148"/>
      <c r="Q36" s="152" t="e">
        <f>LEN(#REF!)</f>
        <v>#REF!</v>
      </c>
      <c r="R36" s="152">
        <f t="shared" si="8"/>
        <v>0</v>
      </c>
    </row>
    <row r="37" spans="1:19" s="152" customFormat="1" ht="13.5" customHeight="1" x14ac:dyDescent="0.25">
      <c r="A37" s="146">
        <v>16</v>
      </c>
      <c r="B37" s="1">
        <v>1926</v>
      </c>
      <c r="C37" s="1" t="s">
        <v>47</v>
      </c>
      <c r="D37" s="221">
        <v>436480559685</v>
      </c>
      <c r="E37" s="221">
        <v>101014332502</v>
      </c>
      <c r="F37" s="173">
        <f t="shared" si="9"/>
        <v>335466227183</v>
      </c>
      <c r="G37" s="367">
        <f>IFERROR((D37-E37)/E37,1)</f>
        <v>3.3209765275274976</v>
      </c>
      <c r="H37" s="148"/>
      <c r="I37" s="223"/>
      <c r="J37" s="192"/>
      <c r="K37" s="302" t="s">
        <v>451</v>
      </c>
      <c r="L37" s="313">
        <f>+ER!F72</f>
        <v>379159657232.58997</v>
      </c>
      <c r="M37" s="296">
        <f>ER!G72</f>
        <v>-19710328191.299965</v>
      </c>
      <c r="N37" s="297">
        <f>L37-M37</f>
        <v>398869985423.88995</v>
      </c>
      <c r="O37" s="369">
        <f>IFERROR((L37-M37)/-M37,1)</f>
        <v>20.236597866490577</v>
      </c>
      <c r="P37" s="198"/>
      <c r="Q37" s="152">
        <f>LEN(B37)</f>
        <v>4</v>
      </c>
      <c r="R37" s="152">
        <f t="shared" si="8"/>
        <v>0</v>
      </c>
    </row>
    <row r="38" spans="1:19" s="152" customFormat="1" ht="13.5" customHeight="1" x14ac:dyDescent="0.25">
      <c r="A38" s="146">
        <v>14</v>
      </c>
      <c r="B38" s="1">
        <v>1970</v>
      </c>
      <c r="C38" s="1" t="s">
        <v>48</v>
      </c>
      <c r="D38" s="221">
        <v>3277231062</v>
      </c>
      <c r="E38" s="221">
        <v>4283716268.5599999</v>
      </c>
      <c r="F38" s="173">
        <f t="shared" si="9"/>
        <v>-1006485206.5599999</v>
      </c>
      <c r="G38" s="367">
        <f>IFERROR((D38-E38)/E38,1)</f>
        <v>-0.23495608566492121</v>
      </c>
      <c r="H38" s="148"/>
      <c r="I38" s="223"/>
      <c r="J38" s="1"/>
      <c r="K38" s="230"/>
      <c r="L38" s="185"/>
      <c r="M38" s="179"/>
      <c r="N38" s="179"/>
      <c r="O38" s="370"/>
      <c r="P38" s="148"/>
      <c r="Q38" s="152">
        <f>LEN(B38)</f>
        <v>4</v>
      </c>
      <c r="R38" s="152">
        <f t="shared" si="8"/>
        <v>0</v>
      </c>
    </row>
    <row r="39" spans="1:19" s="152" customFormat="1" ht="13.5" customHeight="1" x14ac:dyDescent="0.25">
      <c r="A39" s="146"/>
      <c r="B39" s="1">
        <v>1975</v>
      </c>
      <c r="C39" s="150" t="s">
        <v>49</v>
      </c>
      <c r="D39" s="221">
        <v>-1183321093</v>
      </c>
      <c r="E39" s="221">
        <v>-2141441962.76</v>
      </c>
      <c r="F39" s="173">
        <f t="shared" si="9"/>
        <v>958120869.75999999</v>
      </c>
      <c r="G39" s="367">
        <f>IFERROR((D39-E39)/E39,1)</f>
        <v>-0.44741855554428606</v>
      </c>
      <c r="H39" s="148"/>
      <c r="I39" s="149"/>
      <c r="J39" s="150"/>
      <c r="K39" s="230"/>
      <c r="L39" s="185"/>
      <c r="M39" s="169"/>
      <c r="N39" s="169"/>
      <c r="O39" s="370"/>
      <c r="P39" s="148"/>
      <c r="Q39" s="152">
        <f>LEN(B39)</f>
        <v>4</v>
      </c>
      <c r="R39" s="152">
        <f t="shared" si="8"/>
        <v>0</v>
      </c>
    </row>
    <row r="40" spans="1:19" s="188" customFormat="1" ht="13.5" customHeight="1" thickBot="1" x14ac:dyDescent="0.3">
      <c r="A40" s="146"/>
      <c r="B40" s="1">
        <v>1976</v>
      </c>
      <c r="C40" s="150" t="s">
        <v>88</v>
      </c>
      <c r="D40" s="221">
        <v>-285487367</v>
      </c>
      <c r="E40" s="228">
        <v>-155525363.56</v>
      </c>
      <c r="F40" s="173">
        <f t="shared" si="9"/>
        <v>-129962003.44</v>
      </c>
      <c r="G40" s="367">
        <f>IFERROR((D40-E40)/E40,1)</f>
        <v>0.83563221114003094</v>
      </c>
      <c r="H40" s="148"/>
      <c r="I40" s="149"/>
      <c r="J40" s="150"/>
      <c r="K40" s="302" t="s">
        <v>16</v>
      </c>
      <c r="L40" s="312">
        <f>+L31</f>
        <v>245654946721.32001</v>
      </c>
      <c r="M40" s="312">
        <f>+M31</f>
        <v>241879432623.90005</v>
      </c>
      <c r="N40" s="298"/>
      <c r="O40" s="369">
        <f>IFERROR((L40-M40)/M40,1)</f>
        <v>1.560907455612617E-2</v>
      </c>
      <c r="P40" s="148"/>
      <c r="Q40" s="152">
        <f>LEN(B40)</f>
        <v>4</v>
      </c>
      <c r="R40" s="152">
        <f t="shared" si="8"/>
        <v>0</v>
      </c>
    </row>
    <row r="41" spans="1:19" s="152" customFormat="1" ht="12" customHeight="1" thickTop="1" x14ac:dyDescent="0.25">
      <c r="A41" s="146"/>
      <c r="B41" s="1">
        <v>1986</v>
      </c>
      <c r="C41" s="150" t="s">
        <v>503</v>
      </c>
      <c r="D41" s="221">
        <v>14354991879</v>
      </c>
      <c r="E41" s="221">
        <v>0</v>
      </c>
      <c r="F41" s="173">
        <f t="shared" si="9"/>
        <v>14354991879</v>
      </c>
      <c r="G41" s="367">
        <f>IFERROR((D41-E41)/E41,1)</f>
        <v>1</v>
      </c>
      <c r="H41" s="148"/>
      <c r="I41" s="149"/>
      <c r="J41" s="150"/>
      <c r="K41" s="230"/>
      <c r="L41" s="185"/>
      <c r="M41" s="148"/>
      <c r="N41" s="148"/>
      <c r="O41" s="370"/>
      <c r="P41" s="148"/>
      <c r="Q41" s="152">
        <f>LEN(B41)</f>
        <v>4</v>
      </c>
      <c r="R41" s="152">
        <f t="shared" si="8"/>
        <v>0</v>
      </c>
    </row>
    <row r="42" spans="1:19" s="152" customFormat="1" ht="12" customHeight="1" x14ac:dyDescent="0.25">
      <c r="G42" s="368"/>
      <c r="H42" s="177"/>
      <c r="I42" s="223"/>
      <c r="J42" s="150"/>
      <c r="K42" s="230"/>
      <c r="L42" s="185"/>
      <c r="M42" s="148"/>
      <c r="N42" s="148"/>
      <c r="O42" s="370"/>
      <c r="P42" s="148"/>
      <c r="Q42" s="152">
        <f t="shared" si="4"/>
        <v>0</v>
      </c>
      <c r="R42" s="152">
        <f t="shared" si="8"/>
        <v>0</v>
      </c>
    </row>
    <row r="43" spans="1:19" s="152" customFormat="1" ht="12" customHeight="1" thickBot="1" x14ac:dyDescent="0.3">
      <c r="A43" s="146"/>
      <c r="B43" s="150"/>
      <c r="C43" s="150"/>
      <c r="D43" s="184"/>
      <c r="E43" s="177"/>
      <c r="F43" s="173"/>
      <c r="G43" s="367"/>
      <c r="H43" s="177"/>
      <c r="I43" s="149"/>
      <c r="J43" s="150"/>
      <c r="K43" s="302" t="s">
        <v>18</v>
      </c>
      <c r="L43" s="312">
        <f>+L40+L28+L37</f>
        <v>639342585023.82996</v>
      </c>
      <c r="M43" s="312">
        <f>+M40+M28</f>
        <v>276056582578.11005</v>
      </c>
      <c r="N43" s="298"/>
      <c r="O43" s="369">
        <f>IFERROR((L43-M43)/M43,1)</f>
        <v>1.3159838430693038</v>
      </c>
      <c r="P43" s="148"/>
      <c r="Q43" s="152">
        <f>LEN(C44)</f>
        <v>13</v>
      </c>
      <c r="R43" s="152">
        <f t="shared" si="8"/>
        <v>0</v>
      </c>
    </row>
    <row r="44" spans="1:19" s="152" customFormat="1" ht="12" customHeight="1" thickTop="1" x14ac:dyDescent="0.25">
      <c r="A44" s="146"/>
      <c r="C44" s="302" t="s">
        <v>55</v>
      </c>
      <c r="D44" s="303">
        <f>+D6</f>
        <v>639342585024</v>
      </c>
      <c r="E44" s="303">
        <f>+E6</f>
        <v>276056582577.94</v>
      </c>
      <c r="F44" s="297"/>
      <c r="G44" s="366">
        <f t="shared" si="10"/>
        <v>1.3159838430713464</v>
      </c>
      <c r="H44" s="177"/>
      <c r="O44" s="371"/>
      <c r="P44" s="148"/>
      <c r="Q44" s="152" t="e">
        <f>LEN(#REF!)</f>
        <v>#REF!</v>
      </c>
      <c r="R44" s="152">
        <f t="shared" si="8"/>
        <v>0</v>
      </c>
      <c r="S44" s="197"/>
    </row>
    <row r="45" spans="1:19" s="152" customFormat="1" ht="12" customHeight="1" x14ac:dyDescent="0.25">
      <c r="A45" s="146"/>
      <c r="B45" s="150"/>
      <c r="C45" s="150"/>
      <c r="D45" s="196"/>
      <c r="E45" s="177"/>
      <c r="F45" s="173"/>
      <c r="G45" s="367"/>
      <c r="H45" s="177"/>
      <c r="O45" s="371"/>
      <c r="P45" s="148"/>
      <c r="S45" s="197"/>
    </row>
    <row r="46" spans="1:19" s="152" customFormat="1" ht="12.75" customHeight="1" x14ac:dyDescent="0.25">
      <c r="A46" s="146"/>
      <c r="B46" s="150"/>
      <c r="C46" s="150"/>
      <c r="D46" s="196"/>
      <c r="E46" s="177"/>
      <c r="F46" s="173"/>
      <c r="G46" s="367"/>
      <c r="H46" s="177"/>
      <c r="I46" s="149"/>
      <c r="O46" s="370"/>
      <c r="P46" s="148"/>
      <c r="Q46" s="152">
        <f>LEN(B46)</f>
        <v>0</v>
      </c>
      <c r="R46" s="152">
        <f t="shared" si="1"/>
        <v>0</v>
      </c>
    </row>
    <row r="47" spans="1:19" s="152" customFormat="1" ht="12.75" customHeight="1" x14ac:dyDescent="0.25">
      <c r="A47" s="299"/>
      <c r="B47" s="295">
        <v>8</v>
      </c>
      <c r="C47" s="295" t="s">
        <v>19</v>
      </c>
      <c r="D47" s="304">
        <f>+D49+D50+D52</f>
        <v>0</v>
      </c>
      <c r="E47" s="304">
        <f>+E49+E50+E52</f>
        <v>0</v>
      </c>
      <c r="F47" s="297"/>
      <c r="G47" s="366">
        <v>0</v>
      </c>
      <c r="H47" s="177"/>
      <c r="I47" s="314"/>
      <c r="J47" s="295">
        <v>9</v>
      </c>
      <c r="K47" s="295" t="s">
        <v>20</v>
      </c>
      <c r="L47" s="304">
        <f>L49+L53+L55</f>
        <v>0.1399993896484375</v>
      </c>
      <c r="M47" s="304">
        <v>0</v>
      </c>
      <c r="N47" s="298">
        <v>0</v>
      </c>
      <c r="O47" s="369">
        <v>0</v>
      </c>
      <c r="P47" s="148"/>
      <c r="Q47" s="152">
        <f>LEN(B47)</f>
        <v>1</v>
      </c>
      <c r="R47" s="152">
        <f t="shared" si="1"/>
        <v>1</v>
      </c>
    </row>
    <row r="48" spans="1:19" s="152" customFormat="1" ht="15.95" customHeight="1" x14ac:dyDescent="0.25">
      <c r="A48" s="244"/>
      <c r="G48" s="368"/>
      <c r="H48" s="148"/>
      <c r="O48" s="371"/>
      <c r="P48" s="148"/>
      <c r="Q48" s="152">
        <f>LEN(B49)</f>
        <v>2</v>
      </c>
      <c r="R48" s="152">
        <f>LEN(J49)</f>
        <v>2</v>
      </c>
    </row>
    <row r="49" spans="1:20" s="152" customFormat="1" ht="15.95" customHeight="1" x14ac:dyDescent="0.25">
      <c r="A49" s="299">
        <v>25</v>
      </c>
      <c r="B49" s="295">
        <v>81</v>
      </c>
      <c r="C49" s="295" t="s">
        <v>21</v>
      </c>
      <c r="D49" s="300">
        <v>12929909791</v>
      </c>
      <c r="E49" s="296">
        <v>15103881519.5</v>
      </c>
      <c r="F49" s="297">
        <f>+(D49-E49)</f>
        <v>-2173971728.5</v>
      </c>
      <c r="G49" s="366">
        <f t="shared" ref="G49:G50" si="11">IFERROR((D49-E49)/E49,1)</f>
        <v>-0.14393463863532527</v>
      </c>
      <c r="H49" s="177"/>
      <c r="I49" s="315"/>
      <c r="J49" s="295">
        <v>91</v>
      </c>
      <c r="K49" s="295" t="s">
        <v>68</v>
      </c>
      <c r="L49" s="313">
        <f>SUM(L50:L51)</f>
        <v>-124086237604.86</v>
      </c>
      <c r="M49" s="313">
        <f>+M50+M51</f>
        <v>-138894027232</v>
      </c>
      <c r="N49" s="316">
        <f>L49-M49</f>
        <v>14807789627.139999</v>
      </c>
      <c r="O49" s="369">
        <f>IFERROR((L49-M49)/M49,1)</f>
        <v>-0.10661214108513091</v>
      </c>
      <c r="P49" s="148"/>
      <c r="Q49" s="152">
        <f>LEN(B50)</f>
        <v>2</v>
      </c>
      <c r="R49" s="152">
        <f>LEN(J50)</f>
        <v>4</v>
      </c>
      <c r="T49" s="197"/>
    </row>
    <row r="50" spans="1:20" s="152" customFormat="1" ht="15.95" customHeight="1" x14ac:dyDescent="0.25">
      <c r="A50" s="299">
        <v>26</v>
      </c>
      <c r="B50" s="295">
        <v>83</v>
      </c>
      <c r="C50" s="295" t="s">
        <v>22</v>
      </c>
      <c r="D50" s="305">
        <v>566297019</v>
      </c>
      <c r="E50" s="306">
        <v>566297019</v>
      </c>
      <c r="F50" s="297">
        <f>+(D50-E50)</f>
        <v>0</v>
      </c>
      <c r="G50" s="366">
        <f t="shared" si="11"/>
        <v>0</v>
      </c>
      <c r="H50" s="177"/>
      <c r="I50" s="149">
        <v>25</v>
      </c>
      <c r="J50" s="1">
        <v>9120</v>
      </c>
      <c r="K50" s="150" t="s">
        <v>69</v>
      </c>
      <c r="L50" s="228">
        <v>-116714373991</v>
      </c>
      <c r="M50" s="228">
        <v>-128830302075</v>
      </c>
      <c r="N50" s="198">
        <f>L50-M50</f>
        <v>12115928084</v>
      </c>
      <c r="O50" s="370">
        <f>IFERROR((L50-M50)/M50,1)</f>
        <v>-9.4045639021684335E-2</v>
      </c>
      <c r="P50" s="148"/>
      <c r="Q50" s="152">
        <f>LEN(B51)</f>
        <v>0</v>
      </c>
      <c r="R50" s="152">
        <f>LEN(J51)</f>
        <v>4</v>
      </c>
      <c r="T50" s="197"/>
    </row>
    <row r="51" spans="1:20" s="152" customFormat="1" ht="13.5" customHeight="1" x14ac:dyDescent="0.25">
      <c r="A51" s="146"/>
      <c r="B51" s="1"/>
      <c r="C51" s="1"/>
      <c r="D51" s="199"/>
      <c r="E51" s="177"/>
      <c r="F51" s="173"/>
      <c r="G51" s="367"/>
      <c r="H51" s="177"/>
      <c r="I51" s="149">
        <v>26</v>
      </c>
      <c r="J51" s="1">
        <v>9190</v>
      </c>
      <c r="K51" s="150" t="s">
        <v>70</v>
      </c>
      <c r="L51" s="228">
        <v>-7371863613.8599997</v>
      </c>
      <c r="M51" s="228">
        <v>-10063725157</v>
      </c>
      <c r="N51" s="198">
        <f>L51-M51</f>
        <v>2691861543.1400003</v>
      </c>
      <c r="O51" s="370">
        <f>IFERROR((L51-M51)/M51,1)</f>
        <v>-0.26748162346898247</v>
      </c>
      <c r="P51" s="148"/>
      <c r="Q51" s="152" t="e">
        <f>LEN(#REF!)</f>
        <v>#REF!</v>
      </c>
      <c r="R51" s="152">
        <f>LEN(J53)</f>
        <v>2</v>
      </c>
      <c r="S51" s="197"/>
    </row>
    <row r="52" spans="1:20" s="152" customFormat="1" ht="13.5" customHeight="1" x14ac:dyDescent="0.25">
      <c r="A52" s="299"/>
      <c r="B52" s="295">
        <v>89</v>
      </c>
      <c r="C52" s="295" t="s">
        <v>24</v>
      </c>
      <c r="D52" s="305">
        <f>SUM(D53:D54)</f>
        <v>-13496206810</v>
      </c>
      <c r="E52" s="307">
        <f>SUM(E53:E54)</f>
        <v>-15670178538.5</v>
      </c>
      <c r="F52" s="297">
        <f>+(D52-E52)</f>
        <v>2173971728.5</v>
      </c>
      <c r="G52" s="366">
        <f>IFERROR((D52-E52)/E52,1)</f>
        <v>-0.13873305419965556</v>
      </c>
      <c r="H52" s="150"/>
      <c r="O52" s="371"/>
      <c r="P52" s="148"/>
      <c r="Q52" s="152" t="e">
        <f>LEN(#REF!)</f>
        <v>#REF!</v>
      </c>
      <c r="R52" s="152">
        <f>LEN(J54)</f>
        <v>0</v>
      </c>
    </row>
    <row r="53" spans="1:20" s="152" customFormat="1" ht="13.5" customHeight="1" x14ac:dyDescent="0.25">
      <c r="A53" s="146"/>
      <c r="B53" s="1">
        <v>8905</v>
      </c>
      <c r="C53" s="150" t="s">
        <v>66</v>
      </c>
      <c r="D53" s="229">
        <v>-12929909791</v>
      </c>
      <c r="E53" s="196">
        <v>-15103881519.5</v>
      </c>
      <c r="F53" s="173">
        <f>+(D53-E53)</f>
        <v>2173971728.5</v>
      </c>
      <c r="G53" s="367">
        <f t="shared" ref="G53:G54" si="12">IFERROR((D53-E53)/E53,1)</f>
        <v>-0.14393463863532527</v>
      </c>
      <c r="H53" s="148"/>
      <c r="I53" s="314"/>
      <c r="J53" s="317">
        <v>93</v>
      </c>
      <c r="K53" s="318" t="s">
        <v>80</v>
      </c>
      <c r="L53" s="313">
        <v>-381803212</v>
      </c>
      <c r="M53" s="313">
        <v>-381803212</v>
      </c>
      <c r="N53" s="316">
        <f>L53-M53</f>
        <v>0</v>
      </c>
      <c r="O53" s="369">
        <f>IFERROR((L53-M53)/M53,1)</f>
        <v>0</v>
      </c>
      <c r="P53" s="148"/>
      <c r="Q53" s="152">
        <f>LEN(B52)</f>
        <v>2</v>
      </c>
      <c r="R53" s="152">
        <f>LEN(J55)</f>
        <v>2</v>
      </c>
    </row>
    <row r="54" spans="1:20" s="152" customFormat="1" ht="13.5" customHeight="1" x14ac:dyDescent="0.25">
      <c r="A54" s="245"/>
      <c r="B54" s="1">
        <v>8915</v>
      </c>
      <c r="C54" s="150" t="s">
        <v>67</v>
      </c>
      <c r="D54" s="229">
        <v>-566297019</v>
      </c>
      <c r="E54" s="229">
        <v>-566297019</v>
      </c>
      <c r="F54" s="173">
        <f>+(D54-E54)</f>
        <v>0</v>
      </c>
      <c r="G54" s="367">
        <f t="shared" si="12"/>
        <v>0</v>
      </c>
      <c r="H54" s="148"/>
      <c r="I54" s="147"/>
      <c r="J54" s="169"/>
      <c r="K54" s="169"/>
      <c r="L54" s="228"/>
      <c r="M54" s="148"/>
      <c r="N54" s="148"/>
      <c r="O54" s="370"/>
      <c r="P54" s="148"/>
      <c r="Q54" s="152">
        <f>LEN(B53)</f>
        <v>4</v>
      </c>
      <c r="R54" s="152">
        <f>LEN(J56)</f>
        <v>4</v>
      </c>
    </row>
    <row r="55" spans="1:20" s="203" customFormat="1" x14ac:dyDescent="0.25">
      <c r="A55" s="246"/>
      <c r="H55" s="220"/>
      <c r="I55" s="319"/>
      <c r="J55" s="295">
        <v>99</v>
      </c>
      <c r="K55" s="295" t="s">
        <v>23</v>
      </c>
      <c r="L55" s="313">
        <f>SUM(L56:L57)</f>
        <v>124468040817</v>
      </c>
      <c r="M55" s="320">
        <f>SUM(M56:M57)</f>
        <v>139275830444</v>
      </c>
      <c r="N55" s="316">
        <f>L55-M55</f>
        <v>-14807789627</v>
      </c>
      <c r="O55" s="369">
        <f>IFERROR((L55-M55)/M55,1)</f>
        <v>-0.1063198803395677</v>
      </c>
      <c r="P55" s="148"/>
      <c r="Q55" s="152">
        <f>LEN(B54)</f>
        <v>4</v>
      </c>
      <c r="R55" s="152">
        <f>LEN(J57)</f>
        <v>4</v>
      </c>
    </row>
    <row r="56" spans="1:20" s="202" customFormat="1" ht="15.75" x14ac:dyDescent="0.25">
      <c r="A56" s="64"/>
      <c r="B56" s="22"/>
      <c r="C56" s="61"/>
      <c r="D56" s="23"/>
      <c r="E56" s="231"/>
      <c r="F56" s="231"/>
      <c r="G56" s="231"/>
      <c r="H56" s="231"/>
      <c r="I56" s="223"/>
      <c r="J56" s="1">
        <v>9905</v>
      </c>
      <c r="K56" s="150" t="s">
        <v>25</v>
      </c>
      <c r="L56" s="228">
        <v>124086237605</v>
      </c>
      <c r="M56" s="228">
        <v>138894027232</v>
      </c>
      <c r="N56" s="198">
        <f>L56-M56</f>
        <v>-14807789627</v>
      </c>
      <c r="O56" s="370">
        <f>IFERROR((L56-M56)/M56,1)</f>
        <v>-0.10661214108412295</v>
      </c>
      <c r="P56" s="201"/>
      <c r="Q56" s="202" t="s">
        <v>92</v>
      </c>
    </row>
    <row r="57" spans="1:20" s="202" customFormat="1" ht="15.75" x14ac:dyDescent="0.25">
      <c r="A57" s="64"/>
      <c r="B57" s="22"/>
      <c r="C57" s="61"/>
      <c r="D57" s="23"/>
      <c r="E57" s="231"/>
      <c r="F57" s="231"/>
      <c r="G57" s="231"/>
      <c r="H57" s="231"/>
      <c r="I57" s="223"/>
      <c r="J57" s="1">
        <v>9915</v>
      </c>
      <c r="K57" s="150" t="s">
        <v>80</v>
      </c>
      <c r="L57" s="228">
        <v>381803212</v>
      </c>
      <c r="M57" s="243">
        <v>381803212</v>
      </c>
      <c r="N57" s="198">
        <f>L57-M57</f>
        <v>0</v>
      </c>
      <c r="O57" s="370">
        <f>IFERROR((L57-M57)/M57,1)</f>
        <v>0</v>
      </c>
      <c r="P57" s="201"/>
    </row>
    <row r="58" spans="1:20" s="202" customFormat="1" ht="27.75" customHeight="1" x14ac:dyDescent="0.25">
      <c r="A58" s="64"/>
      <c r="B58" s="22"/>
      <c r="C58" s="61"/>
      <c r="D58" s="23"/>
      <c r="E58" s="231"/>
      <c r="F58" s="231"/>
      <c r="G58" s="231"/>
      <c r="H58" s="231"/>
      <c r="I58" s="223"/>
      <c r="J58" s="1"/>
      <c r="K58" s="150"/>
      <c r="L58" s="228"/>
      <c r="M58" s="243"/>
      <c r="N58" s="198"/>
      <c r="O58" s="151"/>
      <c r="P58" s="201"/>
    </row>
    <row r="59" spans="1:20" s="202" customFormat="1" ht="27.75" customHeight="1" x14ac:dyDescent="0.25">
      <c r="A59" s="64"/>
      <c r="B59" s="22"/>
      <c r="C59" s="61"/>
      <c r="D59" s="23"/>
      <c r="E59" s="231"/>
      <c r="F59" s="231"/>
      <c r="G59" s="231"/>
      <c r="H59" s="231"/>
      <c r="I59" s="223"/>
      <c r="J59" s="1"/>
      <c r="K59" s="150"/>
      <c r="L59" s="228"/>
      <c r="M59" s="243"/>
      <c r="N59" s="198"/>
      <c r="O59" s="151"/>
      <c r="P59" s="201"/>
    </row>
    <row r="60" spans="1:20" s="202" customFormat="1" ht="27.75" customHeight="1" x14ac:dyDescent="0.25">
      <c r="A60" s="64"/>
      <c r="B60" s="22"/>
      <c r="C60" s="61"/>
      <c r="D60" s="23"/>
      <c r="E60" s="231"/>
      <c r="F60" s="231"/>
      <c r="G60" s="231"/>
      <c r="H60" s="231"/>
      <c r="I60" s="223"/>
      <c r="J60" s="1"/>
      <c r="K60" s="150"/>
      <c r="L60" s="228"/>
      <c r="M60" s="243"/>
      <c r="N60" s="198"/>
      <c r="O60" s="151"/>
      <c r="P60" s="201"/>
    </row>
    <row r="61" spans="1:20" s="239" customFormat="1" ht="18.75" customHeight="1" x14ac:dyDescent="0.25">
      <c r="A61" s="232"/>
      <c r="B61" s="233"/>
      <c r="C61" s="235" t="s">
        <v>573</v>
      </c>
      <c r="D61" s="236"/>
      <c r="E61" s="237"/>
      <c r="F61" s="237"/>
      <c r="G61" s="237"/>
      <c r="H61" s="237"/>
      <c r="I61" s="233"/>
      <c r="J61" s="233"/>
      <c r="K61" s="233"/>
      <c r="L61" s="390" t="s">
        <v>87</v>
      </c>
      <c r="M61" s="390"/>
      <c r="N61" s="390"/>
      <c r="O61" s="391"/>
      <c r="P61" s="238"/>
    </row>
    <row r="62" spans="1:20" s="239" customFormat="1" ht="20.100000000000001" customHeight="1" x14ac:dyDescent="0.25">
      <c r="A62" s="234"/>
      <c r="B62" s="238"/>
      <c r="C62" s="240" t="s">
        <v>574</v>
      </c>
      <c r="D62" s="233"/>
      <c r="E62" s="237"/>
      <c r="F62" s="237"/>
      <c r="G62" s="237"/>
      <c r="H62" s="237"/>
      <c r="I62" s="233"/>
      <c r="J62" s="233"/>
      <c r="K62" s="233"/>
      <c r="L62" s="392" t="s">
        <v>78</v>
      </c>
      <c r="M62" s="392"/>
      <c r="N62" s="392"/>
      <c r="O62" s="393"/>
      <c r="P62" s="240"/>
      <c r="Q62" s="238"/>
      <c r="R62" s="238"/>
      <c r="S62" s="238"/>
      <c r="T62" s="233"/>
    </row>
    <row r="63" spans="1:20" s="239" customFormat="1" ht="18" customHeight="1" x14ac:dyDescent="0.25">
      <c r="A63" s="232"/>
      <c r="B63" s="241"/>
      <c r="C63" s="241"/>
      <c r="D63" s="241"/>
      <c r="E63" s="388" t="s">
        <v>90</v>
      </c>
      <c r="F63" s="388"/>
      <c r="G63" s="388"/>
      <c r="H63" s="388"/>
      <c r="I63" s="388"/>
      <c r="J63" s="388"/>
      <c r="K63" s="388"/>
      <c r="L63" s="392" t="s">
        <v>77</v>
      </c>
      <c r="M63" s="392"/>
      <c r="N63" s="392"/>
      <c r="O63" s="393"/>
      <c r="P63" s="240"/>
    </row>
    <row r="64" spans="1:20" s="239" customFormat="1" ht="12.75" customHeight="1" x14ac:dyDescent="0.25">
      <c r="A64" s="386"/>
      <c r="B64" s="387"/>
      <c r="C64" s="387"/>
      <c r="D64" s="387"/>
      <c r="E64" s="389" t="s">
        <v>91</v>
      </c>
      <c r="F64" s="389"/>
      <c r="G64" s="389"/>
      <c r="H64" s="389"/>
      <c r="I64" s="389"/>
      <c r="J64" s="389"/>
      <c r="K64" s="389"/>
      <c r="L64" s="233"/>
      <c r="M64" s="238"/>
      <c r="N64" s="238"/>
      <c r="O64" s="242"/>
      <c r="P64" s="238"/>
    </row>
    <row r="65" spans="1:16" s="202" customFormat="1" ht="10.5" customHeight="1" x14ac:dyDescent="0.25">
      <c r="A65" s="205"/>
      <c r="B65" s="26"/>
      <c r="C65" s="27"/>
      <c r="D65" s="206"/>
      <c r="E65" s="28"/>
      <c r="F65" s="28"/>
      <c r="G65" s="28"/>
      <c r="H65" s="28"/>
      <c r="I65" s="207"/>
      <c r="J65" s="203"/>
      <c r="K65" s="206"/>
      <c r="L65" s="206"/>
      <c r="M65" s="203"/>
      <c r="N65" s="203"/>
      <c r="O65" s="208"/>
      <c r="P65" s="203"/>
    </row>
    <row r="66" spans="1:16" s="204" customFormat="1" ht="12" customHeight="1" thickBot="1" x14ac:dyDescent="0.3">
      <c r="A66" s="153"/>
      <c r="B66" s="29"/>
      <c r="C66" s="29"/>
      <c r="D66" s="209"/>
      <c r="E66" s="30"/>
      <c r="F66" s="30"/>
      <c r="G66" s="30"/>
      <c r="H66" s="30"/>
      <c r="I66" s="210"/>
      <c r="J66" s="209"/>
      <c r="K66" s="209"/>
      <c r="L66" s="209"/>
      <c r="M66" s="209"/>
      <c r="N66" s="209"/>
      <c r="O66" s="211"/>
      <c r="P66" s="203"/>
    </row>
    <row r="67" spans="1:16" ht="15" x14ac:dyDescent="0.25">
      <c r="J67" s="206"/>
      <c r="K67" s="385"/>
      <c r="L67" s="385"/>
      <c r="M67" s="206"/>
      <c r="N67" s="206"/>
      <c r="O67" s="206"/>
      <c r="P67" s="206"/>
    </row>
    <row r="68" spans="1:16" x14ac:dyDescent="0.25">
      <c r="J68" s="203"/>
      <c r="K68" s="203"/>
      <c r="L68" s="218"/>
      <c r="M68" s="203"/>
      <c r="N68" s="203"/>
      <c r="O68" s="203"/>
      <c r="P68" s="203"/>
    </row>
  </sheetData>
  <autoFilter ref="A5:U55" xr:uid="{00000000-0001-0000-0100-000000000000}"/>
  <mergeCells count="10">
    <mergeCell ref="A1:O1"/>
    <mergeCell ref="A2:O2"/>
    <mergeCell ref="A3:O3"/>
    <mergeCell ref="K67:L67"/>
    <mergeCell ref="A64:D64"/>
    <mergeCell ref="E63:K63"/>
    <mergeCell ref="E64:K64"/>
    <mergeCell ref="L61:O61"/>
    <mergeCell ref="L62:O62"/>
    <mergeCell ref="L63:O63"/>
  </mergeCells>
  <printOptions horizontalCentered="1" verticalCentered="1"/>
  <pageMargins left="0.39370078740157483" right="0.39370078740157483" top="0.39370078740157483" bottom="0.39370078740157483" header="0" footer="0"/>
  <pageSetup scale="58" orientation="landscape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86"/>
  <sheetViews>
    <sheetView tabSelected="1" view="pageBreakPreview" zoomScale="115" zoomScaleNormal="115" zoomScaleSheetLayoutView="115" workbookViewId="0">
      <selection activeCell="G16" sqref="G16"/>
    </sheetView>
  </sheetViews>
  <sheetFormatPr baseColWidth="10" defaultRowHeight="12.75" x14ac:dyDescent="0.2"/>
  <cols>
    <col min="1" max="1" width="3.28515625" style="21" bestFit="1" customWidth="1"/>
    <col min="2" max="2" width="5.7109375" style="31" customWidth="1"/>
    <col min="3" max="3" width="47.5703125" style="32" customWidth="1"/>
    <col min="4" max="4" width="15.7109375" style="21" hidden="1" customWidth="1"/>
    <col min="5" max="5" width="10.28515625" style="21" hidden="1" customWidth="1"/>
    <col min="6" max="6" width="19.42578125" style="24" bestFit="1" customWidth="1"/>
    <col min="7" max="7" width="19.42578125" style="24" customWidth="1"/>
    <col min="8" max="8" width="43.42578125" style="143" customWidth="1"/>
    <col min="9" max="9" width="27.5703125" style="24" hidden="1" customWidth="1"/>
    <col min="10" max="10" width="3.7109375" style="21" customWidth="1"/>
    <col min="11" max="11" width="18.28515625" style="21" bestFit="1" customWidth="1"/>
    <col min="12" max="12" width="14.7109375" style="21" bestFit="1" customWidth="1"/>
    <col min="13" max="13" width="19.42578125" style="21" bestFit="1" customWidth="1"/>
    <col min="14" max="250" width="11.42578125" style="21"/>
    <col min="251" max="252" width="6.5703125" style="21" customWidth="1"/>
    <col min="253" max="253" width="55.5703125" style="21" customWidth="1"/>
    <col min="254" max="254" width="3.5703125" style="21" customWidth="1"/>
    <col min="255" max="255" width="18.5703125" style="21" customWidth="1"/>
    <col min="256" max="258" width="0" style="21" hidden="1" customWidth="1"/>
    <col min="259" max="259" width="6.7109375" style="21" customWidth="1"/>
    <col min="260" max="260" width="18.5703125" style="21" customWidth="1"/>
    <col min="261" max="261" width="6.7109375" style="21" customWidth="1"/>
    <col min="262" max="506" width="11.42578125" style="21"/>
    <col min="507" max="508" width="6.5703125" style="21" customWidth="1"/>
    <col min="509" max="509" width="55.5703125" style="21" customWidth="1"/>
    <col min="510" max="510" width="3.5703125" style="21" customWidth="1"/>
    <col min="511" max="511" width="18.5703125" style="21" customWidth="1"/>
    <col min="512" max="514" width="0" style="21" hidden="1" customWidth="1"/>
    <col min="515" max="515" width="6.7109375" style="21" customWidth="1"/>
    <col min="516" max="516" width="18.5703125" style="21" customWidth="1"/>
    <col min="517" max="517" width="6.7109375" style="21" customWidth="1"/>
    <col min="518" max="762" width="11.42578125" style="21"/>
    <col min="763" max="764" width="6.5703125" style="21" customWidth="1"/>
    <col min="765" max="765" width="55.5703125" style="21" customWidth="1"/>
    <col min="766" max="766" width="3.5703125" style="21" customWidth="1"/>
    <col min="767" max="767" width="18.5703125" style="21" customWidth="1"/>
    <col min="768" max="770" width="0" style="21" hidden="1" customWidth="1"/>
    <col min="771" max="771" width="6.7109375" style="21" customWidth="1"/>
    <col min="772" max="772" width="18.5703125" style="21" customWidth="1"/>
    <col min="773" max="773" width="6.7109375" style="21" customWidth="1"/>
    <col min="774" max="1018" width="11.42578125" style="21"/>
    <col min="1019" max="1020" width="6.5703125" style="21" customWidth="1"/>
    <col min="1021" max="1021" width="55.5703125" style="21" customWidth="1"/>
    <col min="1022" max="1022" width="3.5703125" style="21" customWidth="1"/>
    <col min="1023" max="1023" width="18.5703125" style="21" customWidth="1"/>
    <col min="1024" max="1026" width="0" style="21" hidden="1" customWidth="1"/>
    <col min="1027" max="1027" width="6.7109375" style="21" customWidth="1"/>
    <col min="1028" max="1028" width="18.5703125" style="21" customWidth="1"/>
    <col min="1029" max="1029" width="6.7109375" style="21" customWidth="1"/>
    <col min="1030" max="1274" width="11.42578125" style="21"/>
    <col min="1275" max="1276" width="6.5703125" style="21" customWidth="1"/>
    <col min="1277" max="1277" width="55.5703125" style="21" customWidth="1"/>
    <col min="1278" max="1278" width="3.5703125" style="21" customWidth="1"/>
    <col min="1279" max="1279" width="18.5703125" style="21" customWidth="1"/>
    <col min="1280" max="1282" width="0" style="21" hidden="1" customWidth="1"/>
    <col min="1283" max="1283" width="6.7109375" style="21" customWidth="1"/>
    <col min="1284" max="1284" width="18.5703125" style="21" customWidth="1"/>
    <col min="1285" max="1285" width="6.7109375" style="21" customWidth="1"/>
    <col min="1286" max="1530" width="11.42578125" style="21"/>
    <col min="1531" max="1532" width="6.5703125" style="21" customWidth="1"/>
    <col min="1533" max="1533" width="55.5703125" style="21" customWidth="1"/>
    <col min="1534" max="1534" width="3.5703125" style="21" customWidth="1"/>
    <col min="1535" max="1535" width="18.5703125" style="21" customWidth="1"/>
    <col min="1536" max="1538" width="0" style="21" hidden="1" customWidth="1"/>
    <col min="1539" max="1539" width="6.7109375" style="21" customWidth="1"/>
    <col min="1540" max="1540" width="18.5703125" style="21" customWidth="1"/>
    <col min="1541" max="1541" width="6.7109375" style="21" customWidth="1"/>
    <col min="1542" max="1786" width="11.42578125" style="21"/>
    <col min="1787" max="1788" width="6.5703125" style="21" customWidth="1"/>
    <col min="1789" max="1789" width="55.5703125" style="21" customWidth="1"/>
    <col min="1790" max="1790" width="3.5703125" style="21" customWidth="1"/>
    <col min="1791" max="1791" width="18.5703125" style="21" customWidth="1"/>
    <col min="1792" max="1794" width="0" style="21" hidden="1" customWidth="1"/>
    <col min="1795" max="1795" width="6.7109375" style="21" customWidth="1"/>
    <col min="1796" max="1796" width="18.5703125" style="21" customWidth="1"/>
    <col min="1797" max="1797" width="6.7109375" style="21" customWidth="1"/>
    <col min="1798" max="2042" width="11.42578125" style="21"/>
    <col min="2043" max="2044" width="6.5703125" style="21" customWidth="1"/>
    <col min="2045" max="2045" width="55.5703125" style="21" customWidth="1"/>
    <col min="2046" max="2046" width="3.5703125" style="21" customWidth="1"/>
    <col min="2047" max="2047" width="18.5703125" style="21" customWidth="1"/>
    <col min="2048" max="2050" width="0" style="21" hidden="1" customWidth="1"/>
    <col min="2051" max="2051" width="6.7109375" style="21" customWidth="1"/>
    <col min="2052" max="2052" width="18.5703125" style="21" customWidth="1"/>
    <col min="2053" max="2053" width="6.7109375" style="21" customWidth="1"/>
    <col min="2054" max="2298" width="11.42578125" style="21"/>
    <col min="2299" max="2300" width="6.5703125" style="21" customWidth="1"/>
    <col min="2301" max="2301" width="55.5703125" style="21" customWidth="1"/>
    <col min="2302" max="2302" width="3.5703125" style="21" customWidth="1"/>
    <col min="2303" max="2303" width="18.5703125" style="21" customWidth="1"/>
    <col min="2304" max="2306" width="0" style="21" hidden="1" customWidth="1"/>
    <col min="2307" max="2307" width="6.7109375" style="21" customWidth="1"/>
    <col min="2308" max="2308" width="18.5703125" style="21" customWidth="1"/>
    <col min="2309" max="2309" width="6.7109375" style="21" customWidth="1"/>
    <col min="2310" max="2554" width="11.42578125" style="21"/>
    <col min="2555" max="2556" width="6.5703125" style="21" customWidth="1"/>
    <col min="2557" max="2557" width="55.5703125" style="21" customWidth="1"/>
    <col min="2558" max="2558" width="3.5703125" style="21" customWidth="1"/>
    <col min="2559" max="2559" width="18.5703125" style="21" customWidth="1"/>
    <col min="2560" max="2562" width="0" style="21" hidden="1" customWidth="1"/>
    <col min="2563" max="2563" width="6.7109375" style="21" customWidth="1"/>
    <col min="2564" max="2564" width="18.5703125" style="21" customWidth="1"/>
    <col min="2565" max="2565" width="6.7109375" style="21" customWidth="1"/>
    <col min="2566" max="2810" width="11.42578125" style="21"/>
    <col min="2811" max="2812" width="6.5703125" style="21" customWidth="1"/>
    <col min="2813" max="2813" width="55.5703125" style="21" customWidth="1"/>
    <col min="2814" max="2814" width="3.5703125" style="21" customWidth="1"/>
    <col min="2815" max="2815" width="18.5703125" style="21" customWidth="1"/>
    <col min="2816" max="2818" width="0" style="21" hidden="1" customWidth="1"/>
    <col min="2819" max="2819" width="6.7109375" style="21" customWidth="1"/>
    <col min="2820" max="2820" width="18.5703125" style="21" customWidth="1"/>
    <col min="2821" max="2821" width="6.7109375" style="21" customWidth="1"/>
    <col min="2822" max="3066" width="11.42578125" style="21"/>
    <col min="3067" max="3068" width="6.5703125" style="21" customWidth="1"/>
    <col min="3069" max="3069" width="55.5703125" style="21" customWidth="1"/>
    <col min="3070" max="3070" width="3.5703125" style="21" customWidth="1"/>
    <col min="3071" max="3071" width="18.5703125" style="21" customWidth="1"/>
    <col min="3072" max="3074" width="0" style="21" hidden="1" customWidth="1"/>
    <col min="3075" max="3075" width="6.7109375" style="21" customWidth="1"/>
    <col min="3076" max="3076" width="18.5703125" style="21" customWidth="1"/>
    <col min="3077" max="3077" width="6.7109375" style="21" customWidth="1"/>
    <col min="3078" max="3322" width="11.42578125" style="21"/>
    <col min="3323" max="3324" width="6.5703125" style="21" customWidth="1"/>
    <col min="3325" max="3325" width="55.5703125" style="21" customWidth="1"/>
    <col min="3326" max="3326" width="3.5703125" style="21" customWidth="1"/>
    <col min="3327" max="3327" width="18.5703125" style="21" customWidth="1"/>
    <col min="3328" max="3330" width="0" style="21" hidden="1" customWidth="1"/>
    <col min="3331" max="3331" width="6.7109375" style="21" customWidth="1"/>
    <col min="3332" max="3332" width="18.5703125" style="21" customWidth="1"/>
    <col min="3333" max="3333" width="6.7109375" style="21" customWidth="1"/>
    <col min="3334" max="3578" width="11.42578125" style="21"/>
    <col min="3579" max="3580" width="6.5703125" style="21" customWidth="1"/>
    <col min="3581" max="3581" width="55.5703125" style="21" customWidth="1"/>
    <col min="3582" max="3582" width="3.5703125" style="21" customWidth="1"/>
    <col min="3583" max="3583" width="18.5703125" style="21" customWidth="1"/>
    <col min="3584" max="3586" width="0" style="21" hidden="1" customWidth="1"/>
    <col min="3587" max="3587" width="6.7109375" style="21" customWidth="1"/>
    <col min="3588" max="3588" width="18.5703125" style="21" customWidth="1"/>
    <col min="3589" max="3589" width="6.7109375" style="21" customWidth="1"/>
    <col min="3590" max="3834" width="11.42578125" style="21"/>
    <col min="3835" max="3836" width="6.5703125" style="21" customWidth="1"/>
    <col min="3837" max="3837" width="55.5703125" style="21" customWidth="1"/>
    <col min="3838" max="3838" width="3.5703125" style="21" customWidth="1"/>
    <col min="3839" max="3839" width="18.5703125" style="21" customWidth="1"/>
    <col min="3840" max="3842" width="0" style="21" hidden="1" customWidth="1"/>
    <col min="3843" max="3843" width="6.7109375" style="21" customWidth="1"/>
    <col min="3844" max="3844" width="18.5703125" style="21" customWidth="1"/>
    <col min="3845" max="3845" width="6.7109375" style="21" customWidth="1"/>
    <col min="3846" max="4090" width="11.42578125" style="21"/>
    <col min="4091" max="4092" width="6.5703125" style="21" customWidth="1"/>
    <col min="4093" max="4093" width="55.5703125" style="21" customWidth="1"/>
    <col min="4094" max="4094" width="3.5703125" style="21" customWidth="1"/>
    <col min="4095" max="4095" width="18.5703125" style="21" customWidth="1"/>
    <col min="4096" max="4098" width="0" style="21" hidden="1" customWidth="1"/>
    <col min="4099" max="4099" width="6.7109375" style="21" customWidth="1"/>
    <col min="4100" max="4100" width="18.5703125" style="21" customWidth="1"/>
    <col min="4101" max="4101" width="6.7109375" style="21" customWidth="1"/>
    <col min="4102" max="4346" width="11.42578125" style="21"/>
    <col min="4347" max="4348" width="6.5703125" style="21" customWidth="1"/>
    <col min="4349" max="4349" width="55.5703125" style="21" customWidth="1"/>
    <col min="4350" max="4350" width="3.5703125" style="21" customWidth="1"/>
    <col min="4351" max="4351" width="18.5703125" style="21" customWidth="1"/>
    <col min="4352" max="4354" width="0" style="21" hidden="1" customWidth="1"/>
    <col min="4355" max="4355" width="6.7109375" style="21" customWidth="1"/>
    <col min="4356" max="4356" width="18.5703125" style="21" customWidth="1"/>
    <col min="4357" max="4357" width="6.7109375" style="21" customWidth="1"/>
    <col min="4358" max="4602" width="11.42578125" style="21"/>
    <col min="4603" max="4604" width="6.5703125" style="21" customWidth="1"/>
    <col min="4605" max="4605" width="55.5703125" style="21" customWidth="1"/>
    <col min="4606" max="4606" width="3.5703125" style="21" customWidth="1"/>
    <col min="4607" max="4607" width="18.5703125" style="21" customWidth="1"/>
    <col min="4608" max="4610" width="0" style="21" hidden="1" customWidth="1"/>
    <col min="4611" max="4611" width="6.7109375" style="21" customWidth="1"/>
    <col min="4612" max="4612" width="18.5703125" style="21" customWidth="1"/>
    <col min="4613" max="4613" width="6.7109375" style="21" customWidth="1"/>
    <col min="4614" max="4858" width="11.42578125" style="21"/>
    <col min="4859" max="4860" width="6.5703125" style="21" customWidth="1"/>
    <col min="4861" max="4861" width="55.5703125" style="21" customWidth="1"/>
    <col min="4862" max="4862" width="3.5703125" style="21" customWidth="1"/>
    <col min="4863" max="4863" width="18.5703125" style="21" customWidth="1"/>
    <col min="4864" max="4866" width="0" style="21" hidden="1" customWidth="1"/>
    <col min="4867" max="4867" width="6.7109375" style="21" customWidth="1"/>
    <col min="4868" max="4868" width="18.5703125" style="21" customWidth="1"/>
    <col min="4869" max="4869" width="6.7109375" style="21" customWidth="1"/>
    <col min="4870" max="5114" width="11.42578125" style="21"/>
    <col min="5115" max="5116" width="6.5703125" style="21" customWidth="1"/>
    <col min="5117" max="5117" width="55.5703125" style="21" customWidth="1"/>
    <col min="5118" max="5118" width="3.5703125" style="21" customWidth="1"/>
    <col min="5119" max="5119" width="18.5703125" style="21" customWidth="1"/>
    <col min="5120" max="5122" width="0" style="21" hidden="1" customWidth="1"/>
    <col min="5123" max="5123" width="6.7109375" style="21" customWidth="1"/>
    <col min="5124" max="5124" width="18.5703125" style="21" customWidth="1"/>
    <col min="5125" max="5125" width="6.7109375" style="21" customWidth="1"/>
    <col min="5126" max="5370" width="11.42578125" style="21"/>
    <col min="5371" max="5372" width="6.5703125" style="21" customWidth="1"/>
    <col min="5373" max="5373" width="55.5703125" style="21" customWidth="1"/>
    <col min="5374" max="5374" width="3.5703125" style="21" customWidth="1"/>
    <col min="5375" max="5375" width="18.5703125" style="21" customWidth="1"/>
    <col min="5376" max="5378" width="0" style="21" hidden="1" customWidth="1"/>
    <col min="5379" max="5379" width="6.7109375" style="21" customWidth="1"/>
    <col min="5380" max="5380" width="18.5703125" style="21" customWidth="1"/>
    <col min="5381" max="5381" width="6.7109375" style="21" customWidth="1"/>
    <col min="5382" max="5626" width="11.42578125" style="21"/>
    <col min="5627" max="5628" width="6.5703125" style="21" customWidth="1"/>
    <col min="5629" max="5629" width="55.5703125" style="21" customWidth="1"/>
    <col min="5630" max="5630" width="3.5703125" style="21" customWidth="1"/>
    <col min="5631" max="5631" width="18.5703125" style="21" customWidth="1"/>
    <col min="5632" max="5634" width="0" style="21" hidden="1" customWidth="1"/>
    <col min="5635" max="5635" width="6.7109375" style="21" customWidth="1"/>
    <col min="5636" max="5636" width="18.5703125" style="21" customWidth="1"/>
    <col min="5637" max="5637" width="6.7109375" style="21" customWidth="1"/>
    <col min="5638" max="5882" width="11.42578125" style="21"/>
    <col min="5883" max="5884" width="6.5703125" style="21" customWidth="1"/>
    <col min="5885" max="5885" width="55.5703125" style="21" customWidth="1"/>
    <col min="5886" max="5886" width="3.5703125" style="21" customWidth="1"/>
    <col min="5887" max="5887" width="18.5703125" style="21" customWidth="1"/>
    <col min="5888" max="5890" width="0" style="21" hidden="1" customWidth="1"/>
    <col min="5891" max="5891" width="6.7109375" style="21" customWidth="1"/>
    <col min="5892" max="5892" width="18.5703125" style="21" customWidth="1"/>
    <col min="5893" max="5893" width="6.7109375" style="21" customWidth="1"/>
    <col min="5894" max="6138" width="11.42578125" style="21"/>
    <col min="6139" max="6140" width="6.5703125" style="21" customWidth="1"/>
    <col min="6141" max="6141" width="55.5703125" style="21" customWidth="1"/>
    <col min="6142" max="6142" width="3.5703125" style="21" customWidth="1"/>
    <col min="6143" max="6143" width="18.5703125" style="21" customWidth="1"/>
    <col min="6144" max="6146" width="0" style="21" hidden="1" customWidth="1"/>
    <col min="6147" max="6147" width="6.7109375" style="21" customWidth="1"/>
    <col min="6148" max="6148" width="18.5703125" style="21" customWidth="1"/>
    <col min="6149" max="6149" width="6.7109375" style="21" customWidth="1"/>
    <col min="6150" max="6394" width="11.42578125" style="21"/>
    <col min="6395" max="6396" width="6.5703125" style="21" customWidth="1"/>
    <col min="6397" max="6397" width="55.5703125" style="21" customWidth="1"/>
    <col min="6398" max="6398" width="3.5703125" style="21" customWidth="1"/>
    <col min="6399" max="6399" width="18.5703125" style="21" customWidth="1"/>
    <col min="6400" max="6402" width="0" style="21" hidden="1" customWidth="1"/>
    <col min="6403" max="6403" width="6.7109375" style="21" customWidth="1"/>
    <col min="6404" max="6404" width="18.5703125" style="21" customWidth="1"/>
    <col min="6405" max="6405" width="6.7109375" style="21" customWidth="1"/>
    <col min="6406" max="6650" width="11.42578125" style="21"/>
    <col min="6651" max="6652" width="6.5703125" style="21" customWidth="1"/>
    <col min="6653" max="6653" width="55.5703125" style="21" customWidth="1"/>
    <col min="6654" max="6654" width="3.5703125" style="21" customWidth="1"/>
    <col min="6655" max="6655" width="18.5703125" style="21" customWidth="1"/>
    <col min="6656" max="6658" width="0" style="21" hidden="1" customWidth="1"/>
    <col min="6659" max="6659" width="6.7109375" style="21" customWidth="1"/>
    <col min="6660" max="6660" width="18.5703125" style="21" customWidth="1"/>
    <col min="6661" max="6661" width="6.7109375" style="21" customWidth="1"/>
    <col min="6662" max="6906" width="11.42578125" style="21"/>
    <col min="6907" max="6908" width="6.5703125" style="21" customWidth="1"/>
    <col min="6909" max="6909" width="55.5703125" style="21" customWidth="1"/>
    <col min="6910" max="6910" width="3.5703125" style="21" customWidth="1"/>
    <col min="6911" max="6911" width="18.5703125" style="21" customWidth="1"/>
    <col min="6912" max="6914" width="0" style="21" hidden="1" customWidth="1"/>
    <col min="6915" max="6915" width="6.7109375" style="21" customWidth="1"/>
    <col min="6916" max="6916" width="18.5703125" style="21" customWidth="1"/>
    <col min="6917" max="6917" width="6.7109375" style="21" customWidth="1"/>
    <col min="6918" max="7162" width="11.42578125" style="21"/>
    <col min="7163" max="7164" width="6.5703125" style="21" customWidth="1"/>
    <col min="7165" max="7165" width="55.5703125" style="21" customWidth="1"/>
    <col min="7166" max="7166" width="3.5703125" style="21" customWidth="1"/>
    <col min="7167" max="7167" width="18.5703125" style="21" customWidth="1"/>
    <col min="7168" max="7170" width="0" style="21" hidden="1" customWidth="1"/>
    <col min="7171" max="7171" width="6.7109375" style="21" customWidth="1"/>
    <col min="7172" max="7172" width="18.5703125" style="21" customWidth="1"/>
    <col min="7173" max="7173" width="6.7109375" style="21" customWidth="1"/>
    <col min="7174" max="7418" width="11.42578125" style="21"/>
    <col min="7419" max="7420" width="6.5703125" style="21" customWidth="1"/>
    <col min="7421" max="7421" width="55.5703125" style="21" customWidth="1"/>
    <col min="7422" max="7422" width="3.5703125" style="21" customWidth="1"/>
    <col min="7423" max="7423" width="18.5703125" style="21" customWidth="1"/>
    <col min="7424" max="7426" width="0" style="21" hidden="1" customWidth="1"/>
    <col min="7427" max="7427" width="6.7109375" style="21" customWidth="1"/>
    <col min="7428" max="7428" width="18.5703125" style="21" customWidth="1"/>
    <col min="7429" max="7429" width="6.7109375" style="21" customWidth="1"/>
    <col min="7430" max="7674" width="11.42578125" style="21"/>
    <col min="7675" max="7676" width="6.5703125" style="21" customWidth="1"/>
    <col min="7677" max="7677" width="55.5703125" style="21" customWidth="1"/>
    <col min="7678" max="7678" width="3.5703125" style="21" customWidth="1"/>
    <col min="7679" max="7679" width="18.5703125" style="21" customWidth="1"/>
    <col min="7680" max="7682" width="0" style="21" hidden="1" customWidth="1"/>
    <col min="7683" max="7683" width="6.7109375" style="21" customWidth="1"/>
    <col min="7684" max="7684" width="18.5703125" style="21" customWidth="1"/>
    <col min="7685" max="7685" width="6.7109375" style="21" customWidth="1"/>
    <col min="7686" max="7930" width="11.42578125" style="21"/>
    <col min="7931" max="7932" width="6.5703125" style="21" customWidth="1"/>
    <col min="7933" max="7933" width="55.5703125" style="21" customWidth="1"/>
    <col min="7934" max="7934" width="3.5703125" style="21" customWidth="1"/>
    <col min="7935" max="7935" width="18.5703125" style="21" customWidth="1"/>
    <col min="7936" max="7938" width="0" style="21" hidden="1" customWidth="1"/>
    <col min="7939" max="7939" width="6.7109375" style="21" customWidth="1"/>
    <col min="7940" max="7940" width="18.5703125" style="21" customWidth="1"/>
    <col min="7941" max="7941" width="6.7109375" style="21" customWidth="1"/>
    <col min="7942" max="8186" width="11.42578125" style="21"/>
    <col min="8187" max="8188" width="6.5703125" style="21" customWidth="1"/>
    <col min="8189" max="8189" width="55.5703125" style="21" customWidth="1"/>
    <col min="8190" max="8190" width="3.5703125" style="21" customWidth="1"/>
    <col min="8191" max="8191" width="18.5703125" style="21" customWidth="1"/>
    <col min="8192" max="8194" width="0" style="21" hidden="1" customWidth="1"/>
    <col min="8195" max="8195" width="6.7109375" style="21" customWidth="1"/>
    <col min="8196" max="8196" width="18.5703125" style="21" customWidth="1"/>
    <col min="8197" max="8197" width="6.7109375" style="21" customWidth="1"/>
    <col min="8198" max="8442" width="11.42578125" style="21"/>
    <col min="8443" max="8444" width="6.5703125" style="21" customWidth="1"/>
    <col min="8445" max="8445" width="55.5703125" style="21" customWidth="1"/>
    <col min="8446" max="8446" width="3.5703125" style="21" customWidth="1"/>
    <col min="8447" max="8447" width="18.5703125" style="21" customWidth="1"/>
    <col min="8448" max="8450" width="0" style="21" hidden="1" customWidth="1"/>
    <col min="8451" max="8451" width="6.7109375" style="21" customWidth="1"/>
    <col min="8452" max="8452" width="18.5703125" style="21" customWidth="1"/>
    <col min="8453" max="8453" width="6.7109375" style="21" customWidth="1"/>
    <col min="8454" max="8698" width="11.42578125" style="21"/>
    <col min="8699" max="8700" width="6.5703125" style="21" customWidth="1"/>
    <col min="8701" max="8701" width="55.5703125" style="21" customWidth="1"/>
    <col min="8702" max="8702" width="3.5703125" style="21" customWidth="1"/>
    <col min="8703" max="8703" width="18.5703125" style="21" customWidth="1"/>
    <col min="8704" max="8706" width="0" style="21" hidden="1" customWidth="1"/>
    <col min="8707" max="8707" width="6.7109375" style="21" customWidth="1"/>
    <col min="8708" max="8708" width="18.5703125" style="21" customWidth="1"/>
    <col min="8709" max="8709" width="6.7109375" style="21" customWidth="1"/>
    <col min="8710" max="8954" width="11.42578125" style="21"/>
    <col min="8955" max="8956" width="6.5703125" style="21" customWidth="1"/>
    <col min="8957" max="8957" width="55.5703125" style="21" customWidth="1"/>
    <col min="8958" max="8958" width="3.5703125" style="21" customWidth="1"/>
    <col min="8959" max="8959" width="18.5703125" style="21" customWidth="1"/>
    <col min="8960" max="8962" width="0" style="21" hidden="1" customWidth="1"/>
    <col min="8963" max="8963" width="6.7109375" style="21" customWidth="1"/>
    <col min="8964" max="8964" width="18.5703125" style="21" customWidth="1"/>
    <col min="8965" max="8965" width="6.7109375" style="21" customWidth="1"/>
    <col min="8966" max="9210" width="11.42578125" style="21"/>
    <col min="9211" max="9212" width="6.5703125" style="21" customWidth="1"/>
    <col min="9213" max="9213" width="55.5703125" style="21" customWidth="1"/>
    <col min="9214" max="9214" width="3.5703125" style="21" customWidth="1"/>
    <col min="9215" max="9215" width="18.5703125" style="21" customWidth="1"/>
    <col min="9216" max="9218" width="0" style="21" hidden="1" customWidth="1"/>
    <col min="9219" max="9219" width="6.7109375" style="21" customWidth="1"/>
    <col min="9220" max="9220" width="18.5703125" style="21" customWidth="1"/>
    <col min="9221" max="9221" width="6.7109375" style="21" customWidth="1"/>
    <col min="9222" max="9466" width="11.42578125" style="21"/>
    <col min="9467" max="9468" width="6.5703125" style="21" customWidth="1"/>
    <col min="9469" max="9469" width="55.5703125" style="21" customWidth="1"/>
    <col min="9470" max="9470" width="3.5703125" style="21" customWidth="1"/>
    <col min="9471" max="9471" width="18.5703125" style="21" customWidth="1"/>
    <col min="9472" max="9474" width="0" style="21" hidden="1" customWidth="1"/>
    <col min="9475" max="9475" width="6.7109375" style="21" customWidth="1"/>
    <col min="9476" max="9476" width="18.5703125" style="21" customWidth="1"/>
    <col min="9477" max="9477" width="6.7109375" style="21" customWidth="1"/>
    <col min="9478" max="9722" width="11.42578125" style="21"/>
    <col min="9723" max="9724" width="6.5703125" style="21" customWidth="1"/>
    <col min="9725" max="9725" width="55.5703125" style="21" customWidth="1"/>
    <col min="9726" max="9726" width="3.5703125" style="21" customWidth="1"/>
    <col min="9727" max="9727" width="18.5703125" style="21" customWidth="1"/>
    <col min="9728" max="9730" width="0" style="21" hidden="1" customWidth="1"/>
    <col min="9731" max="9731" width="6.7109375" style="21" customWidth="1"/>
    <col min="9732" max="9732" width="18.5703125" style="21" customWidth="1"/>
    <col min="9733" max="9733" width="6.7109375" style="21" customWidth="1"/>
    <col min="9734" max="9978" width="11.42578125" style="21"/>
    <col min="9979" max="9980" width="6.5703125" style="21" customWidth="1"/>
    <col min="9981" max="9981" width="55.5703125" style="21" customWidth="1"/>
    <col min="9982" max="9982" width="3.5703125" style="21" customWidth="1"/>
    <col min="9983" max="9983" width="18.5703125" style="21" customWidth="1"/>
    <col min="9984" max="9986" width="0" style="21" hidden="1" customWidth="1"/>
    <col min="9987" max="9987" width="6.7109375" style="21" customWidth="1"/>
    <col min="9988" max="9988" width="18.5703125" style="21" customWidth="1"/>
    <col min="9989" max="9989" width="6.7109375" style="21" customWidth="1"/>
    <col min="9990" max="10234" width="11.42578125" style="21"/>
    <col min="10235" max="10236" width="6.5703125" style="21" customWidth="1"/>
    <col min="10237" max="10237" width="55.5703125" style="21" customWidth="1"/>
    <col min="10238" max="10238" width="3.5703125" style="21" customWidth="1"/>
    <col min="10239" max="10239" width="18.5703125" style="21" customWidth="1"/>
    <col min="10240" max="10242" width="0" style="21" hidden="1" customWidth="1"/>
    <col min="10243" max="10243" width="6.7109375" style="21" customWidth="1"/>
    <col min="10244" max="10244" width="18.5703125" style="21" customWidth="1"/>
    <col min="10245" max="10245" width="6.7109375" style="21" customWidth="1"/>
    <col min="10246" max="10490" width="11.42578125" style="21"/>
    <col min="10491" max="10492" width="6.5703125" style="21" customWidth="1"/>
    <col min="10493" max="10493" width="55.5703125" style="21" customWidth="1"/>
    <col min="10494" max="10494" width="3.5703125" style="21" customWidth="1"/>
    <col min="10495" max="10495" width="18.5703125" style="21" customWidth="1"/>
    <col min="10496" max="10498" width="0" style="21" hidden="1" customWidth="1"/>
    <col min="10499" max="10499" width="6.7109375" style="21" customWidth="1"/>
    <col min="10500" max="10500" width="18.5703125" style="21" customWidth="1"/>
    <col min="10501" max="10501" width="6.7109375" style="21" customWidth="1"/>
    <col min="10502" max="10746" width="11.42578125" style="21"/>
    <col min="10747" max="10748" width="6.5703125" style="21" customWidth="1"/>
    <col min="10749" max="10749" width="55.5703125" style="21" customWidth="1"/>
    <col min="10750" max="10750" width="3.5703125" style="21" customWidth="1"/>
    <col min="10751" max="10751" width="18.5703125" style="21" customWidth="1"/>
    <col min="10752" max="10754" width="0" style="21" hidden="1" customWidth="1"/>
    <col min="10755" max="10755" width="6.7109375" style="21" customWidth="1"/>
    <col min="10756" max="10756" width="18.5703125" style="21" customWidth="1"/>
    <col min="10757" max="10757" width="6.7109375" style="21" customWidth="1"/>
    <col min="10758" max="11002" width="11.42578125" style="21"/>
    <col min="11003" max="11004" width="6.5703125" style="21" customWidth="1"/>
    <col min="11005" max="11005" width="55.5703125" style="21" customWidth="1"/>
    <col min="11006" max="11006" width="3.5703125" style="21" customWidth="1"/>
    <col min="11007" max="11007" width="18.5703125" style="21" customWidth="1"/>
    <col min="11008" max="11010" width="0" style="21" hidden="1" customWidth="1"/>
    <col min="11011" max="11011" width="6.7109375" style="21" customWidth="1"/>
    <col min="11012" max="11012" width="18.5703125" style="21" customWidth="1"/>
    <col min="11013" max="11013" width="6.7109375" style="21" customWidth="1"/>
    <col min="11014" max="11258" width="11.42578125" style="21"/>
    <col min="11259" max="11260" width="6.5703125" style="21" customWidth="1"/>
    <col min="11261" max="11261" width="55.5703125" style="21" customWidth="1"/>
    <col min="11262" max="11262" width="3.5703125" style="21" customWidth="1"/>
    <col min="11263" max="11263" width="18.5703125" style="21" customWidth="1"/>
    <col min="11264" max="11266" width="0" style="21" hidden="1" customWidth="1"/>
    <col min="11267" max="11267" width="6.7109375" style="21" customWidth="1"/>
    <col min="11268" max="11268" width="18.5703125" style="21" customWidth="1"/>
    <col min="11269" max="11269" width="6.7109375" style="21" customWidth="1"/>
    <col min="11270" max="11514" width="11.42578125" style="21"/>
    <col min="11515" max="11516" width="6.5703125" style="21" customWidth="1"/>
    <col min="11517" max="11517" width="55.5703125" style="21" customWidth="1"/>
    <col min="11518" max="11518" width="3.5703125" style="21" customWidth="1"/>
    <col min="11519" max="11519" width="18.5703125" style="21" customWidth="1"/>
    <col min="11520" max="11522" width="0" style="21" hidden="1" customWidth="1"/>
    <col min="11523" max="11523" width="6.7109375" style="21" customWidth="1"/>
    <col min="11524" max="11524" width="18.5703125" style="21" customWidth="1"/>
    <col min="11525" max="11525" width="6.7109375" style="21" customWidth="1"/>
    <col min="11526" max="11770" width="11.42578125" style="21"/>
    <col min="11771" max="11772" width="6.5703125" style="21" customWidth="1"/>
    <col min="11773" max="11773" width="55.5703125" style="21" customWidth="1"/>
    <col min="11774" max="11774" width="3.5703125" style="21" customWidth="1"/>
    <col min="11775" max="11775" width="18.5703125" style="21" customWidth="1"/>
    <col min="11776" max="11778" width="0" style="21" hidden="1" customWidth="1"/>
    <col min="11779" max="11779" width="6.7109375" style="21" customWidth="1"/>
    <col min="11780" max="11780" width="18.5703125" style="21" customWidth="1"/>
    <col min="11781" max="11781" width="6.7109375" style="21" customWidth="1"/>
    <col min="11782" max="12026" width="11.42578125" style="21"/>
    <col min="12027" max="12028" width="6.5703125" style="21" customWidth="1"/>
    <col min="12029" max="12029" width="55.5703125" style="21" customWidth="1"/>
    <col min="12030" max="12030" width="3.5703125" style="21" customWidth="1"/>
    <col min="12031" max="12031" width="18.5703125" style="21" customWidth="1"/>
    <col min="12032" max="12034" width="0" style="21" hidden="1" customWidth="1"/>
    <col min="12035" max="12035" width="6.7109375" style="21" customWidth="1"/>
    <col min="12036" max="12036" width="18.5703125" style="21" customWidth="1"/>
    <col min="12037" max="12037" width="6.7109375" style="21" customWidth="1"/>
    <col min="12038" max="12282" width="11.42578125" style="21"/>
    <col min="12283" max="12284" width="6.5703125" style="21" customWidth="1"/>
    <col min="12285" max="12285" width="55.5703125" style="21" customWidth="1"/>
    <col min="12286" max="12286" width="3.5703125" style="21" customWidth="1"/>
    <col min="12287" max="12287" width="18.5703125" style="21" customWidth="1"/>
    <col min="12288" max="12290" width="0" style="21" hidden="1" customWidth="1"/>
    <col min="12291" max="12291" width="6.7109375" style="21" customWidth="1"/>
    <col min="12292" max="12292" width="18.5703125" style="21" customWidth="1"/>
    <col min="12293" max="12293" width="6.7109375" style="21" customWidth="1"/>
    <col min="12294" max="12538" width="11.42578125" style="21"/>
    <col min="12539" max="12540" width="6.5703125" style="21" customWidth="1"/>
    <col min="12541" max="12541" width="55.5703125" style="21" customWidth="1"/>
    <col min="12542" max="12542" width="3.5703125" style="21" customWidth="1"/>
    <col min="12543" max="12543" width="18.5703125" style="21" customWidth="1"/>
    <col min="12544" max="12546" width="0" style="21" hidden="1" customWidth="1"/>
    <col min="12547" max="12547" width="6.7109375" style="21" customWidth="1"/>
    <col min="12548" max="12548" width="18.5703125" style="21" customWidth="1"/>
    <col min="12549" max="12549" width="6.7109375" style="21" customWidth="1"/>
    <col min="12550" max="12794" width="11.42578125" style="21"/>
    <col min="12795" max="12796" width="6.5703125" style="21" customWidth="1"/>
    <col min="12797" max="12797" width="55.5703125" style="21" customWidth="1"/>
    <col min="12798" max="12798" width="3.5703125" style="21" customWidth="1"/>
    <col min="12799" max="12799" width="18.5703125" style="21" customWidth="1"/>
    <col min="12800" max="12802" width="0" style="21" hidden="1" customWidth="1"/>
    <col min="12803" max="12803" width="6.7109375" style="21" customWidth="1"/>
    <col min="12804" max="12804" width="18.5703125" style="21" customWidth="1"/>
    <col min="12805" max="12805" width="6.7109375" style="21" customWidth="1"/>
    <col min="12806" max="13050" width="11.42578125" style="21"/>
    <col min="13051" max="13052" width="6.5703125" style="21" customWidth="1"/>
    <col min="13053" max="13053" width="55.5703125" style="21" customWidth="1"/>
    <col min="13054" max="13054" width="3.5703125" style="21" customWidth="1"/>
    <col min="13055" max="13055" width="18.5703125" style="21" customWidth="1"/>
    <col min="13056" max="13058" width="0" style="21" hidden="1" customWidth="1"/>
    <col min="13059" max="13059" width="6.7109375" style="21" customWidth="1"/>
    <col min="13060" max="13060" width="18.5703125" style="21" customWidth="1"/>
    <col min="13061" max="13061" width="6.7109375" style="21" customWidth="1"/>
    <col min="13062" max="13306" width="11.42578125" style="21"/>
    <col min="13307" max="13308" width="6.5703125" style="21" customWidth="1"/>
    <col min="13309" max="13309" width="55.5703125" style="21" customWidth="1"/>
    <col min="13310" max="13310" width="3.5703125" style="21" customWidth="1"/>
    <col min="13311" max="13311" width="18.5703125" style="21" customWidth="1"/>
    <col min="13312" max="13314" width="0" style="21" hidden="1" customWidth="1"/>
    <col min="13315" max="13315" width="6.7109375" style="21" customWidth="1"/>
    <col min="13316" max="13316" width="18.5703125" style="21" customWidth="1"/>
    <col min="13317" max="13317" width="6.7109375" style="21" customWidth="1"/>
    <col min="13318" max="13562" width="11.42578125" style="21"/>
    <col min="13563" max="13564" width="6.5703125" style="21" customWidth="1"/>
    <col min="13565" max="13565" width="55.5703125" style="21" customWidth="1"/>
    <col min="13566" max="13566" width="3.5703125" style="21" customWidth="1"/>
    <col min="13567" max="13567" width="18.5703125" style="21" customWidth="1"/>
    <col min="13568" max="13570" width="0" style="21" hidden="1" customWidth="1"/>
    <col min="13571" max="13571" width="6.7109375" style="21" customWidth="1"/>
    <col min="13572" max="13572" width="18.5703125" style="21" customWidth="1"/>
    <col min="13573" max="13573" width="6.7109375" style="21" customWidth="1"/>
    <col min="13574" max="13818" width="11.42578125" style="21"/>
    <col min="13819" max="13820" width="6.5703125" style="21" customWidth="1"/>
    <col min="13821" max="13821" width="55.5703125" style="21" customWidth="1"/>
    <col min="13822" max="13822" width="3.5703125" style="21" customWidth="1"/>
    <col min="13823" max="13823" width="18.5703125" style="21" customWidth="1"/>
    <col min="13824" max="13826" width="0" style="21" hidden="1" customWidth="1"/>
    <col min="13827" max="13827" width="6.7109375" style="21" customWidth="1"/>
    <col min="13828" max="13828" width="18.5703125" style="21" customWidth="1"/>
    <col min="13829" max="13829" width="6.7109375" style="21" customWidth="1"/>
    <col min="13830" max="14074" width="11.42578125" style="21"/>
    <col min="14075" max="14076" width="6.5703125" style="21" customWidth="1"/>
    <col min="14077" max="14077" width="55.5703125" style="21" customWidth="1"/>
    <col min="14078" max="14078" width="3.5703125" style="21" customWidth="1"/>
    <col min="14079" max="14079" width="18.5703125" style="21" customWidth="1"/>
    <col min="14080" max="14082" width="0" style="21" hidden="1" customWidth="1"/>
    <col min="14083" max="14083" width="6.7109375" style="21" customWidth="1"/>
    <col min="14084" max="14084" width="18.5703125" style="21" customWidth="1"/>
    <col min="14085" max="14085" width="6.7109375" style="21" customWidth="1"/>
    <col min="14086" max="14330" width="11.42578125" style="21"/>
    <col min="14331" max="14332" width="6.5703125" style="21" customWidth="1"/>
    <col min="14333" max="14333" width="55.5703125" style="21" customWidth="1"/>
    <col min="14334" max="14334" width="3.5703125" style="21" customWidth="1"/>
    <col min="14335" max="14335" width="18.5703125" style="21" customWidth="1"/>
    <col min="14336" max="14338" width="0" style="21" hidden="1" customWidth="1"/>
    <col min="14339" max="14339" width="6.7109375" style="21" customWidth="1"/>
    <col min="14340" max="14340" width="18.5703125" style="21" customWidth="1"/>
    <col min="14341" max="14341" width="6.7109375" style="21" customWidth="1"/>
    <col min="14342" max="14586" width="11.42578125" style="21"/>
    <col min="14587" max="14588" width="6.5703125" style="21" customWidth="1"/>
    <col min="14589" max="14589" width="55.5703125" style="21" customWidth="1"/>
    <col min="14590" max="14590" width="3.5703125" style="21" customWidth="1"/>
    <col min="14591" max="14591" width="18.5703125" style="21" customWidth="1"/>
    <col min="14592" max="14594" width="0" style="21" hidden="1" customWidth="1"/>
    <col min="14595" max="14595" width="6.7109375" style="21" customWidth="1"/>
    <col min="14596" max="14596" width="18.5703125" style="21" customWidth="1"/>
    <col min="14597" max="14597" width="6.7109375" style="21" customWidth="1"/>
    <col min="14598" max="14842" width="11.42578125" style="21"/>
    <col min="14843" max="14844" width="6.5703125" style="21" customWidth="1"/>
    <col min="14845" max="14845" width="55.5703125" style="21" customWidth="1"/>
    <col min="14846" max="14846" width="3.5703125" style="21" customWidth="1"/>
    <col min="14847" max="14847" width="18.5703125" style="21" customWidth="1"/>
    <col min="14848" max="14850" width="0" style="21" hidden="1" customWidth="1"/>
    <col min="14851" max="14851" width="6.7109375" style="21" customWidth="1"/>
    <col min="14852" max="14852" width="18.5703125" style="21" customWidth="1"/>
    <col min="14853" max="14853" width="6.7109375" style="21" customWidth="1"/>
    <col min="14854" max="15098" width="11.42578125" style="21"/>
    <col min="15099" max="15100" width="6.5703125" style="21" customWidth="1"/>
    <col min="15101" max="15101" width="55.5703125" style="21" customWidth="1"/>
    <col min="15102" max="15102" width="3.5703125" style="21" customWidth="1"/>
    <col min="15103" max="15103" width="18.5703125" style="21" customWidth="1"/>
    <col min="15104" max="15106" width="0" style="21" hidden="1" customWidth="1"/>
    <col min="15107" max="15107" width="6.7109375" style="21" customWidth="1"/>
    <col min="15108" max="15108" width="18.5703125" style="21" customWidth="1"/>
    <col min="15109" max="15109" width="6.7109375" style="21" customWidth="1"/>
    <col min="15110" max="15354" width="11.42578125" style="21"/>
    <col min="15355" max="15356" width="6.5703125" style="21" customWidth="1"/>
    <col min="15357" max="15357" width="55.5703125" style="21" customWidth="1"/>
    <col min="15358" max="15358" width="3.5703125" style="21" customWidth="1"/>
    <col min="15359" max="15359" width="18.5703125" style="21" customWidth="1"/>
    <col min="15360" max="15362" width="0" style="21" hidden="1" customWidth="1"/>
    <col min="15363" max="15363" width="6.7109375" style="21" customWidth="1"/>
    <col min="15364" max="15364" width="18.5703125" style="21" customWidth="1"/>
    <col min="15365" max="15365" width="6.7109375" style="21" customWidth="1"/>
    <col min="15366" max="15610" width="11.42578125" style="21"/>
    <col min="15611" max="15612" width="6.5703125" style="21" customWidth="1"/>
    <col min="15613" max="15613" width="55.5703125" style="21" customWidth="1"/>
    <col min="15614" max="15614" width="3.5703125" style="21" customWidth="1"/>
    <col min="15615" max="15615" width="18.5703125" style="21" customWidth="1"/>
    <col min="15616" max="15618" width="0" style="21" hidden="1" customWidth="1"/>
    <col min="15619" max="15619" width="6.7109375" style="21" customWidth="1"/>
    <col min="15620" max="15620" width="18.5703125" style="21" customWidth="1"/>
    <col min="15621" max="15621" width="6.7109375" style="21" customWidth="1"/>
    <col min="15622" max="15866" width="11.42578125" style="21"/>
    <col min="15867" max="15868" width="6.5703125" style="21" customWidth="1"/>
    <col min="15869" max="15869" width="55.5703125" style="21" customWidth="1"/>
    <col min="15870" max="15870" width="3.5703125" style="21" customWidth="1"/>
    <col min="15871" max="15871" width="18.5703125" style="21" customWidth="1"/>
    <col min="15872" max="15874" width="0" style="21" hidden="1" customWidth="1"/>
    <col min="15875" max="15875" width="6.7109375" style="21" customWidth="1"/>
    <col min="15876" max="15876" width="18.5703125" style="21" customWidth="1"/>
    <col min="15877" max="15877" width="6.7109375" style="21" customWidth="1"/>
    <col min="15878" max="16122" width="11.42578125" style="21"/>
    <col min="16123" max="16124" width="6.5703125" style="21" customWidth="1"/>
    <col min="16125" max="16125" width="55.5703125" style="21" customWidth="1"/>
    <col min="16126" max="16126" width="3.5703125" style="21" customWidth="1"/>
    <col min="16127" max="16127" width="18.5703125" style="21" customWidth="1"/>
    <col min="16128" max="16130" width="0" style="21" hidden="1" customWidth="1"/>
    <col min="16131" max="16131" width="6.7109375" style="21" customWidth="1"/>
    <col min="16132" max="16132" width="18.5703125" style="21" customWidth="1"/>
    <col min="16133" max="16133" width="6.7109375" style="21" customWidth="1"/>
    <col min="16134" max="16384" width="11.42578125" style="21"/>
  </cols>
  <sheetData>
    <row r="1" spans="1:13" s="20" customFormat="1" ht="18" customHeight="1" x14ac:dyDescent="0.3">
      <c r="A1" s="398" t="s">
        <v>95</v>
      </c>
      <c r="B1" s="399"/>
      <c r="C1" s="399"/>
      <c r="D1" s="399"/>
      <c r="E1" s="399"/>
      <c r="F1" s="399"/>
      <c r="G1" s="399"/>
      <c r="H1" s="400"/>
      <c r="I1" s="347"/>
      <c r="J1" s="65"/>
    </row>
    <row r="2" spans="1:13" s="20" customFormat="1" ht="17.25" customHeight="1" x14ac:dyDescent="0.3">
      <c r="A2" s="401" t="s">
        <v>114</v>
      </c>
      <c r="B2" s="402"/>
      <c r="C2" s="402"/>
      <c r="D2" s="402"/>
      <c r="E2" s="402"/>
      <c r="F2" s="402"/>
      <c r="G2" s="402"/>
      <c r="H2" s="403"/>
      <c r="I2" s="348"/>
      <c r="J2" s="65"/>
    </row>
    <row r="3" spans="1:13" s="20" customFormat="1" ht="15.75" customHeight="1" thickBot="1" x14ac:dyDescent="0.35">
      <c r="A3" s="404" t="str">
        <f>+ESF!A3</f>
        <v>COMPARATIVO A 31 DE DICIEMBRE DE 2021 VS 2020</v>
      </c>
      <c r="B3" s="405"/>
      <c r="C3" s="405"/>
      <c r="D3" s="405"/>
      <c r="E3" s="405"/>
      <c r="F3" s="405"/>
      <c r="G3" s="405"/>
      <c r="H3" s="406"/>
      <c r="I3" s="349"/>
      <c r="J3" s="62"/>
    </row>
    <row r="4" spans="1:13" s="16" customFormat="1" ht="14.25" customHeight="1" x14ac:dyDescent="0.25">
      <c r="A4" s="7"/>
      <c r="B4" s="2"/>
      <c r="C4" s="3"/>
      <c r="D4" s="4"/>
      <c r="E4" s="4"/>
      <c r="F4" s="95">
        <v>2021</v>
      </c>
      <c r="G4" s="95">
        <v>2020</v>
      </c>
      <c r="H4" s="352" t="s">
        <v>431</v>
      </c>
      <c r="I4" s="144" t="s">
        <v>432</v>
      </c>
      <c r="J4" s="51"/>
    </row>
    <row r="5" spans="1:13" s="17" customFormat="1" ht="14.25" customHeight="1" x14ac:dyDescent="0.25">
      <c r="A5" s="284" t="s">
        <v>436</v>
      </c>
      <c r="B5" s="285">
        <v>4</v>
      </c>
      <c r="C5" s="285" t="s">
        <v>26</v>
      </c>
      <c r="D5" s="321"/>
      <c r="E5" s="321">
        <f>SUM(F5:F5)</f>
        <v>796478220137</v>
      </c>
      <c r="F5" s="286">
        <f>+F7+F15+F19+F11</f>
        <v>796478220137</v>
      </c>
      <c r="G5" s="286">
        <f>+G7+G15+G19+G11</f>
        <v>149837759346.78003</v>
      </c>
      <c r="H5" s="353">
        <f>IFERROR((F5-G5)/G5,1)</f>
        <v>4.3156041815444839</v>
      </c>
      <c r="I5" s="97"/>
      <c r="J5" s="5">
        <f>LEN(B5)</f>
        <v>1</v>
      </c>
      <c r="K5" s="33"/>
      <c r="L5" s="33"/>
      <c r="M5" s="33"/>
    </row>
    <row r="6" spans="1:13" s="17" customFormat="1" ht="6.75" customHeight="1" x14ac:dyDescent="0.25">
      <c r="A6" s="8"/>
      <c r="B6" s="3"/>
      <c r="C6" s="3"/>
      <c r="D6" s="5"/>
      <c r="E6" s="5"/>
      <c r="F6" s="98"/>
      <c r="G6" s="98"/>
      <c r="H6" s="354"/>
      <c r="I6" s="97"/>
      <c r="J6" s="5">
        <f t="shared" ref="J6:J68" si="0">LEN(B6)</f>
        <v>0</v>
      </c>
    </row>
    <row r="7" spans="1:13" s="17" customFormat="1" ht="14.25" customHeight="1" x14ac:dyDescent="0.25">
      <c r="A7" s="284" t="s">
        <v>437</v>
      </c>
      <c r="B7" s="285">
        <v>41</v>
      </c>
      <c r="C7" s="285" t="s">
        <v>27</v>
      </c>
      <c r="D7" s="321"/>
      <c r="E7" s="321"/>
      <c r="F7" s="286">
        <f>SUM(F9)</f>
        <v>301342912131</v>
      </c>
      <c r="G7" s="286">
        <f>SUM(G9)</f>
        <v>13149563851.24</v>
      </c>
      <c r="H7" s="353">
        <f>IFERROR((F7-G7)/G7,1)</f>
        <v>21.916570887070407</v>
      </c>
      <c r="I7" s="99">
        <f>+F7/F5</f>
        <v>0.37834419637886252</v>
      </c>
      <c r="J7" s="5">
        <f t="shared" si="0"/>
        <v>2</v>
      </c>
      <c r="K7" s="34"/>
    </row>
    <row r="8" spans="1:13" s="17" customFormat="1" ht="6.75" customHeight="1" x14ac:dyDescent="0.25">
      <c r="A8" s="322"/>
      <c r="B8" s="323"/>
      <c r="C8" s="323"/>
      <c r="D8" s="324"/>
      <c r="E8" s="324">
        <f>SUM(F8:F8)</f>
        <v>0</v>
      </c>
      <c r="F8" s="325"/>
      <c r="G8" s="325"/>
      <c r="H8" s="355"/>
      <c r="I8" s="97"/>
      <c r="J8" s="5">
        <f t="shared" si="0"/>
        <v>0</v>
      </c>
    </row>
    <row r="9" spans="1:13" s="16" customFormat="1" ht="15" customHeight="1" x14ac:dyDescent="0.25">
      <c r="A9" s="52" t="s">
        <v>438</v>
      </c>
      <c r="B9" s="2">
        <v>4110</v>
      </c>
      <c r="C9" s="2" t="s">
        <v>28</v>
      </c>
      <c r="D9" s="5"/>
      <c r="E9" s="5">
        <f>SUM(F9:F9)</f>
        <v>301342912131</v>
      </c>
      <c r="F9" s="101">
        <v>301342912131</v>
      </c>
      <c r="G9" s="102">
        <v>13149563851.24</v>
      </c>
      <c r="H9" s="354">
        <f>IFERROR((F9-G9)/G9,1)</f>
        <v>21.916570887070407</v>
      </c>
      <c r="I9" s="103"/>
      <c r="J9" s="5">
        <f t="shared" si="0"/>
        <v>4</v>
      </c>
    </row>
    <row r="10" spans="1:13" s="16" customFormat="1" ht="6.75" customHeight="1" x14ac:dyDescent="0.25">
      <c r="A10" s="7"/>
      <c r="B10" s="2"/>
      <c r="C10" s="2"/>
      <c r="D10" s="5"/>
      <c r="E10" s="5"/>
      <c r="F10" s="104"/>
      <c r="G10" s="104"/>
      <c r="H10" s="356"/>
      <c r="I10" s="103"/>
      <c r="J10" s="5">
        <f t="shared" si="0"/>
        <v>0</v>
      </c>
    </row>
    <row r="11" spans="1:13" s="16" customFormat="1" ht="14.25" customHeight="1" x14ac:dyDescent="0.25">
      <c r="A11" s="284" t="s">
        <v>439</v>
      </c>
      <c r="B11" s="285">
        <v>44</v>
      </c>
      <c r="C11" s="285" t="s">
        <v>434</v>
      </c>
      <c r="D11" s="321"/>
      <c r="E11" s="321"/>
      <c r="F11" s="287">
        <f>SUM(F13)</f>
        <v>0</v>
      </c>
      <c r="G11" s="287">
        <f>SUM(G13)</f>
        <v>25746702</v>
      </c>
      <c r="H11" s="353">
        <f t="shared" ref="H11:H13" si="1">IFERROR((F11-G11)/G11,1)</f>
        <v>-1</v>
      </c>
      <c r="I11" s="106">
        <f>+F11/F5</f>
        <v>0</v>
      </c>
      <c r="J11" s="5">
        <f t="shared" si="0"/>
        <v>2</v>
      </c>
    </row>
    <row r="12" spans="1:13" s="16" customFormat="1" ht="6.75" customHeight="1" x14ac:dyDescent="0.25">
      <c r="A12" s="8"/>
      <c r="B12" s="3"/>
      <c r="C12" s="3"/>
      <c r="D12" s="5"/>
      <c r="E12" s="5"/>
      <c r="F12" s="105"/>
      <c r="G12" s="105"/>
      <c r="H12" s="354"/>
      <c r="I12" s="106"/>
      <c r="J12" s="5">
        <f t="shared" si="0"/>
        <v>0</v>
      </c>
    </row>
    <row r="13" spans="1:13" s="16" customFormat="1" ht="14.25" customHeight="1" x14ac:dyDescent="0.25">
      <c r="A13" s="7"/>
      <c r="B13" s="2">
        <v>4428</v>
      </c>
      <c r="C13" s="49" t="s">
        <v>435</v>
      </c>
      <c r="D13" s="5"/>
      <c r="E13" s="5"/>
      <c r="F13" s="100">
        <v>0</v>
      </c>
      <c r="G13" s="105">
        <v>25746702</v>
      </c>
      <c r="H13" s="354">
        <f t="shared" si="1"/>
        <v>-1</v>
      </c>
      <c r="I13" s="103"/>
      <c r="J13" s="5">
        <f t="shared" si="0"/>
        <v>4</v>
      </c>
    </row>
    <row r="14" spans="1:13" s="16" customFormat="1" ht="6.75" customHeight="1" x14ac:dyDescent="0.25">
      <c r="A14" s="7"/>
      <c r="B14" s="2"/>
      <c r="C14" s="2"/>
      <c r="D14" s="5"/>
      <c r="E14" s="5"/>
      <c r="F14" s="105"/>
      <c r="G14" s="105"/>
      <c r="H14" s="354"/>
      <c r="I14" s="103"/>
      <c r="J14" s="5">
        <f t="shared" si="0"/>
        <v>0</v>
      </c>
    </row>
    <row r="15" spans="1:13" s="17" customFormat="1" ht="14.25" customHeight="1" x14ac:dyDescent="0.25">
      <c r="A15" s="284" t="s">
        <v>440</v>
      </c>
      <c r="B15" s="285">
        <v>47</v>
      </c>
      <c r="C15" s="285" t="s">
        <v>57</v>
      </c>
      <c r="D15" s="321"/>
      <c r="E15" s="321"/>
      <c r="F15" s="286">
        <f>SUM(F16:F18)</f>
        <v>475879707227</v>
      </c>
      <c r="G15" s="286">
        <f>SUM(G16:G18)</f>
        <v>109141194137.65001</v>
      </c>
      <c r="H15" s="353">
        <f t="shared" ref="H15:H17" si="2">IFERROR((F15-G15)/G15,1)</f>
        <v>3.3602208220923031</v>
      </c>
      <c r="I15" s="107">
        <f>+F15/F5</f>
        <v>0.59747987477315478</v>
      </c>
      <c r="J15" s="5">
        <f t="shared" si="0"/>
        <v>2</v>
      </c>
    </row>
    <row r="16" spans="1:13" s="16" customFormat="1" ht="14.25" customHeight="1" x14ac:dyDescent="0.25">
      <c r="A16" s="7"/>
      <c r="B16" s="2">
        <v>4705</v>
      </c>
      <c r="C16" s="2" t="s">
        <v>56</v>
      </c>
      <c r="D16" s="5"/>
      <c r="E16" s="5">
        <f>SUM(F16:F16)</f>
        <v>441309654414</v>
      </c>
      <c r="F16" s="104">
        <v>441309654414</v>
      </c>
      <c r="G16" s="102">
        <v>109047175580.8</v>
      </c>
      <c r="H16" s="354">
        <f t="shared" si="2"/>
        <v>3.0469608870062439</v>
      </c>
      <c r="I16" s="103"/>
      <c r="J16" s="5">
        <f t="shared" si="0"/>
        <v>4</v>
      </c>
    </row>
    <row r="17" spans="1:13" s="16" customFormat="1" ht="14.25" customHeight="1" x14ac:dyDescent="0.25">
      <c r="A17" s="7"/>
      <c r="B17" s="2">
        <v>4720</v>
      </c>
      <c r="C17" s="2" t="s">
        <v>64</v>
      </c>
      <c r="D17" s="5"/>
      <c r="E17" s="5"/>
      <c r="F17" s="104">
        <v>4439642</v>
      </c>
      <c r="G17" s="102">
        <v>94018556.849999994</v>
      </c>
      <c r="H17" s="354">
        <f t="shared" si="2"/>
        <v>-0.9527790879934146</v>
      </c>
      <c r="I17" s="103"/>
      <c r="J17" s="5">
        <f t="shared" si="0"/>
        <v>4</v>
      </c>
    </row>
    <row r="18" spans="1:13" s="16" customFormat="1" ht="15" x14ac:dyDescent="0.25">
      <c r="A18" s="7"/>
      <c r="B18" s="2">
        <v>4722</v>
      </c>
      <c r="C18" s="2" t="s">
        <v>526</v>
      </c>
      <c r="D18" s="5"/>
      <c r="E18" s="5"/>
      <c r="F18" s="104">
        <v>34565613171</v>
      </c>
      <c r="G18" s="104">
        <v>0</v>
      </c>
      <c r="H18" s="354">
        <f t="shared" ref="H18:H23" si="3">IFERROR((F18-G18)/G18,1)</f>
        <v>1</v>
      </c>
      <c r="I18" s="108"/>
      <c r="J18" s="5">
        <f t="shared" si="0"/>
        <v>4</v>
      </c>
    </row>
    <row r="19" spans="1:13" s="17" customFormat="1" ht="15" x14ac:dyDescent="0.25">
      <c r="A19" s="284" t="s">
        <v>441</v>
      </c>
      <c r="B19" s="285">
        <v>48</v>
      </c>
      <c r="C19" s="285" t="s">
        <v>84</v>
      </c>
      <c r="D19" s="321"/>
      <c r="E19" s="321"/>
      <c r="F19" s="286">
        <f>SUM(F21:F23)</f>
        <v>19255600779</v>
      </c>
      <c r="G19" s="286">
        <f>SUM(G21:G23)</f>
        <v>27521254655.889999</v>
      </c>
      <c r="H19" s="353">
        <f t="shared" si="3"/>
        <v>-0.3003371023682968</v>
      </c>
      <c r="I19" s="99">
        <f>+F19/F5</f>
        <v>2.4175928847982683E-2</v>
      </c>
      <c r="J19" s="5">
        <f t="shared" si="0"/>
        <v>2</v>
      </c>
    </row>
    <row r="20" spans="1:13" s="17" customFormat="1" ht="6.75" customHeight="1" x14ac:dyDescent="0.25">
      <c r="A20" s="8"/>
      <c r="B20" s="3"/>
      <c r="C20" s="3"/>
      <c r="D20" s="5"/>
      <c r="E20" s="5"/>
      <c r="F20" s="96"/>
      <c r="G20" s="96"/>
      <c r="H20" s="354"/>
      <c r="I20" s="99"/>
      <c r="J20" s="5">
        <f t="shared" si="0"/>
        <v>0</v>
      </c>
    </row>
    <row r="21" spans="1:13" s="17" customFormat="1" ht="15" x14ac:dyDescent="0.25">
      <c r="A21" s="8"/>
      <c r="B21" s="2">
        <v>4802</v>
      </c>
      <c r="C21" s="2" t="s">
        <v>393</v>
      </c>
      <c r="D21" s="5"/>
      <c r="E21" s="5"/>
      <c r="F21" s="101">
        <v>619211368</v>
      </c>
      <c r="G21" s="101">
        <v>0</v>
      </c>
      <c r="H21" s="354">
        <f t="shared" si="3"/>
        <v>1</v>
      </c>
      <c r="I21" s="99"/>
      <c r="J21" s="5">
        <f t="shared" si="0"/>
        <v>4</v>
      </c>
    </row>
    <row r="22" spans="1:13" s="16" customFormat="1" ht="15" x14ac:dyDescent="0.25">
      <c r="A22" s="7"/>
      <c r="B22" s="2">
        <v>4808</v>
      </c>
      <c r="C22" s="2" t="s">
        <v>85</v>
      </c>
      <c r="D22" s="5"/>
      <c r="E22" s="5"/>
      <c r="F22" s="102">
        <v>14557948979</v>
      </c>
      <c r="G22" s="102">
        <v>25506571055</v>
      </c>
      <c r="H22" s="354">
        <f t="shared" si="3"/>
        <v>-0.42924711645447788</v>
      </c>
      <c r="I22" s="108"/>
      <c r="J22" s="5">
        <f t="shared" si="0"/>
        <v>4</v>
      </c>
    </row>
    <row r="23" spans="1:13" s="16" customFormat="1" ht="15" x14ac:dyDescent="0.25">
      <c r="A23" s="7"/>
      <c r="B23" s="2">
        <v>4830</v>
      </c>
      <c r="C23" s="2" t="s">
        <v>86</v>
      </c>
      <c r="D23" s="5"/>
      <c r="E23" s="5"/>
      <c r="F23" s="102">
        <v>4078440432</v>
      </c>
      <c r="G23" s="102">
        <v>2014683600.8900001</v>
      </c>
      <c r="H23" s="354">
        <f t="shared" si="3"/>
        <v>1.0243577851124224</v>
      </c>
      <c r="I23" s="108"/>
      <c r="J23" s="5">
        <f t="shared" si="0"/>
        <v>4</v>
      </c>
    </row>
    <row r="24" spans="1:13" s="16" customFormat="1" ht="6.75" customHeight="1" x14ac:dyDescent="0.25">
      <c r="A24" s="7"/>
      <c r="B24" s="2"/>
      <c r="C24" s="2"/>
      <c r="D24" s="5"/>
      <c r="E24" s="5"/>
      <c r="F24" s="100"/>
      <c r="G24" s="100"/>
      <c r="H24" s="357"/>
      <c r="I24" s="108"/>
      <c r="J24" s="5">
        <f t="shared" si="0"/>
        <v>0</v>
      </c>
    </row>
    <row r="25" spans="1:13" s="17" customFormat="1" ht="14.25" customHeight="1" x14ac:dyDescent="0.25">
      <c r="A25" s="284" t="s">
        <v>442</v>
      </c>
      <c r="B25" s="285">
        <v>5</v>
      </c>
      <c r="C25" s="285" t="s">
        <v>29</v>
      </c>
      <c r="D25" s="321"/>
      <c r="E25" s="321"/>
      <c r="F25" s="286">
        <f>+F27+F38+F50+F56+F60+F46+F66</f>
        <v>417318562904.40997</v>
      </c>
      <c r="G25" s="286">
        <f>+G27+G38+G50+G56+G60+G46</f>
        <v>169548087538.07999</v>
      </c>
      <c r="H25" s="353">
        <f>IFERROR((F25-G25)/G25,1)</f>
        <v>1.461358125379512</v>
      </c>
      <c r="I25" s="109"/>
      <c r="J25" s="5">
        <f t="shared" si="0"/>
        <v>1</v>
      </c>
    </row>
    <row r="26" spans="1:13" s="17" customFormat="1" ht="6.75" customHeight="1" x14ac:dyDescent="0.25">
      <c r="A26" s="8"/>
      <c r="B26" s="2"/>
      <c r="C26" s="2"/>
      <c r="D26" s="5"/>
      <c r="E26" s="5"/>
      <c r="F26" s="100"/>
      <c r="G26" s="100"/>
      <c r="H26" s="357"/>
      <c r="I26" s="103"/>
      <c r="J26" s="5">
        <f t="shared" si="0"/>
        <v>0</v>
      </c>
    </row>
    <row r="27" spans="1:13" s="17" customFormat="1" ht="14.25" customHeight="1" x14ac:dyDescent="0.25">
      <c r="A27" s="284" t="s">
        <v>443</v>
      </c>
      <c r="B27" s="285">
        <v>51</v>
      </c>
      <c r="C27" s="285" t="s">
        <v>71</v>
      </c>
      <c r="D27" s="321"/>
      <c r="E27" s="321"/>
      <c r="F27" s="286">
        <f>SUM(F29:F36)</f>
        <v>21105045026</v>
      </c>
      <c r="G27" s="286">
        <f>SUM(G29:G36)</f>
        <v>20645482199.919983</v>
      </c>
      <c r="H27" s="353">
        <f>IFERROR((F27-G27)/G27,1)</f>
        <v>2.2259728381727906E-2</v>
      </c>
      <c r="I27" s="107">
        <f>+F27/F25</f>
        <v>5.0572984051117501E-2</v>
      </c>
      <c r="J27" s="5">
        <f t="shared" si="0"/>
        <v>2</v>
      </c>
    </row>
    <row r="28" spans="1:13" s="17" customFormat="1" ht="6.75" customHeight="1" x14ac:dyDescent="0.25">
      <c r="A28" s="8"/>
      <c r="B28" s="3"/>
      <c r="C28" s="3"/>
      <c r="D28" s="5"/>
      <c r="E28" s="5"/>
      <c r="F28" s="100"/>
      <c r="G28" s="100"/>
      <c r="H28" s="357"/>
      <c r="I28" s="103"/>
      <c r="J28" s="5">
        <f t="shared" si="0"/>
        <v>0</v>
      </c>
    </row>
    <row r="29" spans="1:13" s="16" customFormat="1" ht="14.25" customHeight="1" x14ac:dyDescent="0.25">
      <c r="A29" s="52"/>
      <c r="B29" s="2">
        <v>5101</v>
      </c>
      <c r="C29" s="2" t="s">
        <v>30</v>
      </c>
      <c r="D29" s="5"/>
      <c r="E29" s="5">
        <v>1</v>
      </c>
      <c r="F29" s="102">
        <v>8335087379</v>
      </c>
      <c r="G29" s="102">
        <v>8353502001</v>
      </c>
      <c r="H29" s="354">
        <f t="shared" ref="H29:H38" si="4">IFERROR((F29-G29)/G29,1)</f>
        <v>-2.2044194156888427E-3</v>
      </c>
      <c r="I29" s="108"/>
      <c r="J29" s="5">
        <f t="shared" si="0"/>
        <v>4</v>
      </c>
    </row>
    <row r="30" spans="1:13" s="16" customFormat="1" ht="14.25" customHeight="1" x14ac:dyDescent="0.25">
      <c r="A30" s="7"/>
      <c r="B30" s="2">
        <v>5102</v>
      </c>
      <c r="C30" s="2" t="s">
        <v>58</v>
      </c>
      <c r="D30" s="5"/>
      <c r="E30" s="5"/>
      <c r="F30" s="102">
        <v>16964890</v>
      </c>
      <c r="G30" s="102">
        <v>8469746</v>
      </c>
      <c r="H30" s="354">
        <f t="shared" si="4"/>
        <v>1.0029986731597382</v>
      </c>
      <c r="I30" s="108"/>
      <c r="J30" s="5">
        <f t="shared" si="0"/>
        <v>4</v>
      </c>
      <c r="L30" s="35"/>
    </row>
    <row r="31" spans="1:13" s="16" customFormat="1" ht="14.25" customHeight="1" x14ac:dyDescent="0.25">
      <c r="A31" s="7"/>
      <c r="B31" s="2">
        <v>5103</v>
      </c>
      <c r="C31" s="2" t="s">
        <v>31</v>
      </c>
      <c r="D31" s="5"/>
      <c r="E31" s="5" t="e">
        <f>SUM(#REF!)</f>
        <v>#REF!</v>
      </c>
      <c r="F31" s="102">
        <v>2371880957</v>
      </c>
      <c r="G31" s="102">
        <v>2090133270</v>
      </c>
      <c r="H31" s="354">
        <f t="shared" si="4"/>
        <v>0.13479891021494528</v>
      </c>
      <c r="I31" s="103"/>
      <c r="J31" s="5">
        <f t="shared" si="0"/>
        <v>4</v>
      </c>
      <c r="K31" s="35"/>
      <c r="L31" s="36"/>
    </row>
    <row r="32" spans="1:13" s="16" customFormat="1" ht="14.25" customHeight="1" x14ac:dyDescent="0.25">
      <c r="A32" s="7"/>
      <c r="B32" s="2">
        <v>5104</v>
      </c>
      <c r="C32" s="2" t="s">
        <v>32</v>
      </c>
      <c r="D32" s="5"/>
      <c r="E32" s="5"/>
      <c r="F32" s="102">
        <v>515232500</v>
      </c>
      <c r="G32" s="102">
        <v>497298600</v>
      </c>
      <c r="H32" s="354">
        <f t="shared" si="4"/>
        <v>3.6062639227216808E-2</v>
      </c>
      <c r="I32" s="103"/>
      <c r="J32" s="5">
        <f t="shared" si="0"/>
        <v>4</v>
      </c>
      <c r="K32" s="37"/>
      <c r="M32" s="38"/>
    </row>
    <row r="33" spans="1:12" s="16" customFormat="1" ht="14.25" customHeight="1" x14ac:dyDescent="0.25">
      <c r="A33" s="7"/>
      <c r="B33" s="2">
        <v>5107</v>
      </c>
      <c r="C33" s="2" t="s">
        <v>59</v>
      </c>
      <c r="D33" s="5"/>
      <c r="E33" s="5"/>
      <c r="F33" s="102">
        <v>4279222773</v>
      </c>
      <c r="G33" s="102">
        <v>3893485499</v>
      </c>
      <c r="H33" s="354">
        <f t="shared" si="4"/>
        <v>9.9072482509328083E-2</v>
      </c>
      <c r="I33" s="103"/>
      <c r="J33" s="5">
        <f t="shared" si="0"/>
        <v>4</v>
      </c>
      <c r="K33" s="37"/>
    </row>
    <row r="34" spans="1:12" s="16" customFormat="1" ht="14.25" customHeight="1" x14ac:dyDescent="0.25">
      <c r="A34" s="7"/>
      <c r="B34" s="2">
        <v>5108</v>
      </c>
      <c r="C34" s="2" t="s">
        <v>79</v>
      </c>
      <c r="D34" s="5"/>
      <c r="E34" s="5"/>
      <c r="F34" s="102">
        <v>219641788</v>
      </c>
      <c r="G34" s="102">
        <v>200000000</v>
      </c>
      <c r="H34" s="354">
        <f t="shared" si="4"/>
        <v>9.8208939999999995E-2</v>
      </c>
      <c r="I34" s="103"/>
      <c r="J34" s="5">
        <f t="shared" si="0"/>
        <v>4</v>
      </c>
      <c r="K34" s="37"/>
    </row>
    <row r="35" spans="1:12" s="18" customFormat="1" ht="14.25" customHeight="1" x14ac:dyDescent="0.25">
      <c r="A35" s="7"/>
      <c r="B35" s="2">
        <v>5111</v>
      </c>
      <c r="C35" s="2" t="s">
        <v>33</v>
      </c>
      <c r="D35" s="5"/>
      <c r="E35" s="5" t="e">
        <f>SUM(#REF!)</f>
        <v>#REF!</v>
      </c>
      <c r="F35" s="102">
        <v>5366709739</v>
      </c>
      <c r="G35" s="102">
        <v>5602298084</v>
      </c>
      <c r="H35" s="354">
        <f t="shared" si="4"/>
        <v>-4.2052090315014376E-2</v>
      </c>
      <c r="I35" s="103"/>
      <c r="J35" s="5">
        <f t="shared" si="0"/>
        <v>4</v>
      </c>
      <c r="K35" s="39"/>
    </row>
    <row r="36" spans="1:12" s="18" customFormat="1" ht="14.25" customHeight="1" x14ac:dyDescent="0.25">
      <c r="A36" s="7"/>
      <c r="B36" s="2">
        <v>5120</v>
      </c>
      <c r="C36" s="2" t="s">
        <v>34</v>
      </c>
      <c r="D36" s="5"/>
      <c r="E36" s="5"/>
      <c r="F36" s="102">
        <v>305000</v>
      </c>
      <c r="G36" s="102">
        <v>294999.91998291016</v>
      </c>
      <c r="H36" s="354">
        <f t="shared" si="4"/>
        <v>3.3898585523918667E-2</v>
      </c>
      <c r="I36" s="103"/>
      <c r="J36" s="5">
        <f t="shared" si="0"/>
        <v>4</v>
      </c>
      <c r="K36" s="39"/>
    </row>
    <row r="37" spans="1:12" s="17" customFormat="1" ht="6.75" customHeight="1" x14ac:dyDescent="0.25">
      <c r="A37" s="8"/>
      <c r="B37" s="2"/>
      <c r="C37" s="2"/>
      <c r="D37" s="5"/>
      <c r="E37" s="5">
        <f>SUM(F50:F50)</f>
        <v>355223219475</v>
      </c>
      <c r="F37" s="100"/>
      <c r="G37" s="100"/>
      <c r="H37" s="357"/>
      <c r="I37" s="103"/>
      <c r="J37" s="5">
        <f t="shared" si="0"/>
        <v>0</v>
      </c>
      <c r="K37" s="34"/>
    </row>
    <row r="38" spans="1:12" s="17" customFormat="1" ht="14.25" customHeight="1" x14ac:dyDescent="0.25">
      <c r="A38" s="284" t="s">
        <v>444</v>
      </c>
      <c r="B38" s="285">
        <v>53</v>
      </c>
      <c r="C38" s="285" t="s">
        <v>60</v>
      </c>
      <c r="D38" s="321"/>
      <c r="E38" s="321"/>
      <c r="F38" s="286">
        <f>SUM(F40:F44)</f>
        <v>7384940292.4099998</v>
      </c>
      <c r="G38" s="286">
        <f>SUM(G40:G44)</f>
        <v>6480450357.6299992</v>
      </c>
      <c r="H38" s="358">
        <f t="shared" si="4"/>
        <v>0.13957207985013972</v>
      </c>
      <c r="I38" s="99">
        <f>+F38/F25</f>
        <v>1.7696170141613319E-2</v>
      </c>
      <c r="J38" s="5">
        <f t="shared" si="0"/>
        <v>2</v>
      </c>
      <c r="K38" s="33"/>
    </row>
    <row r="39" spans="1:12" s="17" customFormat="1" ht="6.75" customHeight="1" x14ac:dyDescent="0.25">
      <c r="A39" s="8"/>
      <c r="B39" s="3"/>
      <c r="C39" s="3"/>
      <c r="D39" s="5"/>
      <c r="E39" s="5"/>
      <c r="F39" s="96"/>
      <c r="G39" s="96"/>
      <c r="H39" s="354"/>
      <c r="I39" s="99"/>
      <c r="J39" s="5">
        <f t="shared" si="0"/>
        <v>0</v>
      </c>
      <c r="K39" s="33"/>
    </row>
    <row r="40" spans="1:12" s="16" customFormat="1" ht="14.25" customHeight="1" x14ac:dyDescent="0.25">
      <c r="A40" s="7"/>
      <c r="B40" s="2">
        <v>5347</v>
      </c>
      <c r="C40" s="2" t="s">
        <v>61</v>
      </c>
      <c r="D40" s="5"/>
      <c r="E40" s="5"/>
      <c r="F40" s="102">
        <v>6223969745.4099998</v>
      </c>
      <c r="G40" s="102">
        <v>3994434118.9000001</v>
      </c>
      <c r="H40" s="354">
        <f>IFERROR((F40-G40)/G40,1)</f>
        <v>0.55816057046998591</v>
      </c>
      <c r="I40" s="97"/>
      <c r="J40" s="5">
        <f t="shared" si="0"/>
        <v>4</v>
      </c>
      <c r="K40" s="36"/>
      <c r="L40" s="35"/>
    </row>
    <row r="41" spans="1:12" s="16" customFormat="1" ht="14.25" customHeight="1" x14ac:dyDescent="0.25">
      <c r="A41" s="7"/>
      <c r="B41" s="2">
        <v>5357</v>
      </c>
      <c r="C41" s="2" t="s">
        <v>89</v>
      </c>
      <c r="D41" s="5"/>
      <c r="E41" s="5"/>
      <c r="F41" s="102">
        <v>131741150</v>
      </c>
      <c r="G41" s="102">
        <v>15396472</v>
      </c>
      <c r="H41" s="354">
        <f t="shared" ref="H41:H48" si="5">IFERROR((F41-G41)/G41,1)</f>
        <v>7.5565803646445753</v>
      </c>
      <c r="I41" s="97"/>
      <c r="J41" s="5">
        <f t="shared" si="0"/>
        <v>4</v>
      </c>
      <c r="L41" s="35"/>
    </row>
    <row r="42" spans="1:12" s="16" customFormat="1" ht="14.25" customHeight="1" x14ac:dyDescent="0.25">
      <c r="A42" s="7"/>
      <c r="B42" s="2">
        <v>5360</v>
      </c>
      <c r="C42" s="2" t="s">
        <v>62</v>
      </c>
      <c r="D42" s="5"/>
      <c r="E42" s="5"/>
      <c r="F42" s="102">
        <v>773673962</v>
      </c>
      <c r="G42" s="104">
        <v>559887835</v>
      </c>
      <c r="H42" s="354">
        <f t="shared" si="5"/>
        <v>0.38183742106130952</v>
      </c>
      <c r="I42" s="97"/>
      <c r="J42" s="5">
        <f t="shared" si="0"/>
        <v>4</v>
      </c>
      <c r="L42" s="40"/>
    </row>
    <row r="43" spans="1:12" s="16" customFormat="1" ht="14.25" customHeight="1" x14ac:dyDescent="0.25">
      <c r="A43" s="7"/>
      <c r="B43" s="2">
        <v>5366</v>
      </c>
      <c r="C43" s="2" t="s">
        <v>63</v>
      </c>
      <c r="D43" s="5"/>
      <c r="E43" s="5" t="e">
        <f>SUM(#REF!)</f>
        <v>#REF!</v>
      </c>
      <c r="F43" s="102">
        <v>117992274</v>
      </c>
      <c r="G43" s="110">
        <v>479509561.73000002</v>
      </c>
      <c r="H43" s="354">
        <f t="shared" si="5"/>
        <v>-0.75393134273631324</v>
      </c>
      <c r="I43" s="103"/>
      <c r="J43" s="5">
        <f t="shared" si="0"/>
        <v>4</v>
      </c>
    </row>
    <row r="44" spans="1:12" s="16" customFormat="1" ht="14.25" customHeight="1" thickBot="1" x14ac:dyDescent="0.3">
      <c r="A44" s="342"/>
      <c r="B44" s="343">
        <v>5368</v>
      </c>
      <c r="C44" s="343" t="s">
        <v>74</v>
      </c>
      <c r="D44" s="344"/>
      <c r="E44" s="344"/>
      <c r="F44" s="345">
        <v>137563161</v>
      </c>
      <c r="G44" s="346">
        <v>1431222370</v>
      </c>
      <c r="H44" s="359">
        <f t="shared" si="5"/>
        <v>-0.90388414555035212</v>
      </c>
      <c r="I44" s="103"/>
      <c r="J44" s="5">
        <f t="shared" si="0"/>
        <v>4</v>
      </c>
      <c r="K44" s="38"/>
    </row>
    <row r="45" spans="1:12" s="16" customFormat="1" ht="8.25" customHeight="1" thickTop="1" x14ac:dyDescent="0.25">
      <c r="A45" s="7"/>
      <c r="B45" s="2"/>
      <c r="C45" s="2"/>
      <c r="D45" s="5"/>
      <c r="E45" s="5"/>
      <c r="F45" s="102"/>
      <c r="G45" s="110"/>
      <c r="H45" s="354"/>
      <c r="I45" s="103"/>
      <c r="J45" s="5"/>
      <c r="K45" s="38"/>
    </row>
    <row r="46" spans="1:12" s="17" customFormat="1" ht="14.25" customHeight="1" x14ac:dyDescent="0.25">
      <c r="A46" s="284" t="s">
        <v>445</v>
      </c>
      <c r="B46" s="285">
        <v>54</v>
      </c>
      <c r="C46" s="285" t="s">
        <v>433</v>
      </c>
      <c r="D46" s="321"/>
      <c r="E46" s="321"/>
      <c r="F46" s="288">
        <f>SUM(F48)</f>
        <v>0</v>
      </c>
      <c r="G46" s="288">
        <f>SUM(G48)</f>
        <v>2770509560</v>
      </c>
      <c r="H46" s="353">
        <f t="shared" si="5"/>
        <v>-1</v>
      </c>
      <c r="I46" s="107">
        <f>+F46/F25</f>
        <v>0</v>
      </c>
      <c r="J46" s="5">
        <f t="shared" si="0"/>
        <v>2</v>
      </c>
      <c r="K46" s="33"/>
    </row>
    <row r="47" spans="1:12" s="17" customFormat="1" ht="6.75" customHeight="1" x14ac:dyDescent="0.25">
      <c r="A47" s="8"/>
      <c r="B47" s="3"/>
      <c r="C47" s="3"/>
      <c r="D47" s="5"/>
      <c r="E47" s="5"/>
      <c r="F47" s="111"/>
      <c r="G47" s="111"/>
      <c r="H47" s="354"/>
      <c r="I47" s="107"/>
      <c r="J47" s="5">
        <f t="shared" si="0"/>
        <v>0</v>
      </c>
      <c r="K47" s="33"/>
    </row>
    <row r="48" spans="1:12" s="16" customFormat="1" ht="14.25" customHeight="1" x14ac:dyDescent="0.25">
      <c r="A48" s="7"/>
      <c r="B48" s="2">
        <v>5423</v>
      </c>
      <c r="C48" s="49" t="s">
        <v>433</v>
      </c>
      <c r="D48" s="5"/>
      <c r="E48" s="5"/>
      <c r="F48" s="102">
        <v>0</v>
      </c>
      <c r="G48" s="102">
        <v>2770509560</v>
      </c>
      <c r="H48" s="354">
        <f t="shared" si="5"/>
        <v>-1</v>
      </c>
      <c r="I48" s="103"/>
      <c r="J48" s="5">
        <f t="shared" si="0"/>
        <v>4</v>
      </c>
      <c r="K48" s="38"/>
    </row>
    <row r="49" spans="1:13" s="16" customFormat="1" ht="6.75" customHeight="1" x14ac:dyDescent="0.25">
      <c r="A49" s="7"/>
      <c r="B49" s="2"/>
      <c r="C49" s="2"/>
      <c r="D49" s="5"/>
      <c r="E49" s="5"/>
      <c r="F49" s="100"/>
      <c r="G49" s="100"/>
      <c r="H49" s="357"/>
      <c r="I49" s="103"/>
      <c r="J49" s="5">
        <f t="shared" si="0"/>
        <v>0</v>
      </c>
      <c r="K49" s="36"/>
    </row>
    <row r="50" spans="1:13" s="42" customFormat="1" ht="14.25" customHeight="1" x14ac:dyDescent="0.25">
      <c r="A50" s="284" t="s">
        <v>446</v>
      </c>
      <c r="B50" s="285">
        <v>55</v>
      </c>
      <c r="C50" s="285" t="s">
        <v>35</v>
      </c>
      <c r="D50" s="326"/>
      <c r="E50" s="321"/>
      <c r="F50" s="289">
        <f>SUM(F52:F54)</f>
        <v>355223219475</v>
      </c>
      <c r="G50" s="289">
        <f>SUM(G52:G54)</f>
        <v>88930594084.800003</v>
      </c>
      <c r="H50" s="353">
        <f>IFERROR((F50-G50)/G50,1)</f>
        <v>2.9943871187487625</v>
      </c>
      <c r="I50" s="99">
        <f>+F50/F25</f>
        <v>0.85120397473516318</v>
      </c>
      <c r="J50" s="5">
        <f t="shared" si="0"/>
        <v>2</v>
      </c>
      <c r="K50" s="41"/>
    </row>
    <row r="51" spans="1:13" s="42" customFormat="1" ht="6.75" customHeight="1" x14ac:dyDescent="0.25">
      <c r="A51" s="8"/>
      <c r="B51" s="3"/>
      <c r="C51" s="3"/>
      <c r="D51" s="9"/>
      <c r="E51" s="5"/>
      <c r="F51" s="96"/>
      <c r="G51" s="96"/>
      <c r="H51" s="354"/>
      <c r="I51" s="99"/>
      <c r="J51" s="5">
        <f t="shared" si="0"/>
        <v>0</v>
      </c>
      <c r="K51" s="41"/>
    </row>
    <row r="52" spans="1:13" s="42" customFormat="1" ht="14.25" customHeight="1" x14ac:dyDescent="0.25">
      <c r="A52" s="8"/>
      <c r="B52" s="2">
        <v>5503</v>
      </c>
      <c r="C52" s="2" t="s">
        <v>547</v>
      </c>
      <c r="D52" s="9"/>
      <c r="E52" s="5"/>
      <c r="F52" s="102">
        <v>12106110</v>
      </c>
      <c r="G52" s="105">
        <v>0</v>
      </c>
      <c r="H52" s="354">
        <f>IFERROR((F52-G52)/G52,1)</f>
        <v>1</v>
      </c>
      <c r="I52" s="108"/>
      <c r="J52" s="5">
        <f t="shared" si="0"/>
        <v>4</v>
      </c>
      <c r="K52" s="43"/>
    </row>
    <row r="53" spans="1:13" s="18" customFormat="1" ht="14.25" customHeight="1" x14ac:dyDescent="0.25">
      <c r="A53" s="7"/>
      <c r="B53" s="2">
        <v>5504</v>
      </c>
      <c r="C53" s="2" t="s">
        <v>36</v>
      </c>
      <c r="D53" s="9"/>
      <c r="E53" s="5"/>
      <c r="F53" s="102">
        <v>109751967812</v>
      </c>
      <c r="G53" s="102">
        <v>88930594084.800003</v>
      </c>
      <c r="H53" s="354">
        <f>IFERROR((F53-G53)/G53,1)</f>
        <v>0.23413060422542237</v>
      </c>
      <c r="I53" s="108"/>
      <c r="J53" s="5">
        <f t="shared" si="0"/>
        <v>4</v>
      </c>
      <c r="K53" s="44"/>
    </row>
    <row r="54" spans="1:13" s="18" customFormat="1" ht="14.25" customHeight="1" x14ac:dyDescent="0.25">
      <c r="A54" s="7"/>
      <c r="B54" s="2">
        <v>5550</v>
      </c>
      <c r="C54" s="2" t="s">
        <v>510</v>
      </c>
      <c r="D54" s="9"/>
      <c r="E54" s="5"/>
      <c r="F54" s="102">
        <v>245459145553</v>
      </c>
      <c r="G54" s="104">
        <v>0</v>
      </c>
      <c r="H54" s="354">
        <f>IFERROR((F54-G54)/G54,1)</f>
        <v>1</v>
      </c>
      <c r="I54" s="108"/>
      <c r="J54" s="5">
        <f t="shared" si="0"/>
        <v>4</v>
      </c>
    </row>
    <row r="55" spans="1:13" s="18" customFormat="1" ht="6.75" customHeight="1" x14ac:dyDescent="0.25">
      <c r="A55" s="7"/>
      <c r="B55" s="2"/>
      <c r="C55" s="2"/>
      <c r="D55" s="9"/>
      <c r="E55" s="5"/>
      <c r="F55" s="102"/>
      <c r="G55" s="104"/>
      <c r="H55" s="354"/>
      <c r="I55" s="108"/>
      <c r="J55" s="5">
        <f t="shared" si="0"/>
        <v>0</v>
      </c>
    </row>
    <row r="56" spans="1:13" s="16" customFormat="1" ht="14.25" customHeight="1" x14ac:dyDescent="0.25">
      <c r="A56" s="284" t="s">
        <v>447</v>
      </c>
      <c r="B56" s="285">
        <v>57</v>
      </c>
      <c r="C56" s="285" t="s">
        <v>57</v>
      </c>
      <c r="D56" s="321"/>
      <c r="E56" s="321"/>
      <c r="F56" s="290">
        <f>SUM(F58)</f>
        <v>30215956444</v>
      </c>
      <c r="G56" s="290">
        <f>SUM(G58)</f>
        <v>46776935135.940002</v>
      </c>
      <c r="H56" s="353">
        <f>IFERROR((F56-G56)/G56,1)</f>
        <v>-0.35404155154269074</v>
      </c>
      <c r="I56" s="99">
        <f>+F56/F25</f>
        <v>7.240501413046703E-2</v>
      </c>
      <c r="J56" s="5">
        <f t="shared" si="0"/>
        <v>2</v>
      </c>
      <c r="K56" s="38"/>
    </row>
    <row r="57" spans="1:13" s="16" customFormat="1" ht="6.75" customHeight="1" x14ac:dyDescent="0.25">
      <c r="A57" s="8"/>
      <c r="B57" s="3"/>
      <c r="C57" s="3"/>
      <c r="D57" s="5"/>
      <c r="E57" s="5"/>
      <c r="F57" s="105"/>
      <c r="G57" s="105"/>
      <c r="H57" s="354"/>
      <c r="I57" s="99"/>
      <c r="J57" s="5">
        <f t="shared" si="0"/>
        <v>0</v>
      </c>
      <c r="K57" s="38"/>
    </row>
    <row r="58" spans="1:13" s="16" customFormat="1" ht="14.25" customHeight="1" x14ac:dyDescent="0.25">
      <c r="A58" s="7"/>
      <c r="B58" s="2">
        <v>5720</v>
      </c>
      <c r="C58" s="2" t="s">
        <v>64</v>
      </c>
      <c r="D58" s="5"/>
      <c r="E58" s="5">
        <f>SUM(F58:F58)</f>
        <v>30215956444</v>
      </c>
      <c r="F58" s="112">
        <v>30215956444</v>
      </c>
      <c r="G58" s="112">
        <v>46776935135.940002</v>
      </c>
      <c r="H58" s="354">
        <f>IFERROR((F58-G58)/G58,1)</f>
        <v>-0.35404155154269074</v>
      </c>
      <c r="I58" s="103"/>
      <c r="J58" s="5">
        <f t="shared" si="0"/>
        <v>4</v>
      </c>
    </row>
    <row r="59" spans="1:13" s="45" customFormat="1" ht="6.75" customHeight="1" x14ac:dyDescent="0.25">
      <c r="A59" s="7"/>
      <c r="B59" s="2"/>
      <c r="C59" s="4"/>
      <c r="D59" s="4"/>
      <c r="E59" s="4"/>
      <c r="F59" s="113"/>
      <c r="G59" s="113"/>
      <c r="H59" s="360"/>
      <c r="I59" s="114"/>
      <c r="J59" s="5">
        <f t="shared" si="0"/>
        <v>0</v>
      </c>
      <c r="M59" s="34"/>
    </row>
    <row r="60" spans="1:13" s="42" customFormat="1" ht="14.25" customHeight="1" x14ac:dyDescent="0.25">
      <c r="A60" s="284" t="s">
        <v>448</v>
      </c>
      <c r="B60" s="285">
        <v>58</v>
      </c>
      <c r="C60" s="285" t="s">
        <v>37</v>
      </c>
      <c r="D60" s="326"/>
      <c r="E60" s="326"/>
      <c r="F60" s="290">
        <f>SUM(F62:F64)</f>
        <v>3389401667</v>
      </c>
      <c r="G60" s="290">
        <f>SUM(G62:G64)</f>
        <v>3944116199.79</v>
      </c>
      <c r="H60" s="353">
        <f>IFERROR((F60-G60)/G60,1)</f>
        <v>-0.14064355731191061</v>
      </c>
      <c r="I60" s="99">
        <f>+F60/F25</f>
        <v>8.1218569416390152E-3</v>
      </c>
      <c r="J60" s="5">
        <f t="shared" si="0"/>
        <v>2</v>
      </c>
    </row>
    <row r="61" spans="1:13" s="45" customFormat="1" ht="6.75" customHeight="1" x14ac:dyDescent="0.25">
      <c r="A61" s="7"/>
      <c r="B61" s="3"/>
      <c r="C61" s="3"/>
      <c r="D61" s="4"/>
      <c r="E61" s="4"/>
      <c r="F61" s="105"/>
      <c r="G61" s="105"/>
      <c r="H61" s="354"/>
      <c r="I61" s="114"/>
      <c r="J61" s="5">
        <f t="shared" si="0"/>
        <v>0</v>
      </c>
      <c r="M61" s="46"/>
    </row>
    <row r="62" spans="1:13" s="45" customFormat="1" ht="14.25" customHeight="1" x14ac:dyDescent="0.25">
      <c r="A62" s="7"/>
      <c r="B62" s="2">
        <v>5804</v>
      </c>
      <c r="C62" s="10" t="s">
        <v>65</v>
      </c>
      <c r="D62" s="4"/>
      <c r="E62" s="4"/>
      <c r="F62" s="112">
        <v>744864123</v>
      </c>
      <c r="G62" s="112">
        <v>3564207020</v>
      </c>
      <c r="H62" s="354">
        <f t="shared" ref="H62:H64" si="6">IFERROR((F62-G62)/G62,1)</f>
        <v>-0.79101547165461783</v>
      </c>
      <c r="I62" s="115"/>
      <c r="J62" s="5">
        <f t="shared" si="0"/>
        <v>4</v>
      </c>
      <c r="K62" s="47"/>
    </row>
    <row r="63" spans="1:13" s="45" customFormat="1" ht="14.25" customHeight="1" x14ac:dyDescent="0.25">
      <c r="A63" s="7"/>
      <c r="B63" s="2">
        <v>5890</v>
      </c>
      <c r="C63" s="2" t="s">
        <v>76</v>
      </c>
      <c r="D63" s="4"/>
      <c r="E63" s="4"/>
      <c r="F63" s="113">
        <v>1069422732</v>
      </c>
      <c r="G63" s="113">
        <v>134151263</v>
      </c>
      <c r="H63" s="354">
        <f t="shared" si="6"/>
        <v>6.9717678990469141</v>
      </c>
      <c r="I63" s="115"/>
      <c r="J63" s="5">
        <f t="shared" si="0"/>
        <v>4</v>
      </c>
      <c r="K63" s="48"/>
    </row>
    <row r="64" spans="1:13" s="45" customFormat="1" ht="12" customHeight="1" x14ac:dyDescent="0.25">
      <c r="A64" s="7"/>
      <c r="B64" s="2">
        <v>5893</v>
      </c>
      <c r="C64" s="49" t="s">
        <v>429</v>
      </c>
      <c r="D64" s="4"/>
      <c r="E64" s="4"/>
      <c r="F64" s="113">
        <v>1575114812</v>
      </c>
      <c r="G64" s="113">
        <v>245757916.78999999</v>
      </c>
      <c r="H64" s="354">
        <f t="shared" si="6"/>
        <v>5.4092129058285225</v>
      </c>
      <c r="I64" s="115"/>
      <c r="J64" s="5">
        <f t="shared" si="0"/>
        <v>4</v>
      </c>
    </row>
    <row r="65" spans="1:11" s="45" customFormat="1" ht="6.75" customHeight="1" x14ac:dyDescent="0.25">
      <c r="A65" s="7"/>
      <c r="B65" s="2"/>
      <c r="C65" s="49"/>
      <c r="D65" s="4"/>
      <c r="E65" s="4"/>
      <c r="F65" s="113"/>
      <c r="G65" s="113"/>
      <c r="H65" s="354"/>
      <c r="I65" s="115"/>
      <c r="J65" s="5">
        <f t="shared" si="0"/>
        <v>0</v>
      </c>
    </row>
    <row r="66" spans="1:11" s="45" customFormat="1" ht="14.25" customHeight="1" x14ac:dyDescent="0.25">
      <c r="A66" s="284"/>
      <c r="B66" s="285">
        <v>59</v>
      </c>
      <c r="C66" s="291" t="s">
        <v>82</v>
      </c>
      <c r="D66" s="326"/>
      <c r="E66" s="326"/>
      <c r="F66" s="292">
        <f>SUM(F68)</f>
        <v>0</v>
      </c>
      <c r="G66" s="292">
        <f>SUM(G68)</f>
        <v>0</v>
      </c>
      <c r="H66" s="353">
        <v>0</v>
      </c>
      <c r="I66" s="115"/>
      <c r="J66" s="5">
        <f t="shared" si="0"/>
        <v>2</v>
      </c>
    </row>
    <row r="67" spans="1:11" s="45" customFormat="1" ht="14.25" customHeight="1" x14ac:dyDescent="0.25">
      <c r="A67" s="8"/>
      <c r="B67" s="3"/>
      <c r="C67" s="116"/>
      <c r="D67" s="9"/>
      <c r="E67" s="9"/>
      <c r="F67" s="117"/>
      <c r="G67" s="117"/>
      <c r="H67" s="354"/>
      <c r="I67" s="115"/>
      <c r="J67" s="5"/>
    </row>
    <row r="68" spans="1:11" s="45" customFormat="1" ht="14.25" customHeight="1" x14ac:dyDescent="0.25">
      <c r="A68" s="7"/>
      <c r="B68" s="2">
        <v>5905</v>
      </c>
      <c r="C68" s="11" t="s">
        <v>82</v>
      </c>
      <c r="D68" s="4"/>
      <c r="E68" s="4"/>
      <c r="F68" s="113">
        <v>0</v>
      </c>
      <c r="G68" s="113">
        <v>0</v>
      </c>
      <c r="H68" s="354">
        <v>0</v>
      </c>
      <c r="I68" s="115"/>
      <c r="J68" s="5">
        <f t="shared" si="0"/>
        <v>4</v>
      </c>
    </row>
    <row r="69" spans="1:11" s="45" customFormat="1" ht="14.25" customHeight="1" x14ac:dyDescent="0.25">
      <c r="A69" s="7"/>
      <c r="B69" s="2"/>
      <c r="C69" s="2"/>
      <c r="D69" s="4"/>
      <c r="E69" s="4"/>
      <c r="F69" s="113"/>
      <c r="G69" s="113"/>
      <c r="H69" s="360"/>
      <c r="I69" s="115"/>
      <c r="J69" s="4"/>
    </row>
    <row r="70" spans="1:11" s="45" customFormat="1" ht="14.25" customHeight="1" x14ac:dyDescent="0.25">
      <c r="A70" s="7"/>
      <c r="B70" s="2"/>
      <c r="C70" s="2"/>
      <c r="D70" s="4"/>
      <c r="E70" s="4"/>
      <c r="F70" s="104"/>
      <c r="G70" s="104"/>
      <c r="H70" s="356"/>
      <c r="I70" s="115"/>
      <c r="J70" s="4"/>
    </row>
    <row r="71" spans="1:11" s="45" customFormat="1" ht="15" x14ac:dyDescent="0.25">
      <c r="A71" s="7"/>
      <c r="B71" s="2"/>
      <c r="C71" s="285" t="s">
        <v>38</v>
      </c>
      <c r="D71" s="327"/>
      <c r="E71" s="327"/>
      <c r="F71" s="292">
        <f>+F5-F25</f>
        <v>379159657232.59003</v>
      </c>
      <c r="G71" s="292">
        <f>+G5-G25</f>
        <v>-19710328191.299957</v>
      </c>
      <c r="H71" s="353">
        <f>IFERROR((F71-G71)/-G71,1)</f>
        <v>20.236597866490587</v>
      </c>
      <c r="I71" s="115"/>
      <c r="J71" s="4"/>
    </row>
    <row r="72" spans="1:11" s="45" customFormat="1" ht="15" hidden="1" customHeight="1" thickBot="1" x14ac:dyDescent="0.3">
      <c r="A72" s="7"/>
      <c r="B72" s="3"/>
      <c r="C72" s="3"/>
      <c r="D72" s="4"/>
      <c r="E72" s="4"/>
      <c r="F72" s="118">
        <f>+F5-F27-F38-F50-F56-F60-F46</f>
        <v>379159657232.58997</v>
      </c>
      <c r="G72" s="118">
        <f>+G5-G27-G38-G50-G56-G60-G46</f>
        <v>-19710328191.299965</v>
      </c>
      <c r="H72" s="354"/>
      <c r="I72" s="115"/>
      <c r="J72" s="4"/>
      <c r="K72" s="46"/>
    </row>
    <row r="73" spans="1:11" s="45" customFormat="1" ht="15" customHeight="1" x14ac:dyDescent="0.25">
      <c r="A73" s="7"/>
      <c r="B73" s="3"/>
      <c r="C73" s="3"/>
      <c r="D73" s="4"/>
      <c r="E73" s="4"/>
      <c r="F73" s="119"/>
      <c r="G73" s="119"/>
      <c r="H73" s="354"/>
      <c r="I73" s="115"/>
      <c r="J73" s="4"/>
      <c r="K73" s="46"/>
    </row>
    <row r="74" spans="1:11" s="45" customFormat="1" ht="15" hidden="1" customHeight="1" thickBot="1" x14ac:dyDescent="0.3">
      <c r="A74" s="7"/>
      <c r="B74" s="3">
        <v>59</v>
      </c>
      <c r="C74" s="3" t="s">
        <v>82</v>
      </c>
      <c r="D74" s="4"/>
      <c r="E74" s="4"/>
      <c r="F74" s="118">
        <f>+F75</f>
        <v>379159657233.58997</v>
      </c>
      <c r="G74" s="118">
        <f>+G75</f>
        <v>19710328191</v>
      </c>
      <c r="H74" s="354">
        <f t="shared" ref="H74:H75" si="7">IFERROR((F74-G74)/G74,1)</f>
        <v>18.236597866834067</v>
      </c>
      <c r="I74" s="115"/>
      <c r="J74" s="4"/>
      <c r="K74" s="46"/>
    </row>
    <row r="75" spans="1:11" s="45" customFormat="1" ht="15" hidden="1" customHeight="1" thickTop="1" thickBot="1" x14ac:dyDescent="0.3">
      <c r="A75" s="7"/>
      <c r="B75" s="56">
        <v>5905</v>
      </c>
      <c r="C75" s="56" t="s">
        <v>82</v>
      </c>
      <c r="D75" s="4"/>
      <c r="E75" s="4"/>
      <c r="F75" s="118">
        <v>379159657233.58997</v>
      </c>
      <c r="G75" s="118">
        <v>19710328191</v>
      </c>
      <c r="H75" s="354">
        <f t="shared" si="7"/>
        <v>18.236597866834067</v>
      </c>
      <c r="I75" s="115"/>
      <c r="J75" s="4"/>
      <c r="K75" s="46"/>
    </row>
    <row r="76" spans="1:11" s="45" customFormat="1" ht="15" customHeight="1" x14ac:dyDescent="0.25">
      <c r="A76" s="7"/>
      <c r="B76" s="3"/>
      <c r="C76" s="3"/>
      <c r="D76" s="4"/>
      <c r="E76" s="4"/>
      <c r="F76" s="119"/>
      <c r="G76" s="119"/>
      <c r="H76" s="354"/>
      <c r="I76" s="115"/>
      <c r="J76" s="4"/>
      <c r="K76" s="46"/>
    </row>
    <row r="77" spans="1:11" s="45" customFormat="1" ht="9" customHeight="1" thickBot="1" x14ac:dyDescent="0.3">
      <c r="A77" s="7"/>
      <c r="B77" s="4"/>
      <c r="C77" s="3"/>
      <c r="D77" s="4"/>
      <c r="E77" s="4"/>
      <c r="F77" s="120"/>
      <c r="G77" s="120"/>
      <c r="H77" s="357"/>
      <c r="I77" s="115"/>
      <c r="J77" s="4"/>
      <c r="K77" s="48"/>
    </row>
    <row r="78" spans="1:11" s="124" customFormat="1" ht="14.25" customHeight="1" x14ac:dyDescent="0.25">
      <c r="A78" s="271"/>
      <c r="B78" s="126"/>
      <c r="C78" s="126"/>
      <c r="D78" s="123"/>
      <c r="E78" s="123"/>
      <c r="F78" s="272"/>
      <c r="G78" s="272"/>
      <c r="H78" s="361"/>
      <c r="I78" s="122"/>
      <c r="J78" s="123"/>
    </row>
    <row r="79" spans="1:11" s="130" customFormat="1" ht="14.25" customHeight="1" x14ac:dyDescent="0.25">
      <c r="A79" s="125"/>
      <c r="B79" s="126"/>
      <c r="C79" s="126"/>
      <c r="D79" s="127"/>
      <c r="E79" s="127"/>
      <c r="F79" s="128"/>
      <c r="G79" s="128"/>
      <c r="H79" s="362"/>
      <c r="I79" s="129"/>
      <c r="J79" s="127"/>
    </row>
    <row r="80" spans="1:11" s="133" customFormat="1" ht="23.25" customHeight="1" x14ac:dyDescent="0.2">
      <c r="A80" s="92"/>
      <c r="B80" s="396" t="s">
        <v>573</v>
      </c>
      <c r="C80" s="396"/>
      <c r="D80" s="12"/>
      <c r="E80" s="131"/>
      <c r="F80" s="132"/>
      <c r="G80" s="132"/>
      <c r="H80" s="93" t="s">
        <v>87</v>
      </c>
      <c r="I80" s="293"/>
      <c r="J80" s="131"/>
    </row>
    <row r="81" spans="1:13" s="138" customFormat="1" ht="17.25" customHeight="1" x14ac:dyDescent="0.7">
      <c r="A81" s="134"/>
      <c r="B81" s="385" t="s">
        <v>574</v>
      </c>
      <c r="C81" s="385"/>
      <c r="D81" s="60"/>
      <c r="E81" s="135"/>
      <c r="F81" s="136"/>
      <c r="G81" s="136"/>
      <c r="H81" s="94" t="s">
        <v>78</v>
      </c>
      <c r="I81" s="60"/>
      <c r="J81" s="137"/>
    </row>
    <row r="82" spans="1:13" s="133" customFormat="1" ht="20.100000000000001" customHeight="1" x14ac:dyDescent="0.2">
      <c r="A82" s="145"/>
      <c r="B82" s="132"/>
      <c r="C82" s="132"/>
      <c r="D82" s="396" t="s">
        <v>87</v>
      </c>
      <c r="E82" s="396"/>
      <c r="F82" s="396" t="s">
        <v>90</v>
      </c>
      <c r="G82" s="396"/>
      <c r="H82" s="363"/>
      <c r="I82" s="94"/>
      <c r="J82" s="66"/>
    </row>
    <row r="83" spans="1:13" s="133" customFormat="1" ht="14.25" customHeight="1" x14ac:dyDescent="0.2">
      <c r="A83" s="394"/>
      <c r="B83" s="395"/>
      <c r="C83" s="395"/>
      <c r="D83" s="385" t="s">
        <v>78</v>
      </c>
      <c r="E83" s="385"/>
      <c r="F83" s="397" t="s">
        <v>91</v>
      </c>
      <c r="G83" s="397"/>
      <c r="H83" s="364"/>
      <c r="I83" s="60"/>
      <c r="J83" s="50"/>
    </row>
    <row r="84" spans="1:13" s="133" customFormat="1" ht="14.25" customHeight="1" x14ac:dyDescent="0.2">
      <c r="A84" s="394"/>
      <c r="B84" s="395"/>
      <c r="C84" s="395"/>
      <c r="D84" s="385" t="s">
        <v>77</v>
      </c>
      <c r="E84" s="385"/>
      <c r="F84" s="132"/>
      <c r="G84" s="132"/>
      <c r="H84" s="365"/>
      <c r="I84" s="60"/>
      <c r="J84" s="50"/>
    </row>
    <row r="85" spans="1:13" s="133" customFormat="1" ht="14.25" customHeight="1" thickBot="1" x14ac:dyDescent="0.25">
      <c r="A85" s="139"/>
      <c r="B85" s="140"/>
      <c r="C85" s="141"/>
      <c r="D85" s="350"/>
      <c r="E85" s="350"/>
      <c r="F85" s="350"/>
      <c r="G85" s="350"/>
      <c r="H85" s="351"/>
      <c r="I85" s="351"/>
      <c r="J85" s="50"/>
      <c r="M85" s="142"/>
    </row>
    <row r="86" spans="1:13" s="25" customFormat="1" ht="15" x14ac:dyDescent="0.2">
      <c r="A86" s="19"/>
      <c r="B86" s="14"/>
      <c r="C86" s="14"/>
      <c r="D86" s="15"/>
      <c r="E86" s="13"/>
      <c r="F86" s="53"/>
      <c r="G86" s="53"/>
      <c r="H86" s="143"/>
      <c r="I86" s="121"/>
      <c r="J86" s="13"/>
    </row>
  </sheetData>
  <mergeCells count="12">
    <mergeCell ref="B80:C80"/>
    <mergeCell ref="B81:C81"/>
    <mergeCell ref="A1:H1"/>
    <mergeCell ref="A2:H2"/>
    <mergeCell ref="A3:H3"/>
    <mergeCell ref="A83:C83"/>
    <mergeCell ref="F82:G82"/>
    <mergeCell ref="F83:G83"/>
    <mergeCell ref="A84:C84"/>
    <mergeCell ref="D82:E82"/>
    <mergeCell ref="D83:E83"/>
    <mergeCell ref="D84:E84"/>
  </mergeCells>
  <printOptions horizontalCentered="1" verticalCentered="1"/>
  <pageMargins left="0.39370078740157483" right="0" top="0.39370078740157483" bottom="0" header="0" footer="0"/>
  <pageSetup scale="90" fitToHeight="0" orientation="landscape" r:id="rId1"/>
  <headerFooter alignWithMargins="0"/>
  <rowBreaks count="1" manualBreakCount="1">
    <brk id="44" max="8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DFD65-EE87-4A4C-A65E-20F186F5A5ED}">
  <sheetPr>
    <pageSetUpPr fitToPage="1"/>
  </sheetPr>
  <dimension ref="A1:I45"/>
  <sheetViews>
    <sheetView view="pageBreakPreview" zoomScaleNormal="100" zoomScaleSheetLayoutView="100" workbookViewId="0">
      <selection activeCell="G25" sqref="G25"/>
    </sheetView>
  </sheetViews>
  <sheetFormatPr baseColWidth="10" defaultRowHeight="15" x14ac:dyDescent="0.25"/>
  <cols>
    <col min="1" max="1" width="11.42578125" style="71"/>
    <col min="2" max="2" width="7" style="277" bestFit="1" customWidth="1"/>
    <col min="3" max="3" width="54.28515625" style="71" bestFit="1" customWidth="1"/>
    <col min="4" max="4" width="20" style="71" bestFit="1" customWidth="1"/>
    <col min="5" max="5" width="19.28515625" style="71" bestFit="1" customWidth="1"/>
    <col min="6" max="6" width="18.140625" style="71" hidden="1" customWidth="1"/>
    <col min="7" max="7" width="13.140625" style="91" bestFit="1" customWidth="1"/>
    <col min="8" max="8" width="15.7109375" style="71" hidden="1" customWidth="1"/>
    <col min="9" max="9" width="17.7109375" style="71" bestFit="1" customWidth="1"/>
    <col min="10" max="16384" width="11.42578125" style="71"/>
  </cols>
  <sheetData>
    <row r="1" spans="1:9" ht="18.75" x14ac:dyDescent="0.25">
      <c r="A1" s="416" t="s">
        <v>95</v>
      </c>
      <c r="B1" s="417"/>
      <c r="C1" s="417"/>
      <c r="D1" s="417"/>
      <c r="E1" s="417"/>
      <c r="F1" s="417"/>
      <c r="G1" s="418"/>
    </row>
    <row r="2" spans="1:9" ht="18.75" x14ac:dyDescent="0.25">
      <c r="A2" s="419" t="s">
        <v>96</v>
      </c>
      <c r="B2" s="420"/>
      <c r="C2" s="420"/>
      <c r="D2" s="420"/>
      <c r="E2" s="420"/>
      <c r="F2" s="420"/>
      <c r="G2" s="421"/>
    </row>
    <row r="3" spans="1:9" ht="19.5" thickBot="1" x14ac:dyDescent="0.3">
      <c r="A3" s="422" t="s">
        <v>456</v>
      </c>
      <c r="B3" s="423"/>
      <c r="C3" s="423"/>
      <c r="D3" s="423"/>
      <c r="E3" s="423"/>
      <c r="F3" s="423"/>
      <c r="G3" s="424"/>
    </row>
    <row r="4" spans="1:9" x14ac:dyDescent="0.25">
      <c r="A4" s="67"/>
      <c r="B4" s="256"/>
      <c r="C4" s="247"/>
      <c r="D4" s="248"/>
      <c r="E4" s="249"/>
      <c r="F4" s="247"/>
      <c r="G4" s="72"/>
    </row>
    <row r="5" spans="1:9" x14ac:dyDescent="0.25">
      <c r="A5" s="67"/>
      <c r="B5" s="256"/>
      <c r="C5" s="252" t="s">
        <v>97</v>
      </c>
      <c r="D5" s="250" t="s">
        <v>455</v>
      </c>
      <c r="E5" s="250" t="s">
        <v>454</v>
      </c>
      <c r="F5" s="250" t="s">
        <v>98</v>
      </c>
      <c r="G5" s="74" t="s">
        <v>99</v>
      </c>
    </row>
    <row r="6" spans="1:9" x14ac:dyDescent="0.25">
      <c r="A6" s="67"/>
      <c r="B6" s="256"/>
      <c r="C6" s="247"/>
      <c r="D6" s="249"/>
      <c r="E6" s="249"/>
      <c r="F6" s="247"/>
      <c r="G6" s="72"/>
    </row>
    <row r="7" spans="1:9" ht="17.25" x14ac:dyDescent="0.25">
      <c r="A7" s="67"/>
      <c r="B7" s="328">
        <v>3</v>
      </c>
      <c r="C7" s="329" t="s">
        <v>100</v>
      </c>
      <c r="D7" s="330">
        <f>+D9+D11+D12+D10</f>
        <v>624814603954.78003</v>
      </c>
      <c r="E7" s="331">
        <f>+E9+E10+E11+E12</f>
        <v>241879432623.53998</v>
      </c>
      <c r="F7" s="332">
        <f>+D7-E7</f>
        <v>382935171331.24005</v>
      </c>
      <c r="G7" s="373">
        <f>IFERROR((D7-E7)/E7,1)</f>
        <v>1.5831654935590931</v>
      </c>
      <c r="I7" s="73">
        <f>+D7-E7</f>
        <v>382935171331.24005</v>
      </c>
    </row>
    <row r="8" spans="1:9" ht="17.25" x14ac:dyDescent="0.25">
      <c r="A8" s="67"/>
      <c r="B8" s="251"/>
      <c r="C8" s="252"/>
      <c r="D8" s="280"/>
      <c r="E8" s="281"/>
      <c r="F8" s="282"/>
      <c r="G8" s="75"/>
      <c r="I8" s="283">
        <f>+I7/E7</f>
        <v>1.5831654935590931</v>
      </c>
    </row>
    <row r="9" spans="1:9" x14ac:dyDescent="0.25">
      <c r="A9" s="67"/>
      <c r="B9" s="328">
        <v>3105</v>
      </c>
      <c r="C9" s="328" t="s">
        <v>11</v>
      </c>
      <c r="D9" s="292">
        <v>104939269471</v>
      </c>
      <c r="E9" s="333">
        <v>117763101747.53999</v>
      </c>
      <c r="F9" s="334">
        <f>+D9-E9</f>
        <v>-12823832276.539993</v>
      </c>
      <c r="G9" s="373">
        <f t="shared" ref="G9:G10" si="0">IFERROR((D9-E9)/E9,1)</f>
        <v>-0.10889516398805177</v>
      </c>
    </row>
    <row r="10" spans="1:9" x14ac:dyDescent="0.25">
      <c r="A10" s="67"/>
      <c r="B10" s="256">
        <v>3109</v>
      </c>
      <c r="C10" s="256" t="s">
        <v>83</v>
      </c>
      <c r="D10" s="278">
        <v>140715677250.78</v>
      </c>
      <c r="E10" s="81">
        <v>143826659067</v>
      </c>
      <c r="F10" s="76">
        <f>+D10-E10</f>
        <v>-3110981816.2200012</v>
      </c>
      <c r="G10" s="374">
        <f t="shared" si="0"/>
        <v>-2.163007773663703E-2</v>
      </c>
    </row>
    <row r="11" spans="1:9" x14ac:dyDescent="0.25">
      <c r="A11" s="67"/>
      <c r="B11" s="256">
        <v>3110</v>
      </c>
      <c r="C11" s="256" t="s">
        <v>94</v>
      </c>
      <c r="D11" s="6">
        <v>379159657233</v>
      </c>
      <c r="E11" s="6">
        <v>-19710328191</v>
      </c>
      <c r="F11" s="76">
        <f>+D11+E11</f>
        <v>359449329042</v>
      </c>
      <c r="G11" s="374">
        <f>IFERROR((D11-E11)/-E11,1)</f>
        <v>20.236597866804136</v>
      </c>
    </row>
    <row r="12" spans="1:9" x14ac:dyDescent="0.25">
      <c r="A12" s="67"/>
      <c r="B12" s="256"/>
      <c r="C12" s="256"/>
      <c r="D12" s="77"/>
      <c r="E12" s="81"/>
      <c r="F12" s="76"/>
      <c r="G12" s="75"/>
    </row>
    <row r="13" spans="1:9" x14ac:dyDescent="0.25">
      <c r="A13" s="67"/>
      <c r="B13" s="257"/>
      <c r="C13" s="251" t="s">
        <v>101</v>
      </c>
      <c r="D13" s="254"/>
      <c r="E13" s="254"/>
      <c r="F13" s="78" t="e">
        <f>+#REF!</f>
        <v>#REF!</v>
      </c>
      <c r="G13" s="74"/>
    </row>
    <row r="14" spans="1:9" x14ac:dyDescent="0.25">
      <c r="A14" s="67"/>
      <c r="B14" s="251"/>
      <c r="C14" s="253"/>
      <c r="D14" s="254"/>
      <c r="E14" s="254"/>
      <c r="F14" s="247"/>
      <c r="G14" s="74"/>
    </row>
    <row r="15" spans="1:9" x14ac:dyDescent="0.25">
      <c r="A15" s="67"/>
      <c r="B15" s="328">
        <v>3</v>
      </c>
      <c r="C15" s="329" t="s">
        <v>9</v>
      </c>
      <c r="D15" s="335">
        <f>+D17+D23+D26+D19</f>
        <v>624814603955</v>
      </c>
      <c r="E15" s="335">
        <f>+E17+E23+E26+E19</f>
        <v>241879432623</v>
      </c>
      <c r="F15" s="336">
        <f>+D15-E15</f>
        <v>382935171332</v>
      </c>
      <c r="G15" s="375">
        <f>+F15/D15</f>
        <v>0.61287807440489905</v>
      </c>
      <c r="H15" s="73"/>
    </row>
    <row r="16" spans="1:9" x14ac:dyDescent="0.25">
      <c r="A16" s="67"/>
      <c r="B16" s="251"/>
      <c r="C16" s="253"/>
      <c r="D16" s="258"/>
      <c r="E16" s="258"/>
      <c r="F16" s="259"/>
      <c r="G16" s="75"/>
      <c r="H16" s="73"/>
    </row>
    <row r="17" spans="1:8" x14ac:dyDescent="0.25">
      <c r="A17" s="67"/>
      <c r="B17" s="328">
        <v>3105</v>
      </c>
      <c r="C17" s="329" t="s">
        <v>11</v>
      </c>
      <c r="D17" s="333">
        <v>104939269471</v>
      </c>
      <c r="E17" s="333">
        <v>117763101747</v>
      </c>
      <c r="F17" s="338">
        <f>+D17-E17</f>
        <v>-12823832276</v>
      </c>
      <c r="G17" s="375">
        <f>+F17/D17</f>
        <v>-0.12220241612739519</v>
      </c>
      <c r="H17" s="73"/>
    </row>
    <row r="18" spans="1:8" x14ac:dyDescent="0.25">
      <c r="A18" s="67"/>
      <c r="B18" s="256">
        <v>310506</v>
      </c>
      <c r="C18" s="253" t="s">
        <v>102</v>
      </c>
      <c r="D18" s="79">
        <v>104939269471</v>
      </c>
      <c r="E18" s="79">
        <v>117763101747</v>
      </c>
      <c r="F18" s="260">
        <f>+D18-E18</f>
        <v>-12823832276</v>
      </c>
      <c r="G18" s="75">
        <f>+F18/D18</f>
        <v>-0.12220241612739519</v>
      </c>
      <c r="H18" s="73"/>
    </row>
    <row r="19" spans="1:8" x14ac:dyDescent="0.25">
      <c r="A19" s="67"/>
      <c r="B19" s="256">
        <v>3109</v>
      </c>
      <c r="C19" s="253" t="s">
        <v>83</v>
      </c>
      <c r="D19" s="79">
        <v>140715677251</v>
      </c>
      <c r="E19" s="79">
        <v>143826659067</v>
      </c>
      <c r="F19" s="260">
        <f>+D19-E19</f>
        <v>-3110981816</v>
      </c>
      <c r="G19" s="75">
        <f>+F19/D19</f>
        <v>-2.2108281584366903E-2</v>
      </c>
      <c r="H19" s="73"/>
    </row>
    <row r="20" spans="1:8" x14ac:dyDescent="0.25">
      <c r="A20" s="67"/>
      <c r="B20" s="256">
        <v>310901</v>
      </c>
      <c r="C20" s="253" t="s">
        <v>111</v>
      </c>
      <c r="D20" s="79">
        <v>181251094347.07999</v>
      </c>
      <c r="E20" s="79">
        <v>164112096178</v>
      </c>
      <c r="F20" s="260">
        <f>+D20-E20</f>
        <v>17138998169.079987</v>
      </c>
      <c r="G20" s="75">
        <f>+F20/D20</f>
        <v>9.4559418969688017E-2</v>
      </c>
      <c r="H20" s="73"/>
    </row>
    <row r="21" spans="1:8" x14ac:dyDescent="0.25">
      <c r="A21" s="67"/>
      <c r="B21" s="256">
        <v>310902</v>
      </c>
      <c r="C21" s="253" t="s">
        <v>112</v>
      </c>
      <c r="D21" s="80">
        <v>-40535417096.300003</v>
      </c>
      <c r="E21" s="79">
        <v>-20285437111</v>
      </c>
      <c r="F21" s="260">
        <f>+E21-D21</f>
        <v>20249979985.300003</v>
      </c>
      <c r="G21" s="75">
        <f>+F21/D21</f>
        <v>-0.49956264017691293</v>
      </c>
      <c r="H21" s="73"/>
    </row>
    <row r="22" spans="1:8" x14ac:dyDescent="0.25">
      <c r="A22" s="67"/>
      <c r="B22" s="256"/>
      <c r="C22" s="253"/>
      <c r="D22" s="80"/>
      <c r="E22" s="79"/>
      <c r="F22" s="260"/>
      <c r="G22" s="75"/>
      <c r="H22" s="73"/>
    </row>
    <row r="23" spans="1:8" ht="17.25" x14ac:dyDescent="0.25">
      <c r="A23" s="67"/>
      <c r="B23" s="328">
        <v>3110</v>
      </c>
      <c r="C23" s="329" t="s">
        <v>94</v>
      </c>
      <c r="D23" s="339">
        <f>+D24+D25</f>
        <v>379159657233</v>
      </c>
      <c r="E23" s="331">
        <f>+E11</f>
        <v>-19710328191</v>
      </c>
      <c r="F23" s="336">
        <f>+E23+D23</f>
        <v>359449329042</v>
      </c>
      <c r="G23" s="337">
        <f>+F23/D23</f>
        <v>0.9480157558564104</v>
      </c>
      <c r="H23" s="73"/>
    </row>
    <row r="24" spans="1:8" x14ac:dyDescent="0.25">
      <c r="A24" s="67"/>
      <c r="B24" s="256">
        <v>311001</v>
      </c>
      <c r="C24" s="247" t="s">
        <v>103</v>
      </c>
      <c r="D24" s="81">
        <f>+D11</f>
        <v>379159657233</v>
      </c>
      <c r="E24" s="82"/>
      <c r="F24" s="261">
        <f>+E24-D24</f>
        <v>-379159657233</v>
      </c>
      <c r="G24" s="75">
        <v>0</v>
      </c>
      <c r="H24" s="73"/>
    </row>
    <row r="25" spans="1:8" x14ac:dyDescent="0.25">
      <c r="A25" s="67"/>
      <c r="B25" s="256">
        <v>311002</v>
      </c>
      <c r="C25" s="247" t="s">
        <v>104</v>
      </c>
      <c r="D25" s="262">
        <v>0</v>
      </c>
      <c r="E25" s="262">
        <f>+E11</f>
        <v>-19710328191</v>
      </c>
      <c r="F25" s="263">
        <f>+E25-D25</f>
        <v>-19710328191</v>
      </c>
      <c r="G25" s="72"/>
      <c r="H25" s="73"/>
    </row>
    <row r="26" spans="1:8" ht="17.25" x14ac:dyDescent="0.25">
      <c r="A26" s="67"/>
      <c r="B26" s="255"/>
      <c r="C26" s="255"/>
      <c r="D26" s="83"/>
      <c r="E26" s="84"/>
      <c r="F26" s="76"/>
      <c r="G26" s="85"/>
      <c r="H26" s="73"/>
    </row>
    <row r="27" spans="1:8" x14ac:dyDescent="0.25">
      <c r="A27" s="67"/>
      <c r="B27" s="251"/>
      <c r="C27" s="265" t="s">
        <v>106</v>
      </c>
      <c r="D27" s="86">
        <f>+F23</f>
        <v>359449329042</v>
      </c>
      <c r="E27" s="258"/>
      <c r="F27" s="264"/>
      <c r="G27" s="74"/>
    </row>
    <row r="28" spans="1:8" x14ac:dyDescent="0.25">
      <c r="A28" s="67"/>
      <c r="B28" s="251"/>
      <c r="C28" s="265" t="s">
        <v>107</v>
      </c>
      <c r="D28" s="86">
        <f>+F17+F19</f>
        <v>-15934814092</v>
      </c>
      <c r="E28" s="258"/>
      <c r="F28" s="264"/>
      <c r="G28" s="74"/>
    </row>
    <row r="29" spans="1:8" x14ac:dyDescent="0.25">
      <c r="A29" s="67"/>
      <c r="B29" s="256"/>
      <c r="C29" s="247" t="s">
        <v>108</v>
      </c>
      <c r="D29" s="266"/>
      <c r="E29" s="249"/>
      <c r="F29" s="260"/>
      <c r="G29" s="72"/>
    </row>
    <row r="30" spans="1:8" ht="15.75" customHeight="1" x14ac:dyDescent="0.25">
      <c r="A30" s="67"/>
      <c r="B30" s="256"/>
      <c r="C30" s="253" t="s">
        <v>452</v>
      </c>
      <c r="D30" s="87">
        <f>+D15/E15</f>
        <v>2.5831654935657693</v>
      </c>
      <c r="E30" s="249"/>
      <c r="F30" s="262"/>
      <c r="G30" s="72"/>
    </row>
    <row r="31" spans="1:8" ht="15.75" customHeight="1" x14ac:dyDescent="0.25">
      <c r="A31" s="67"/>
      <c r="B31" s="256"/>
      <c r="C31" s="265"/>
      <c r="D31" s="88"/>
      <c r="E31" s="249"/>
      <c r="F31" s="262"/>
      <c r="G31" s="72"/>
    </row>
    <row r="32" spans="1:8" ht="15.75" x14ac:dyDescent="0.25">
      <c r="A32" s="68"/>
      <c r="B32" s="267"/>
      <c r="C32" s="273"/>
      <c r="D32" s="268"/>
      <c r="E32" s="54"/>
      <c r="F32" s="55"/>
      <c r="G32" s="274"/>
    </row>
    <row r="33" spans="1:7" ht="15.75" x14ac:dyDescent="0.25">
      <c r="A33" s="68"/>
      <c r="B33" s="267"/>
      <c r="C33" s="268"/>
      <c r="D33" s="55"/>
      <c r="E33" s="55"/>
      <c r="F33" s="55"/>
      <c r="G33" s="89"/>
    </row>
    <row r="34" spans="1:7" ht="38.25" x14ac:dyDescent="1.1000000000000001">
      <c r="A34" s="69" t="s">
        <v>109</v>
      </c>
      <c r="B34" s="269"/>
      <c r="C34" s="269"/>
      <c r="D34" s="269"/>
      <c r="E34" s="269"/>
      <c r="F34" s="269"/>
      <c r="G34" s="90"/>
    </row>
    <row r="35" spans="1:7" ht="15.75" x14ac:dyDescent="0.25">
      <c r="A35" s="425" t="s">
        <v>573</v>
      </c>
      <c r="B35" s="396"/>
      <c r="C35" s="396"/>
      <c r="D35" s="396" t="s">
        <v>87</v>
      </c>
      <c r="E35" s="396"/>
      <c r="F35" s="396"/>
      <c r="G35" s="427"/>
    </row>
    <row r="36" spans="1:7" ht="15.75" customHeight="1" x14ac:dyDescent="0.25">
      <c r="A36" s="426" t="s">
        <v>574</v>
      </c>
      <c r="B36" s="385"/>
      <c r="C36" s="385"/>
      <c r="D36" s="385" t="s">
        <v>78</v>
      </c>
      <c r="E36" s="385"/>
      <c r="F36" s="385"/>
      <c r="G36" s="415"/>
    </row>
    <row r="37" spans="1:7" ht="15.75" x14ac:dyDescent="0.25">
      <c r="A37" s="413"/>
      <c r="B37" s="414"/>
      <c r="C37" s="414"/>
      <c r="D37" s="385" t="s">
        <v>110</v>
      </c>
      <c r="E37" s="385"/>
      <c r="F37" s="385"/>
      <c r="G37" s="415"/>
    </row>
    <row r="38" spans="1:7" ht="15.75" x14ac:dyDescent="0.25">
      <c r="A38" s="70"/>
      <c r="B38" s="276"/>
      <c r="C38" s="270"/>
      <c r="D38" s="275"/>
      <c r="E38" s="63"/>
      <c r="F38" s="63"/>
      <c r="G38" s="279"/>
    </row>
    <row r="39" spans="1:7" ht="15.75" x14ac:dyDescent="0.25">
      <c r="A39" s="70"/>
      <c r="B39" s="276"/>
      <c r="C39" s="270"/>
      <c r="D39" s="275"/>
      <c r="E39" s="63"/>
      <c r="F39" s="63"/>
      <c r="G39" s="279"/>
    </row>
    <row r="40" spans="1:7" ht="15.75" x14ac:dyDescent="0.25">
      <c r="A40" s="70"/>
      <c r="B40" s="276"/>
      <c r="C40" s="270"/>
      <c r="D40" s="275"/>
      <c r="E40" s="63"/>
      <c r="F40" s="63"/>
      <c r="G40" s="279"/>
    </row>
    <row r="41" spans="1:7" ht="15.75" x14ac:dyDescent="0.25">
      <c r="A41" s="407" t="s">
        <v>576</v>
      </c>
      <c r="B41" s="408"/>
      <c r="C41" s="408"/>
      <c r="D41" s="408"/>
      <c r="E41" s="408"/>
      <c r="F41" s="408"/>
      <c r="G41" s="409"/>
    </row>
    <row r="42" spans="1:7" ht="16.5" thickBot="1" x14ac:dyDescent="0.3">
      <c r="A42" s="410" t="s">
        <v>577</v>
      </c>
      <c r="B42" s="411"/>
      <c r="C42" s="411"/>
      <c r="D42" s="411"/>
      <c r="E42" s="411"/>
      <c r="F42" s="411"/>
      <c r="G42" s="412"/>
    </row>
    <row r="43" spans="1:7" x14ac:dyDescent="0.25">
      <c r="B43" s="71"/>
      <c r="G43" s="71"/>
    </row>
    <row r="44" spans="1:7" x14ac:dyDescent="0.25">
      <c r="B44" s="71"/>
      <c r="G44" s="71"/>
    </row>
    <row r="45" spans="1:7" x14ac:dyDescent="0.25">
      <c r="G45" s="71"/>
    </row>
  </sheetData>
  <mergeCells count="11">
    <mergeCell ref="A41:G41"/>
    <mergeCell ref="A42:G42"/>
    <mergeCell ref="A37:C37"/>
    <mergeCell ref="D37:G37"/>
    <mergeCell ref="A1:G1"/>
    <mergeCell ref="A2:G2"/>
    <mergeCell ref="A3:G3"/>
    <mergeCell ref="A35:C35"/>
    <mergeCell ref="A36:C36"/>
    <mergeCell ref="D35:G35"/>
    <mergeCell ref="D36:G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DE PRUEBA</vt:lpstr>
      <vt:lpstr>ESF</vt:lpstr>
      <vt:lpstr>ER</vt:lpstr>
      <vt:lpstr>PATRIMONIO</vt:lpstr>
      <vt:lpstr>ER!Área_de_impresión</vt:lpstr>
      <vt:lpstr>ESF!Área_de_impresión</vt:lpstr>
      <vt:lpstr>PATRIMONIO!Área_de_impresión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2022-02-10T21:29:46Z</cp:lastPrinted>
  <dcterms:created xsi:type="dcterms:W3CDTF">2018-05-07T22:51:54Z</dcterms:created>
  <dcterms:modified xsi:type="dcterms:W3CDTF">2022-02-15T14:35:19Z</dcterms:modified>
</cp:coreProperties>
</file>