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E:\2022\Informes de Ley\PAAC y Riesgos\"/>
    </mc:Choice>
  </mc:AlternateContent>
  <xr:revisionPtr revIDLastSave="0" documentId="13_ncr:1_{DD20F303-2F8B-4E02-901E-B6CF8D16EFCF}" xr6:coauthVersionLast="47" xr6:coauthVersionMax="47" xr10:uidLastSave="{00000000-0000-0000-0000-000000000000}"/>
  <bookViews>
    <workbookView xWindow="-120" yWindow="-120" windowWidth="29040" windowHeight="15840" firstSheet="2" activeTab="2" xr2:uid="{39354A6C-B9BC-4AE1-80ED-E3A8CDC0B201}"/>
  </bookViews>
  <sheets>
    <sheet name="Hoja1" sheetId="4" state="hidden" r:id="rId1"/>
    <sheet name="Hoja2" sheetId="3" state="hidden" r:id="rId2"/>
    <sheet name="CORRUPCIÓN" sheetId="1" r:id="rId3"/>
  </sheets>
  <externalReferences>
    <externalReference r:id="rId4"/>
  </externalReferences>
  <definedNames>
    <definedName name="_xlnm._FilterDatabase" localSheetId="2" hidden="1">CORRUPCIÓN!$A$5:$BI$56</definedName>
    <definedName name="_xlnm.Print_Area" localSheetId="2">CORRUPCIÓN!$A$2:$BA$56</definedName>
    <definedName name="impacto">[1]LISTAS!$AK$5:$AP$5</definedName>
    <definedName name="matriz1">[1]LISTAS!$AK$5:$AP$10</definedName>
    <definedName name="Probalidad">[1]LISTAS!$AK$5:$AK$10</definedName>
    <definedName name="_xlnm.Print_Titles" localSheetId="2">CORRUPCIÓN!$2:$5</definedName>
  </definedNames>
  <calcPr calcId="191029"/>
  <pivotCaches>
    <pivotCache cacheId="0" r:id="rId5"/>
    <pivotCache cacheId="1"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89" i="4" l="1"/>
  <c r="V187" i="4"/>
  <c r="V186" i="4"/>
  <c r="D112" i="4"/>
  <c r="E57" i="3"/>
  <c r="E56" i="3"/>
  <c r="E51" i="3"/>
  <c r="E50" i="3"/>
  <c r="G50" i="3"/>
  <c r="D51" i="3"/>
  <c r="D50" i="3"/>
  <c r="C51" i="3"/>
  <c r="C50" i="3"/>
  <c r="D113" i="4"/>
  <c r="AY56" i="1" l="1"/>
  <c r="AZ56" i="1" s="1"/>
  <c r="AS56" i="1"/>
  <c r="AN56" i="1"/>
  <c r="AK56" i="1"/>
  <c r="AM56" i="1" s="1"/>
  <c r="AJ56" i="1"/>
  <c r="N56" i="1"/>
  <c r="AY55" i="1"/>
  <c r="AZ55" i="1" s="1"/>
  <c r="AS55" i="1"/>
  <c r="AN55" i="1"/>
  <c r="AK55" i="1"/>
  <c r="AR55" i="1" s="1"/>
  <c r="N55" i="1"/>
  <c r="AY54" i="1"/>
  <c r="AZ54" i="1" s="1"/>
  <c r="AK54" i="1"/>
  <c r="AL54" i="1" s="1"/>
  <c r="N54" i="1"/>
  <c r="AY53" i="1"/>
  <c r="AZ53" i="1" s="1"/>
  <c r="AS53" i="1"/>
  <c r="AN53" i="1"/>
  <c r="AK53" i="1"/>
  <c r="AJ53" i="1"/>
  <c r="N53" i="1"/>
  <c r="AY52" i="1"/>
  <c r="AZ52" i="1" s="1"/>
  <c r="AK52" i="1"/>
  <c r="AL52" i="1" s="1"/>
  <c r="N52" i="1"/>
  <c r="AY51" i="1"/>
  <c r="AZ51" i="1" s="1"/>
  <c r="AK51" i="1"/>
  <c r="AL51" i="1" s="1"/>
  <c r="N51" i="1"/>
  <c r="AY50" i="1"/>
  <c r="AZ50" i="1" s="1"/>
  <c r="AK50" i="1"/>
  <c r="AL50" i="1" s="1"/>
  <c r="N50" i="1"/>
  <c r="AY49" i="1"/>
  <c r="AZ49" i="1" s="1"/>
  <c r="AK49" i="1"/>
  <c r="N49" i="1"/>
  <c r="AY48" i="1"/>
  <c r="AZ48" i="1" s="1"/>
  <c r="AK48" i="1"/>
  <c r="N48" i="1"/>
  <c r="AY47" i="1"/>
  <c r="AZ47" i="1" s="1"/>
  <c r="AK47" i="1"/>
  <c r="AL47" i="1" s="1"/>
  <c r="N47" i="1"/>
  <c r="AY46" i="1"/>
  <c r="AZ46" i="1" s="1"/>
  <c r="AS46" i="1"/>
  <c r="AK46" i="1"/>
  <c r="N46" i="1"/>
  <c r="AY45" i="1"/>
  <c r="AZ45" i="1" s="1"/>
  <c r="AL45" i="1"/>
  <c r="AK45" i="1"/>
  <c r="N45" i="1"/>
  <c r="AY44" i="1"/>
  <c r="AZ44" i="1" s="1"/>
  <c r="AS44" i="1"/>
  <c r="AN44" i="1"/>
  <c r="AK44" i="1"/>
  <c r="AR44" i="1" s="1"/>
  <c r="AJ44" i="1"/>
  <c r="N44" i="1"/>
  <c r="AY43" i="1"/>
  <c r="AZ43" i="1" s="1"/>
  <c r="AL43" i="1"/>
  <c r="AK43" i="1"/>
  <c r="N43" i="1"/>
  <c r="AY42" i="1"/>
  <c r="AZ42" i="1" s="1"/>
  <c r="AK42" i="1"/>
  <c r="AL42" i="1" s="1"/>
  <c r="N42" i="1"/>
  <c r="AY41" i="1"/>
  <c r="AZ41" i="1" s="1"/>
  <c r="AS41" i="1"/>
  <c r="AN41" i="1"/>
  <c r="AK41" i="1"/>
  <c r="AJ41" i="1"/>
  <c r="N41" i="1"/>
  <c r="AY40" i="1"/>
  <c r="AZ40" i="1" s="1"/>
  <c r="AK40" i="1"/>
  <c r="AL40" i="1" s="1"/>
  <c r="N40" i="1"/>
  <c r="AY39" i="1"/>
  <c r="AZ39" i="1" s="1"/>
  <c r="AK39" i="1"/>
  <c r="AL39" i="1" s="1"/>
  <c r="N39" i="1"/>
  <c r="AY38" i="1"/>
  <c r="AZ38" i="1" s="1"/>
  <c r="AS38" i="1"/>
  <c r="AN38" i="1"/>
  <c r="AK38" i="1"/>
  <c r="N38" i="1"/>
  <c r="AY37" i="1"/>
  <c r="AZ37" i="1" s="1"/>
  <c r="AS37" i="1"/>
  <c r="AN37" i="1"/>
  <c r="AK37" i="1"/>
  <c r="AR37" i="1" s="1"/>
  <c r="AJ37" i="1"/>
  <c r="N37" i="1"/>
  <c r="AY36" i="1"/>
  <c r="AZ36" i="1" s="1"/>
  <c r="AS36" i="1"/>
  <c r="AR36" i="1"/>
  <c r="AN36" i="1"/>
  <c r="AK36" i="1"/>
  <c r="AM36" i="1" s="1"/>
  <c r="AJ36" i="1"/>
  <c r="N36" i="1"/>
  <c r="AY35" i="1"/>
  <c r="AZ35" i="1" s="1"/>
  <c r="AS35" i="1"/>
  <c r="AN35" i="1"/>
  <c r="AK35" i="1"/>
  <c r="AM35" i="1" s="1"/>
  <c r="N35" i="1"/>
  <c r="AY34" i="1"/>
  <c r="AZ34" i="1" s="1"/>
  <c r="AK34" i="1"/>
  <c r="AL34" i="1" s="1"/>
  <c r="N34" i="1"/>
  <c r="AY33" i="1"/>
  <c r="AZ33" i="1" s="1"/>
  <c r="AK33" i="1"/>
  <c r="AL33" i="1" s="1"/>
  <c r="N33" i="1"/>
  <c r="AY32" i="1"/>
  <c r="AZ32" i="1" s="1"/>
  <c r="AS32" i="1"/>
  <c r="AN32" i="1"/>
  <c r="AK32" i="1"/>
  <c r="N32" i="1"/>
  <c r="AL31" i="1"/>
  <c r="AK31" i="1"/>
  <c r="N31" i="1"/>
  <c r="AL30" i="1"/>
  <c r="AK30" i="1"/>
  <c r="N30" i="1"/>
  <c r="AY29" i="1"/>
  <c r="AZ29" i="1" s="1"/>
  <c r="AS29" i="1"/>
  <c r="AN29" i="1"/>
  <c r="AK29" i="1"/>
  <c r="AJ29" i="1"/>
  <c r="N29" i="1"/>
  <c r="AY28" i="1"/>
  <c r="AZ28" i="1" s="1"/>
  <c r="AS28" i="1"/>
  <c r="AR28" i="1"/>
  <c r="AN28" i="1"/>
  <c r="AK28" i="1"/>
  <c r="AM28" i="1" s="1"/>
  <c r="N28" i="1"/>
  <c r="AY27" i="1"/>
  <c r="AZ27" i="1" s="1"/>
  <c r="AS27" i="1"/>
  <c r="AR27" i="1"/>
  <c r="AN27" i="1"/>
  <c r="AK27" i="1"/>
  <c r="AM27" i="1" s="1"/>
  <c r="N27" i="1"/>
  <c r="AY26" i="1"/>
  <c r="AZ26" i="1" s="1"/>
  <c r="AL26" i="1"/>
  <c r="AK26" i="1"/>
  <c r="N26" i="1"/>
  <c r="AY25" i="1"/>
  <c r="AZ25" i="1" s="1"/>
  <c r="AL25" i="1"/>
  <c r="AK25" i="1"/>
  <c r="N25" i="1"/>
  <c r="AY24" i="1"/>
  <c r="AZ24" i="1" s="1"/>
  <c r="AK24" i="1"/>
  <c r="AL24" i="1" s="1"/>
  <c r="N24" i="1"/>
  <c r="AY23" i="1"/>
  <c r="AZ23" i="1" s="1"/>
  <c r="AS23" i="1"/>
  <c r="AN23" i="1"/>
  <c r="AK23" i="1"/>
  <c r="AJ23" i="1"/>
  <c r="N23" i="1"/>
  <c r="AY22" i="1"/>
  <c r="AZ22" i="1" s="1"/>
  <c r="AS22" i="1"/>
  <c r="AR22" i="1"/>
  <c r="AN22" i="1"/>
  <c r="AK22" i="1"/>
  <c r="AM22" i="1" s="1"/>
  <c r="N22" i="1"/>
  <c r="AZ21" i="1"/>
  <c r="AS21" i="1"/>
  <c r="AN21" i="1"/>
  <c r="AK21" i="1"/>
  <c r="AM21" i="1" s="1"/>
  <c r="N21" i="1"/>
  <c r="AZ20" i="1"/>
  <c r="AK20" i="1"/>
  <c r="AL20" i="1" s="1"/>
  <c r="N20" i="1"/>
  <c r="AY19" i="1"/>
  <c r="AZ19" i="1" s="1"/>
  <c r="AS19" i="1"/>
  <c r="AN19" i="1"/>
  <c r="AK19" i="1"/>
  <c r="N19" i="1"/>
  <c r="AY18" i="1"/>
  <c r="AZ18" i="1" s="1"/>
  <c r="AS18" i="1"/>
  <c r="AN18" i="1"/>
  <c r="AK18" i="1"/>
  <c r="AM18" i="1" s="1"/>
  <c r="AJ18" i="1"/>
  <c r="N18" i="1"/>
  <c r="AY17" i="1"/>
  <c r="AZ17" i="1" s="1"/>
  <c r="AS17" i="1"/>
  <c r="AN17" i="1"/>
  <c r="AK17" i="1"/>
  <c r="AM17" i="1" s="1"/>
  <c r="AJ17" i="1"/>
  <c r="N17" i="1"/>
  <c r="AK16" i="1"/>
  <c r="AL16" i="1" s="1"/>
  <c r="AJ16" i="1"/>
  <c r="N16" i="1"/>
  <c r="AJ15" i="1"/>
  <c r="N15" i="1"/>
  <c r="AK14" i="1"/>
  <c r="AL14" i="1" s="1"/>
  <c r="AJ14" i="1"/>
  <c r="N14" i="1"/>
  <c r="AK13" i="1"/>
  <c r="AL13" i="1" s="1"/>
  <c r="AJ13" i="1"/>
  <c r="N13" i="1"/>
  <c r="AK12" i="1"/>
  <c r="AL12" i="1" s="1"/>
  <c r="AJ12" i="1"/>
  <c r="N12" i="1"/>
  <c r="AY11" i="1"/>
  <c r="AZ11" i="1" s="1"/>
  <c r="AS11" i="1"/>
  <c r="AN11" i="1"/>
  <c r="AK11" i="1"/>
  <c r="AJ11" i="1"/>
  <c r="N11" i="1"/>
  <c r="AK10" i="1"/>
  <c r="AL10" i="1" s="1"/>
  <c r="AJ10" i="1"/>
  <c r="N10" i="1"/>
  <c r="AY9" i="1"/>
  <c r="AS9" i="1"/>
  <c r="AN9" i="1"/>
  <c r="AK9" i="1"/>
  <c r="AJ9" i="1"/>
  <c r="N9" i="1"/>
  <c r="AZ8" i="1"/>
  <c r="AK8" i="1"/>
  <c r="AL8" i="1" s="1"/>
  <c r="AJ8" i="1"/>
  <c r="N8" i="1"/>
  <c r="AZ7" i="1"/>
  <c r="AK7" i="1"/>
  <c r="AL7" i="1" s="1"/>
  <c r="AJ7" i="1"/>
  <c r="N7" i="1"/>
  <c r="AY6" i="1"/>
  <c r="AS6" i="1"/>
  <c r="AR6" i="1"/>
  <c r="AN6" i="1"/>
  <c r="AK6" i="1"/>
  <c r="AL6" i="1" s="1"/>
  <c r="AJ6" i="1"/>
  <c r="N6" i="1"/>
  <c r="AR53" i="1" l="1"/>
  <c r="AR18" i="1"/>
  <c r="AT18" i="1" s="1"/>
  <c r="AU18" i="1" s="1"/>
  <c r="AM19" i="1"/>
  <c r="AO19" i="1" s="1"/>
  <c r="AP19" i="1" s="1"/>
  <c r="AQ19" i="1" s="1"/>
  <c r="AR21" i="1"/>
  <c r="AT21" i="1" s="1"/>
  <c r="AU21" i="1" s="1"/>
  <c r="AO22" i="1"/>
  <c r="AP22" i="1" s="1"/>
  <c r="AQ22" i="1" s="1"/>
  <c r="AO36" i="1"/>
  <c r="AP36" i="1" s="1"/>
  <c r="AQ36" i="1" s="1"/>
  <c r="AL18" i="1"/>
  <c r="AL21" i="1"/>
  <c r="AT44" i="1"/>
  <c r="AU44" i="1" s="1"/>
  <c r="AT27" i="1"/>
  <c r="AU27" i="1" s="1"/>
  <c r="AO28" i="1"/>
  <c r="AP28" i="1" s="1"/>
  <c r="AM23" i="1"/>
  <c r="AO23" i="1" s="1"/>
  <c r="AP23" i="1" s="1"/>
  <c r="AQ23" i="1" s="1"/>
  <c r="AM9" i="1"/>
  <c r="AO9" i="1" s="1"/>
  <c r="AP9" i="1" s="1"/>
  <c r="AQ9" i="1" s="1"/>
  <c r="AO18" i="1"/>
  <c r="AP18" i="1" s="1"/>
  <c r="AQ18" i="1" s="1"/>
  <c r="AO21" i="1"/>
  <c r="AP21" i="1" s="1"/>
  <c r="AQ21" i="1" s="1"/>
  <c r="AM53" i="1"/>
  <c r="AO53" i="1" s="1"/>
  <c r="AP53" i="1" s="1"/>
  <c r="AQ53" i="1" s="1"/>
  <c r="AO17" i="1"/>
  <c r="AP17" i="1" s="1"/>
  <c r="AQ17" i="1" s="1"/>
  <c r="AT22" i="1"/>
  <c r="AU22" i="1" s="1"/>
  <c r="AO27" i="1"/>
  <c r="AP27" i="1" s="1"/>
  <c r="AT37" i="1"/>
  <c r="AU37" i="1" s="1"/>
  <c r="AT55" i="1"/>
  <c r="AU55" i="1" s="1"/>
  <c r="AO56" i="1"/>
  <c r="AP56" i="1" s="1"/>
  <c r="AQ56" i="1" s="1"/>
  <c r="AM11" i="1"/>
  <c r="AO11" i="1" s="1"/>
  <c r="AP11" i="1" s="1"/>
  <c r="AQ11" i="1" s="1"/>
  <c r="AR46" i="1"/>
  <c r="AT46" i="1" s="1"/>
  <c r="AU46" i="1" s="1"/>
  <c r="AT6" i="1"/>
  <c r="AU6" i="1" s="1"/>
  <c r="AX6" i="1" s="1"/>
  <c r="AZ6" i="1" s="1"/>
  <c r="AM29" i="1"/>
  <c r="AO29" i="1" s="1"/>
  <c r="AP29" i="1" s="1"/>
  <c r="AQ29" i="1" s="1"/>
  <c r="AM32" i="1"/>
  <c r="AO32" i="1" s="1"/>
  <c r="AP32" i="1" s="1"/>
  <c r="AQ32" i="1" s="1"/>
  <c r="AT36" i="1"/>
  <c r="AU36" i="1" s="1"/>
  <c r="AL53" i="1"/>
  <c r="AO35" i="1"/>
  <c r="AP35" i="1" s="1"/>
  <c r="AQ35" i="1" s="1"/>
  <c r="AL36" i="1"/>
  <c r="AM41" i="1"/>
  <c r="AO41" i="1" s="1"/>
  <c r="AP41" i="1" s="1"/>
  <c r="AQ41" i="1" s="1"/>
  <c r="AT53" i="1"/>
  <c r="AU53" i="1" s="1"/>
  <c r="AL46" i="1"/>
  <c r="AL56" i="1"/>
  <c r="AM6" i="1"/>
  <c r="AO6" i="1" s="1"/>
  <c r="AP6" i="1" s="1"/>
  <c r="AQ6" i="1" s="1"/>
  <c r="AL9" i="1"/>
  <c r="AR9" i="1"/>
  <c r="AT9" i="1" s="1"/>
  <c r="AU9" i="1" s="1"/>
  <c r="AX9" i="1" s="1"/>
  <c r="AZ9" i="1" s="1"/>
  <c r="AL11" i="1"/>
  <c r="AR11" i="1"/>
  <c r="AT11" i="1" s="1"/>
  <c r="AU11" i="1" s="1"/>
  <c r="AL19" i="1"/>
  <c r="AR19" i="1"/>
  <c r="AT19" i="1" s="1"/>
  <c r="AU19" i="1" s="1"/>
  <c r="AL27" i="1"/>
  <c r="AL28" i="1"/>
  <c r="AT28" i="1"/>
  <c r="AU28" i="1" s="1"/>
  <c r="AR38" i="1"/>
  <c r="AT38" i="1" s="1"/>
  <c r="AU38" i="1" s="1"/>
  <c r="AL41" i="1"/>
  <c r="AR41" i="1"/>
  <c r="AT41" i="1" s="1"/>
  <c r="AU41" i="1" s="1"/>
  <c r="AL17" i="1"/>
  <c r="AR17" i="1"/>
  <c r="AT17" i="1" s="1"/>
  <c r="AU17" i="1" s="1"/>
  <c r="AL22" i="1"/>
  <c r="AR23" i="1"/>
  <c r="AT23" i="1" s="1"/>
  <c r="AU23" i="1" s="1"/>
  <c r="AL23" i="1"/>
  <c r="AR29" i="1"/>
  <c r="AT29" i="1" s="1"/>
  <c r="AU29" i="1" s="1"/>
  <c r="AL29" i="1"/>
  <c r="AR32" i="1"/>
  <c r="AT32" i="1" s="1"/>
  <c r="AU32" i="1" s="1"/>
  <c r="AL32" i="1"/>
  <c r="AR35" i="1"/>
  <c r="AT35" i="1" s="1"/>
  <c r="AU35" i="1" s="1"/>
  <c r="AL35" i="1"/>
  <c r="AM37" i="1"/>
  <c r="AO37" i="1" s="1"/>
  <c r="AM38" i="1"/>
  <c r="AO38" i="1" s="1"/>
  <c r="AM44" i="1"/>
  <c r="AO44" i="1" s="1"/>
  <c r="AM55" i="1"/>
  <c r="AO55" i="1" s="1"/>
  <c r="AR56" i="1"/>
  <c r="AT56" i="1" s="1"/>
  <c r="AU56" i="1" s="1"/>
  <c r="AL37" i="1"/>
  <c r="AL38" i="1"/>
  <c r="AL44" i="1"/>
  <c r="AM46" i="1"/>
  <c r="AO46" i="1" s="1"/>
  <c r="AL55" i="1"/>
  <c r="AQ27" i="1" l="1"/>
  <c r="AQ28" i="1"/>
  <c r="AP46" i="1"/>
  <c r="AQ46" i="1" s="1"/>
  <c r="AP44" i="1"/>
  <c r="AQ44" i="1" s="1"/>
  <c r="AP37" i="1"/>
  <c r="AQ37" i="1" s="1"/>
  <c r="AP55" i="1"/>
  <c r="AQ55" i="1" s="1"/>
  <c r="AP38" i="1"/>
  <c r="AQ38" i="1" s="1"/>
</calcChain>
</file>

<file path=xl/sharedStrings.xml><?xml version="1.0" encoding="utf-8"?>
<sst xmlns="http://schemas.openxmlformats.org/spreadsheetml/2006/main" count="1958" uniqueCount="793">
  <si>
    <t>MAPA DE RIESGOS DE CORRUPCIÓN</t>
  </si>
  <si>
    <t>IDENTIFICACIÓN DEL RIESGO</t>
  </si>
  <si>
    <t xml:space="preserve">VALORACIÓN Y ANÁLISIS DEL RIESGO  </t>
  </si>
  <si>
    <t>MANEJO DEL RIESGO</t>
  </si>
  <si>
    <t>Riesgo inherente</t>
  </si>
  <si>
    <t>Relación de controles</t>
  </si>
  <si>
    <t>1. Responsable</t>
  </si>
  <si>
    <t>2. Periodicidad</t>
  </si>
  <si>
    <t xml:space="preserve"> 3. Propósito</t>
  </si>
  <si>
    <t>4. Cómo se realiza la actividad de control</t>
  </si>
  <si>
    <t>5. Qué pasa con las observaciones o desviaciones</t>
  </si>
  <si>
    <t>6. Evidencia de la ejecución del control</t>
  </si>
  <si>
    <t>Zona de riesgo residual</t>
  </si>
  <si>
    <t>Acciones del Riesgo Residual</t>
  </si>
  <si>
    <t>Tiempo de ejecución</t>
  </si>
  <si>
    <t>Indicador</t>
  </si>
  <si>
    <t xml:space="preserve">Tipo de control </t>
  </si>
  <si>
    <t>Tipo Proceso</t>
  </si>
  <si>
    <t xml:space="preserve">Versión </t>
  </si>
  <si>
    <t>Fecha actualización</t>
  </si>
  <si>
    <t>Proceso asociado</t>
  </si>
  <si>
    <t>Observación General</t>
  </si>
  <si>
    <t>No.</t>
  </si>
  <si>
    <t>Cod Riesgo</t>
  </si>
  <si>
    <t xml:space="preserve">Riesgo </t>
  </si>
  <si>
    <t xml:space="preserve">Factor de riesgo asociado </t>
  </si>
  <si>
    <t xml:space="preserve">Causas </t>
  </si>
  <si>
    <t>Consecuencias</t>
  </si>
  <si>
    <t>Probabilidad RI</t>
  </si>
  <si>
    <t>Impacto RI</t>
  </si>
  <si>
    <t>Zona de riesgo Inherente</t>
  </si>
  <si>
    <t>Cod Act</t>
  </si>
  <si>
    <t>Actividad de control</t>
  </si>
  <si>
    <t>Cumplimiento</t>
  </si>
  <si>
    <t>Observacion Control</t>
  </si>
  <si>
    <t>Preventivo</t>
  </si>
  <si>
    <t>Detectivo</t>
  </si>
  <si>
    <t>¿Existe un responsable asignado a la ejecución del control?</t>
  </si>
  <si>
    <t>Indique nombre o cargo y en donde se evidencia</t>
  </si>
  <si>
    <t>¿El responsable tiene la autoridad en la ejecución del control?</t>
  </si>
  <si>
    <t>Indique en dónde se encuentra asignada la autoridad</t>
  </si>
  <si>
    <t>¿Tiene periodicidad definida?</t>
  </si>
  <si>
    <t>En dónde se encuentra documnentada la periodicidad</t>
  </si>
  <si>
    <t>¿El control previene o detecta las causas que pueden dar origen al riesgo?</t>
  </si>
  <si>
    <t>Indique cómo previene o detecta</t>
  </si>
  <si>
    <t>¿Es confiable la fuente de información que se utiliza en el desarrollo del control?</t>
  </si>
  <si>
    <t>Porqué es confiable la fuente de iformación y en dónde está documentado</t>
  </si>
  <si>
    <t>¿Las observaciones, desviaciones o diferencias identificadas como resultados de la ejecución del control son investigadas y resueltas de manera oportuna?</t>
  </si>
  <si>
    <t>Cómo se investigan y en dónde está documentado</t>
  </si>
  <si>
    <t>¿Se deja evidencia o rastro de la ejecución del control, que permita a cualquier tercero con la evidencia, llegar a la misma conclusión?</t>
  </si>
  <si>
    <t>Cuál es la evidencia y en dónde está documentado</t>
  </si>
  <si>
    <t>Escala Afectada</t>
  </si>
  <si>
    <t>Número de controles asociados al riesgo</t>
  </si>
  <si>
    <t>Calificación del Control</t>
  </si>
  <si>
    <t>Rango de calificación del control
(Fuerte 96 - 100
Moderado 86 - 95
Débil 0-85)</t>
  </si>
  <si>
    <t>Suma calificacion de controles</t>
  </si>
  <si>
    <t>número de causas</t>
  </si>
  <si>
    <t>promedio calificacion controles</t>
  </si>
  <si>
    <t>solidez del control</t>
  </si>
  <si>
    <t>Desplazamiento</t>
  </si>
  <si>
    <t>Total Calificación Controles Probabilidad</t>
  </si>
  <si>
    <t>Número de controles Probabilidad</t>
  </si>
  <si>
    <t>Probabilidad conjunto controles</t>
  </si>
  <si>
    <t>Afectación conjunto de controles probabilidad</t>
  </si>
  <si>
    <t xml:space="preserve">Probabilidad </t>
  </si>
  <si>
    <t xml:space="preserve">Impacto </t>
  </si>
  <si>
    <t xml:space="preserve">Zona de riesgo residual </t>
  </si>
  <si>
    <t>Opción de manejo</t>
  </si>
  <si>
    <t>Acciones</t>
  </si>
  <si>
    <t>Soporte</t>
  </si>
  <si>
    <t xml:space="preserve">Responsables </t>
  </si>
  <si>
    <t>Desde                        (dd/mm/aaaa)</t>
  </si>
  <si>
    <t>Hasta                         (dd/mm/aaaa)</t>
  </si>
  <si>
    <t>Meta</t>
  </si>
  <si>
    <t>Nombre</t>
  </si>
  <si>
    <t>Fórmula</t>
  </si>
  <si>
    <t>Misional</t>
  </si>
  <si>
    <t xml:space="preserve">
Control de Vivienda y Veeduría a las Curadurías</t>
  </si>
  <si>
    <t>R42</t>
  </si>
  <si>
    <t xml:space="preserve">Posibilidad de recibir dadivas  por realización de trámites y/o actuaciones administrativas  establecidas por la Ley para beneficio propio y/o de un tercero </t>
  </si>
  <si>
    <t>INT- Recursos y conocimientos con que se cuenta (económicos, personas, procesos, sistemas, tecnología, información)</t>
  </si>
  <si>
    <t>Falta de claridad al momento de informar los usuarios respecto a  los trámites y/o servicios asociados al proceso</t>
  </si>
  <si>
    <t>Pérdida de la imagen institucional</t>
  </si>
  <si>
    <t>Rara vez</t>
  </si>
  <si>
    <t>Mayor</t>
  </si>
  <si>
    <t>C37</t>
  </si>
  <si>
    <t>El  responsable del Proceso de Control de Vivienda y Veeduría a las Curadurías,  programará en el plan estratégico de comunicaciones la realización de  una  (1)  campaña de divulgación tanto a los usuarios externos e internos por diferentes medios comunicación  relacionada con la gratuidad de los trámites, procedimientos y servicios que son generados en el Proceso.</t>
  </si>
  <si>
    <t>Cumple</t>
  </si>
  <si>
    <t>x</t>
  </si>
  <si>
    <t>Subsecretaría de Inspección, Vigilancia y Control de Vivienda</t>
  </si>
  <si>
    <t>Plan estratégico de comunicaciones</t>
  </si>
  <si>
    <t>De acuerdo al tiempo establecido en el plan estratégico de comunicaciones y de acuerdo a la necesidad de la Subsecretaría de IVCV</t>
  </si>
  <si>
    <t>Divulgar a los usuarios internos y externos del proceso información respecto a la gratuidad de los trámites, procedimientos  y/o servicios de la SIVCV</t>
  </si>
  <si>
    <t>Actividad 1, 3 y 4 del procedimiento PG02-PR17 Comunicación Interna
Lineamiento 4 del procedimiento PG02-PR17 Comunicación Interna</t>
  </si>
  <si>
    <t xml:space="preserve">Se envía por correo electrónico  a la Oficina de Comunicaciones, las piezas comunicacionales  para la aprobación respectiva, en caso de solicitar ajustes se responde y se envía los ajustes solicitados, donde nuevamente se envían para revisión y aprobación final </t>
  </si>
  <si>
    <t>Correos electrónicos, formato PG02-FO44, piezas gráficas, publicaciones en redes sociales o páginas web, envíos de correos a los funciones y/o contratistas del proceso.</t>
  </si>
  <si>
    <t>Impacto</t>
  </si>
  <si>
    <t>Reducir</t>
  </si>
  <si>
    <t>Realizar informe de manera semestral en donde se relacionen las campañas dirigidas a los usuarios internos y/o externos respecto a los trámites, procedimientos y/o servicios de la SIVCV</t>
  </si>
  <si>
    <t>Informe Semestral</t>
  </si>
  <si>
    <t xml:space="preserve">Informes </t>
  </si>
  <si>
    <t>Dos Informes de campañas de divulgación</t>
  </si>
  <si>
    <t>INT- Funciones y responsabilidades políticas, objetivos y estrategias implementadas</t>
  </si>
  <si>
    <t>Desconocimiento de los funcionarios y/o contratistas de los procedimientos, trámites y/o servicios asociados al proceso para atender las solicitudes de los usuarios.</t>
  </si>
  <si>
    <t>Pérdida de confianza en lo público</t>
  </si>
  <si>
    <t>C38</t>
  </si>
  <si>
    <t>Los responsables del Proceso de Control de Vivienda y Veeduría a las Curadurías, al inicio de cada vigencia y/o cada vez que se incorpore una persona nueva, capacitará a los funcionarios y/o contratistas en los  procedimientos que implementa el área de la Subsecretaría IVC para atender las solicitudes de los usuarios y/o grupos de interés.</t>
  </si>
  <si>
    <t>Subsecretaría de Inspección, Vigilancia y Control de Vivienda
Subdirector de Prevención y Seguimiento
Subdirector de Investigaciones y Control de Vivienda
Líderes de grupo</t>
  </si>
  <si>
    <t>Estudios previsto del contrato
Obligaciones del contratista</t>
  </si>
  <si>
    <t xml:space="preserve">Cada Vigencia y/o cada vez que ingrese personal nuevo </t>
  </si>
  <si>
    <t>Orientar a la ciudadanía en los trámites de la Subdirección de Prevención y Seguimiento</t>
  </si>
  <si>
    <t>Procedimientos del Proceso de Control de Vivienda y Veeduría a las Curadurías- Mapa Interactivo.</t>
  </si>
  <si>
    <t>Se requiere que todo el personal del Proceso de Control de Vivienda y Veeduría a las Curadurías deba asistir a las socializaciones de los procedimientos, en caso de no asistir por una justa causa reprogramar nuevamente por parte del Líder de cada grupo de trabajo</t>
  </si>
  <si>
    <t>Acta o Listado de asistencia, correos electrónicos.</t>
  </si>
  <si>
    <t>100 FUERTE</t>
  </si>
  <si>
    <t xml:space="preserve">Realizar tres socializaciones al personal  del área, sobre los procedimientos del Proceso de Control de Vivienda y Veeduría a las Curadurías. </t>
  </si>
  <si>
    <t xml:space="preserve">Listado de Asistencia - acta de reunión </t>
  </si>
  <si>
    <t>Subsecretaría de Inspección, Vigilancia y Control de Vivienda
Subdirección de Prevención y Seguimiento
Subdirección de Investigaciones y Control de Vivienda
Líder de Equipo</t>
  </si>
  <si>
    <t xml:space="preserve"> Socializaciones de los Procedimientos de Control de Vivienda</t>
  </si>
  <si>
    <t>Número Socializaciones Realizadas/ 3  Socializaciones Programadas</t>
  </si>
  <si>
    <t>Falta de
comportamientos
de integridad en los servidores públicos que atienden el trámite</t>
  </si>
  <si>
    <t>Pérdida de credibilidad y
confianza del ciudadano</t>
  </si>
  <si>
    <t>C39</t>
  </si>
  <si>
    <t>Al inicio de cada vigencia , los responsables del Proceso de Control de Vivienda y Veeduría a las Curadurías , programarán con el área de Control Disciplinario,  una  sensibilización para los funcionarios y/o contratistas  sobre las incidencias legales que puede generar el cobro por la realización de un trámite o servicio que brinda la Subsecretaría de Inspección, Vigilancia y Control de Vivienda, los cuales son gratuitos.</t>
  </si>
  <si>
    <t>Subsecretaría de Inspección, Vigilancia y Control de Vivienda
Subdirector de Prevención y Seguimiento
Subdirector de Investigaciones y Control de Vivienda</t>
  </si>
  <si>
    <t>Manual de funciones
Obligaciones Contractuales
Código de Integridad</t>
  </si>
  <si>
    <t>Semestralmente</t>
  </si>
  <si>
    <t>Recordar a los funcionarios y contratistas las incidencias disciplinarias, sancionatorias o fiscales que tiene el cobro por la prestación de un trámite y/o servicio</t>
  </si>
  <si>
    <t xml:space="preserve">Radicación de documentos para enajenación Actividad No. 1 a la 8, 13, 14, 15 y 16 del procedimiento PM05-PR33 </t>
  </si>
  <si>
    <t>Se requiere que todos los responsables de atender a los ciudadanos deban asistir a las charlas, en caso de no asistir se deberá reprogramar nuevamente.</t>
  </si>
  <si>
    <t>Comunicación dirigida al área de Control Disciplinario frente a la situación que incurre el profesional.</t>
  </si>
  <si>
    <t xml:space="preserve">
Sensibilizar a los servidores públicos (contratistas y/o funcionarios) mediante, charlas, comunicados, piezas comunicativas y/o cápsulas sobre las incidencias que pueden generar realizar el cobro de un trámite y/o servicio.</t>
  </si>
  <si>
    <t xml:space="preserve">Listado de Asistencia -acta de reunión </t>
  </si>
  <si>
    <t>Subsecretaría de Inspección, Vigilancia y Control de Vivienda
Subdirección de Prevención y Seguimiento
Subdirección de Investigaciones y Control de Vivienda</t>
  </si>
  <si>
    <t>Sensibilización sobre incidencias por cobro de un trámite y/o servicio</t>
  </si>
  <si>
    <t>1 sensibilización</t>
  </si>
  <si>
    <t>R43</t>
  </si>
  <si>
    <t>Posibilidad de perdida o manipulación de un expediente para evitar sanciones en beneficio de un tercero.</t>
  </si>
  <si>
    <t>Custodia inapropiada por parte de los funcionarios y/o contratistas</t>
  </si>
  <si>
    <t xml:space="preserve">Pérdida de trazabilidad del proceso por aplicación deficiente de las actividades relacionadas con la Gestión Documental </t>
  </si>
  <si>
    <t>Probable</t>
  </si>
  <si>
    <t>Catastrófico</t>
  </si>
  <si>
    <t>C40</t>
  </si>
  <si>
    <t xml:space="preserve">Todo el personal del Proceso de Control de Vivienda y veeduría a las Curadurías, debera aplicar el procedimiento PS03-PR05 Préstamo y consulta de documentos, cada vez que se requiera un expediente.
</t>
  </si>
  <si>
    <t>Profesionales del Proceso de Control de Vivienda y veeduría a las Curadurías</t>
  </si>
  <si>
    <t>Manual de funciones
Obligaciones Contractuales
Código de Integridad
Procedimiento PS03-PR05</t>
  </si>
  <si>
    <t>cada vez que se requiera un expediente</t>
  </si>
  <si>
    <t>Acceder  a la información mediante el préstamo y la consulta de expedientes custodiados en los Archivos de Gestión y/o en el Archivo Central de la Secretaría Distrital del Hábitat - SDHT</t>
  </si>
  <si>
    <t>Actividad 1 a la 6: Solicitud de expedientes
y Actividad 7, 8,9,11: Devolución de expedientes del procedimiento PS03-PR05 Préstamo y consulta de documentos</t>
  </si>
  <si>
    <t>Actividad No. 2, 3, 9 y 10 del procedimiento PS03-PR05 Préstamo y consulta de documentos</t>
  </si>
  <si>
    <t>Email , PS03-FO57 Planilla de Control para préstamo y consulta de documentos</t>
  </si>
  <si>
    <t>Probabilidad</t>
  </si>
  <si>
    <t>Elaborar  y remitir  para el área de gestión documental,  el informe mensual de seguimiento a préstamo de expedientes del área de acuerdo con lo establecido en la actividad 12  del procedimiento préstamo y consulta de documentos PS03-PR05</t>
  </si>
  <si>
    <t>Informe Mensual de Préstamo y consulta de  expedientes.
Memorando y/o correo de envío</t>
  </si>
  <si>
    <t>Informe préstamo y consulta de Expediente</t>
  </si>
  <si>
    <t xml:space="preserve">Numero de Informes elaborados/ 12 Informes Programados </t>
  </si>
  <si>
    <t xml:space="preserve">Inadecuada alimentación y cargue de la información en el SIDIVIC </t>
  </si>
  <si>
    <t>Caducidad de términos
Demoras en el tramite de las investigaciones administrativas, ocasionando sanciones disciplinarias y acciones judiciales (Tutelas, Demandas)</t>
  </si>
  <si>
    <t>C41</t>
  </si>
  <si>
    <t>Todos el personal del Proceso de Control de Vivienda y Veeduría a las Curadurías, debe alimentar la información de cada expediente en el SIDIVIC y/o base de datos, de acuerdo con los trámites adelantados en las diferentes etapas de las investigaciones administrativas, con el propósito de tener actualizado el inventario de los expedientes que están a cargo del área de Inspección, Vigilancia y Control de Vivienda.</t>
  </si>
  <si>
    <t>Manual de funciones
Obligaciones Contractuales
Código de Integridad
Procedimiento</t>
  </si>
  <si>
    <t>Evitar perdida de competencia caducidades y vencimiento de términos de las actuaciones administrativas</t>
  </si>
  <si>
    <t>Si se pierde un expediente, se debe poner en conocimiento a Gestión Documental y Control Disciplinario y aplicar el procedimiento de reconstrucción de expedientes</t>
  </si>
  <si>
    <t>SIDIVIC y/o base de datos actualizada del inventario de los expedientes a cargo de la SIVC</t>
  </si>
  <si>
    <t>Improbable</t>
  </si>
  <si>
    <t>EXTREMO</t>
  </si>
  <si>
    <t>Realizar seguimiento mensual  al inventario  de los expedientes activos por parte de los lideres de los grupos de trabajo del área de SIVC</t>
  </si>
  <si>
    <t>Informe mensual de seguimiento al inventario de  expedientes</t>
  </si>
  <si>
    <t>Informe mensual inventario de expedientes</t>
  </si>
  <si>
    <t>Número de Informes elaborados/ 12 informes de seguimiento programado</t>
  </si>
  <si>
    <t>Evaluación</t>
  </si>
  <si>
    <t>Evaluación, Asesoría y Mejora</t>
  </si>
  <si>
    <t>R38</t>
  </si>
  <si>
    <t>Posibilidad de Influencia y manupulación indebida de información analizada para las auditorías o informes de seguimiento por Control Interno con el fin de obtener un beneficio propio o de un tercero</t>
  </si>
  <si>
    <t>Falta de revisión de los informes</t>
  </si>
  <si>
    <t>Sanciones disciplinarias, fiscales y/o penales</t>
  </si>
  <si>
    <t>C49</t>
  </si>
  <si>
    <t>Revision de los informes de auditoria o de seguimiento por parte de la Asesora de Control Interno</t>
  </si>
  <si>
    <t>Asesora de Control Interno</t>
  </si>
  <si>
    <t>Manual de funciones cargo Asesor de Control Interno
Procedimiento PE01-PR07 “Evaluación y Seguimiento”
PE01-PR08 "Planes de Mejoramiento"</t>
  </si>
  <si>
    <t>Cada vez que se realiza un informe de auditoria o seguimiento</t>
  </si>
  <si>
    <t>Comparando las evidencias con los resultados del informe de auditoria o seguimiento</t>
  </si>
  <si>
    <t>Se basa en una evidencia totalmente objetiva y se evidencia a través de correos electrónicos</t>
  </si>
  <si>
    <t>En caso de encontrar inconsistencias o debilidades en el análisis por parte del equipo auditor, se requieren los ajustes o aclaraciones al equipo auditor, documentado a través de correo electrónico y en los procedimientos PE01-PR07 “Evaluación y Seguimiento” y PE01-PR08 "Planes de Mejoramiento"</t>
  </si>
  <si>
    <t>Correo electrónico</t>
  </si>
  <si>
    <t>Solicitar acceso restringido a la Subdirección Administrativa del archivo de gestion de control interno</t>
  </si>
  <si>
    <t>Mesa de ayuda y memorando de solicitud</t>
  </si>
  <si>
    <t>Solicitud realizada</t>
  </si>
  <si>
    <t>Numero de solicitudes realizadas</t>
  </si>
  <si>
    <t>Falta de controles para proteger la información confidencial aportada por los demás procesos, en medio físico e impedir el acceso no autorizado.</t>
  </si>
  <si>
    <t>No hay control</t>
  </si>
  <si>
    <t>66,6666666666667 MODERADO</t>
  </si>
  <si>
    <t>ALTO</t>
  </si>
  <si>
    <t>Falta de controles para proteger la información confidencial aportada por los demás procesos, en medio digital o electrónico, e impedir el acceso no autorizado.</t>
  </si>
  <si>
    <t>C50</t>
  </si>
  <si>
    <t>Solicitud de permisos de acceso a la carpeta compartida asignada a Control Interno a través de la Mesa de Ayuda</t>
  </si>
  <si>
    <t>NR</t>
  </si>
  <si>
    <t>Procedimiento PS05-PR01 "soporte técnico de usuario", lineamiento 4.4</t>
  </si>
  <si>
    <t>Cada vez que se requiera</t>
  </si>
  <si>
    <t>Garantizar al acceso a la información solo al personal autorizado</t>
  </si>
  <si>
    <t>Hace parte del SIG y corresponde al procedimiento PS05-PR01 "soporte técnico de usuario"</t>
  </si>
  <si>
    <t>Resolución del ticket y correspondiente verificación una vez es resuelto</t>
  </si>
  <si>
    <t>La Mesa de Ayuda (GLPI) crea un número de ticket asignado al cual se le puede hacer trazabilidad en cualquier momento determinado</t>
  </si>
  <si>
    <t>PROC- Responsables del proceso</t>
  </si>
  <si>
    <t>Falta de independencia por parte del auditor o asesor.</t>
  </si>
  <si>
    <t>C51</t>
  </si>
  <si>
    <t>Suscripción de formato PE01-FO644 "Acuerdo de confidencialidad - declaración conflicto de interés para auditores internos"</t>
  </si>
  <si>
    <t>Equipo Auditor</t>
  </si>
  <si>
    <t>En el Procedimiento PE01-PR07 “Evaluación y Seguimiento”</t>
  </si>
  <si>
    <t>Cada vez que se realice una auditoría de acuerdo a lo definido en el Plan Anual de Auditoría de la respectiva Vigencia</t>
  </si>
  <si>
    <t>Identificar si existen conflictos de intereses y establecer el acuerdo de confidencial para mantener la independencia de la auditoría</t>
  </si>
  <si>
    <t>Es una manifestación voluntaria  y se encuentra documentada en el formato PE01-FO644 "Acuerdo de confidencialidad - declaración conflicto de interés para auditores internos" y en el procedimiento PE01-PR07 “Evaluación y Seguimiento”</t>
  </si>
  <si>
    <t>Se verifica si existe un conflicto de interés, en caso de existir, el integrante del equipo auditor no es asignado de la auditoría y se encuentra documentado en el formato PE01-FO644 "Acuerdo de confidencialidad - declaración conflicto de interés para auditores internos"</t>
  </si>
  <si>
    <t>Formato PE01-FO644 "Acuerdo de confidencialidad - declaración conflicto de interés para auditores internos"</t>
  </si>
  <si>
    <t>Desconocimiento de resultados y presentación de información falsa</t>
  </si>
  <si>
    <t>C52</t>
  </si>
  <si>
    <t>Implementación del formato PE01-FO645 "Indice de papeles de trabajo"en el marco de los informes de auditoria o seguimiento</t>
  </si>
  <si>
    <t>Registrar y relacionar los papeles trabajo utilizados durante las etapas de la auditoria</t>
  </si>
  <si>
    <t>Se basa en una evidencia totalmente objetiva y encuentra documentado en el procedimiento PE01-PR07 “Evaluación y Seguimiento”</t>
  </si>
  <si>
    <t>Se verifica que la carpeta cuente con todos los soportes relacionados en el formato PE01-FO645 "Indice de papeles de trabajo, en el caso de no ser así, se solicita al equipo auditor se subsanen los soportes faltantes</t>
  </si>
  <si>
    <t>Formato PE01-FO645 "Indice de papeles de trabajo</t>
  </si>
  <si>
    <t>C53</t>
  </si>
  <si>
    <t>Estratégico</t>
  </si>
  <si>
    <t>Gestión de Servicio al Ciudadano</t>
  </si>
  <si>
    <t>R9</t>
  </si>
  <si>
    <t xml:space="preserve">Uso incorrecto de la información suministrada a la ciudadanía para el favorecimiento de intereses propios o de terceros </t>
  </si>
  <si>
    <t xml:space="preserve">Fallas en los canales de información dispuestos para la ciudadanía </t>
  </si>
  <si>
    <t>Incumplimiento a la normatividad legal vigente o sanciones.</t>
  </si>
  <si>
    <t>C160</t>
  </si>
  <si>
    <t>Sensibilización al personal sobre las sanciones que acarrean el favorecimiento de intereses propios o terceros</t>
  </si>
  <si>
    <t>X</t>
  </si>
  <si>
    <t>Caracterización del proceso-Responsable de Proceso</t>
  </si>
  <si>
    <t xml:space="preserve">Correo electrónico semestral </t>
  </si>
  <si>
    <t xml:space="preserve">Con la sensibilización se previene el favorecimiento a terceros </t>
  </si>
  <si>
    <t xml:space="preserve">La fuente de información es la normatividad legal vigente y queda documentada en los correos electrónicos  </t>
  </si>
  <si>
    <t>Memorando donde se informa a la Subsecretaría de Gestión Corporativa y CID las observaciones o desviaciones identificadas.</t>
  </si>
  <si>
    <t xml:space="preserve">Correo electrónico con la sensibilización realizada </t>
  </si>
  <si>
    <t xml:space="preserve">Realizar ejercicios de ciudadano incógnito para evaluar o valorar la atención prestada por los colaboradores en los canales de atención </t>
  </si>
  <si>
    <t>Reporte de visita cliente incógnito</t>
  </si>
  <si>
    <t>Subdirector(a) administrativa - con
contratista (en rol coordinador servicio al ciudadano)</t>
  </si>
  <si>
    <t xml:space="preserve"> tres (3) ejercicios de ciudadano incógnito</t>
  </si>
  <si>
    <t xml:space="preserve">Ciudadano incógnito </t>
  </si>
  <si>
    <t>Reportes entregados/
Reportes programados</t>
  </si>
  <si>
    <t>R10</t>
  </si>
  <si>
    <t>Cobro indebido por prestación de servicios o acceso a la información, para favorecimiento propio o a terceros.</t>
  </si>
  <si>
    <t xml:space="preserve">Falta de divulgación sobre los requisitos para los trámites y servicios que ofrece la entidad </t>
  </si>
  <si>
    <t>C161</t>
  </si>
  <si>
    <t>Promoción de la gratuidad de los trámites y servicios de la entidad en la página web y redes sociales de la SDHT</t>
  </si>
  <si>
    <t>Con la promoción de la gratuidad de los trámites se previene y detecta el costo en los trámites y servicios ofertados</t>
  </si>
  <si>
    <t>Registro fotográfico y/o pantallazos y/o correos de difusión</t>
  </si>
  <si>
    <t xml:space="preserve">Realizar ejercicios de ciudadno incógnito para evaluar o valorar la atención prestada por los colaboradores en los canales de atención </t>
  </si>
  <si>
    <r>
      <rPr>
        <sz val="12"/>
        <color rgb="FFFF0000"/>
        <rFont val="Times New Roman"/>
        <family val="1"/>
      </rPr>
      <t xml:space="preserve"> </t>
    </r>
    <r>
      <rPr>
        <sz val="12"/>
        <color theme="1"/>
        <rFont val="Times New Roman"/>
        <family val="1"/>
      </rPr>
      <t>tres (3) ejercicios de ciudadano incógnito</t>
    </r>
  </si>
  <si>
    <t>Reportes entregados/</t>
  </si>
  <si>
    <t>Administración del Sistema Integrado de Gestión</t>
  </si>
  <si>
    <t>R18</t>
  </si>
  <si>
    <t>Alteración de los documentos del SIG de manera intencional para favorecer a un tercero</t>
  </si>
  <si>
    <t xml:space="preserve">Solicitud de un directivo </t>
  </si>
  <si>
    <t>C181</t>
  </si>
  <si>
    <t>Aplicar el procedimiento PG03-PR05 Elaboración y control de documentos</t>
  </si>
  <si>
    <r>
      <t xml:space="preserve">En la evidencia se presentan en el documento de word un enlace a a las carpetas de la documentació( solicitudes y los procedimeintos, caracteriaciones.. etc.)en sus versiones obsoletas para el Sistema de Gestión
</t>
    </r>
    <r>
      <rPr>
        <b/>
        <sz val="12"/>
        <rFont val="Times New Roman"/>
        <family val="1"/>
      </rPr>
      <t>C181-número de archivos</t>
    </r>
    <r>
      <rPr>
        <sz val="12"/>
        <rFont val="Times New Roman"/>
        <family val="1"/>
      </rPr>
      <t xml:space="preserve">: Uno (1)
</t>
    </r>
    <r>
      <rPr>
        <b/>
        <sz val="12"/>
        <rFont val="Times New Roman"/>
        <family val="1"/>
      </rPr>
      <t>Recomendación:</t>
    </r>
    <r>
      <rPr>
        <sz val="12"/>
        <rFont val="Times New Roman"/>
        <family val="1"/>
      </rPr>
      <t xml:space="preserve"> Mantener la actividad de control  y continuar con el monitoreo.</t>
    </r>
  </si>
  <si>
    <t>PG03-PR05 Elaboración y control de documentos</t>
  </si>
  <si>
    <t>PG03-PR05 Elaboración y control de documentos actividades 4, 5 y 6</t>
  </si>
  <si>
    <t>PG03-FO387 Solicitud creación, anulación o modificación de documentos</t>
  </si>
  <si>
    <t>Iniciar la migración de información a la nueva herramienta tecnológica del Mapa Interactivo</t>
  </si>
  <si>
    <t>Cronograma de migración de información</t>
  </si>
  <si>
    <t>Subdirectora de Programas y Proyectos</t>
  </si>
  <si>
    <t>90%</t>
  </si>
  <si>
    <t>Cumplimiento de cronograma de migración</t>
  </si>
  <si>
    <t>No. de actividades de migración realizadas/N. total de actividades de migración programadas para el periodo*100</t>
  </si>
  <si>
    <t>Favorecer a un servidor con el cambio de información</t>
  </si>
  <si>
    <t>C182</t>
  </si>
  <si>
    <t>Registrar la trazabilidad de las versiones de los documentos en el PG03-FO389 Listado Maestro de Documentos</t>
  </si>
  <si>
    <r>
      <t xml:space="preserve">En la evidencia se presentan el registro del Listado Maestro de Documentos
</t>
    </r>
    <r>
      <rPr>
        <b/>
        <sz val="12"/>
        <rFont val="Times New Roman"/>
        <family val="1"/>
      </rPr>
      <t xml:space="preserve">C182-número de archivos: </t>
    </r>
    <r>
      <rPr>
        <sz val="12"/>
        <rFont val="Times New Roman"/>
        <family val="1"/>
      </rPr>
      <t xml:space="preserve">Uno (1)
</t>
    </r>
    <r>
      <rPr>
        <b/>
        <sz val="12"/>
        <rFont val="Times New Roman"/>
        <family val="1"/>
      </rPr>
      <t>Recomendación:</t>
    </r>
    <r>
      <rPr>
        <sz val="12"/>
        <rFont val="Times New Roman"/>
        <family val="1"/>
      </rPr>
      <t xml:space="preserve"> Mantener la actividad de control  y continuar con el monitoreo.</t>
    </r>
  </si>
  <si>
    <t>PG03-PR05 Elaboración y control de documentos actividad 10</t>
  </si>
  <si>
    <t>PG03-FO389 Listado Maestro de Documentos</t>
  </si>
  <si>
    <t xml:space="preserve">PG03-PR05 Elaboración y control de documentos </t>
  </si>
  <si>
    <t>Implementación del módulo de documentos de la herramienta mapa interactivo</t>
  </si>
  <si>
    <t>Reportes del Módulo de documentos</t>
  </si>
  <si>
    <t>Porcentaje de implementación del módulo de documentos</t>
  </si>
  <si>
    <t>No de solicitudes tramitadas/NO. De solicitudes recibidas</t>
  </si>
  <si>
    <t>Apoyo</t>
  </si>
  <si>
    <t xml:space="preserve">Gestión de Bienes, Servicios e Infraestructura </t>
  </si>
  <si>
    <t>R30</t>
  </si>
  <si>
    <t>Alteración del inventario de activos de la Entidad, con el fin de favorecer intereses particulares.</t>
  </si>
  <si>
    <t>Falta de ética profesional. Debilidades en los controles de los procedimientos. Falta de seguimiento.</t>
  </si>
  <si>
    <t>C139</t>
  </si>
  <si>
    <t>Registro de ingreso y salida de bienes</t>
  </si>
  <si>
    <t>Procedimiento de ingreso y salida de bienes</t>
  </si>
  <si>
    <t>Registro de ingreso y salida de bienes, verificación de formatos de toma física, plaqueteo de bienes con el código de inventario</t>
  </si>
  <si>
    <t>Realizar actualización de inventario de acuerdo al cronograma que se establezca</t>
  </si>
  <si>
    <t>Entradas de Almacén
Asignaciones de Bienes Muebles e Inmuebles de la SDHT a los Funcionarios y Contratistas</t>
  </si>
  <si>
    <t>Subdirección Administrativa</t>
  </si>
  <si>
    <t>Inventario actualizado en el sistema</t>
  </si>
  <si>
    <t>Inventario de Activos</t>
  </si>
  <si>
    <t>Entrada de bienes al almacén/salida de bienes de inventarios</t>
  </si>
  <si>
    <t xml:space="preserve"> Gestión Contractual</t>
  </si>
  <si>
    <t>R80</t>
  </si>
  <si>
    <t>Celebración de contratos con personas incursas en causales de inhabilidades e incompatibilidades previstas en la ley</t>
  </si>
  <si>
    <t xml:space="preserve">Omisión de las causales de inhabilidades e incompatibilidades previstas en la Constitución y la ley para la celebración de los contratos </t>
  </si>
  <si>
    <t>C130</t>
  </si>
  <si>
    <t>Consultar al contratista en las Entidades de control</t>
  </si>
  <si>
    <t>Procedimiento de Gestión Contractual, donde se detallan las actividades a desarrollar y los responsables</t>
  </si>
  <si>
    <t>La evidencia es el memorando de notificación de apertura de investigación disciplinaria</t>
  </si>
  <si>
    <t>El control  permite resolver de manera inmediata el evento de riesgo presentado. La evidencia reposa en el expediente contractual y en el expediente de la investigación bajo la reserva de CID</t>
  </si>
  <si>
    <t>Se genera acta de cancelación anticipada del contrato.
Link del SECOP donde se evidencien las consultas realizadas</t>
  </si>
  <si>
    <t>Link del SECOP donde se evidencien las consultas realizadas</t>
  </si>
  <si>
    <t>100% contratos con verificación de inhabilidades</t>
  </si>
  <si>
    <t>Control de legalidad</t>
  </si>
  <si>
    <t>Número de contratos identificados por inhabilidades</t>
  </si>
  <si>
    <t>R81</t>
  </si>
  <si>
    <t>Favorecimiento a un oferente en la adjudicación del proceso de selección</t>
  </si>
  <si>
    <t>Documentos falsos o irregulares presentados por los oferentes y que la entidad no logra evidenciar en el momento de la evaluación</t>
  </si>
  <si>
    <t>Posible</t>
  </si>
  <si>
    <t>C131</t>
  </si>
  <si>
    <t>Lineamientos frente a la comunicación entre el Comité Evaluador y los proponentes e interesados</t>
  </si>
  <si>
    <t>Manual de Contratación, donde se detallan las actividades a desarrollar y los responsables, 4.4. FUNCIONES DEL ORDENADOR DEL GASTO
Conforme, 4.4.1. ETAPA PRECONTRACTUAL - SELECCIÓN DE LOS CONTRATISTAS, numeral 4</t>
  </si>
  <si>
    <t>La periodicidad se define en el PAA, de acuerdo a la programación para la radicación de cada solicitud</t>
  </si>
  <si>
    <t>El control previene el impacto del riesgo. El soporte corresponde al acta de designación del comité evaluador ubicada en el expediente contractual</t>
  </si>
  <si>
    <t>Manual de Contratación, donde se detallan las actividades a desarrollar y los responsables</t>
  </si>
  <si>
    <t>El control establecido permite detectar de forma temprano el evento de riesgo. Acta de asignación de evaluadores</t>
  </si>
  <si>
    <t>El acta de asignación de evaluadores, reposa en el expediente contractual</t>
  </si>
  <si>
    <t>Establecer como únicos canales autorizados para atender observaciones e inquietudes de los proponentes, el Centro de Atención al Ciudadano o a través de la plataforma del SECOPII o SECOP I cuando se requiera, además ratificar la importancia del cumplimiento en la clausula de confidencialidad y manejo de información, con el fin de garantizar transparencia e igualdad de condiciones de los participantes en los procesos adelantados por la Entidad</t>
  </si>
  <si>
    <t>Certificación de inoperancia de las plataformas de SECOP, para realizar el uso de otros canales de comunicación</t>
  </si>
  <si>
    <t>0 reportes de uso de otros canales de comunicación</t>
  </si>
  <si>
    <t>Canales de comunicación</t>
  </si>
  <si>
    <t>Certificados de inoperancia de las plataformas de SECOP</t>
  </si>
  <si>
    <t>Conducta dolosa entre el comité evaluador y oferentes con el fin de obtener un beneficio propio o particular</t>
  </si>
  <si>
    <t>C132</t>
  </si>
  <si>
    <t>Revisión, análisis, motivación y elaboración de adendas a que haya lugar a los pliegos de condiciones y demás documentos del proceso</t>
  </si>
  <si>
    <t>La periodicidad la define el comité evaluador, considerando los componentes técnico, jurídico y financiera</t>
  </si>
  <si>
    <t>El control previene el impacto del riesgo</t>
  </si>
  <si>
    <t>El control establecido permite detectar de forma temprano el evento de riesgo. Adendas</t>
  </si>
  <si>
    <t>Las adendas, reposan en el expediente contractual</t>
  </si>
  <si>
    <t>50 MODERADO</t>
  </si>
  <si>
    <t>Revisar la pertinencia y/u oportunidad de la realización de adendas, a partir del documento de respuesta a observaciones a las reglas de participación, motivadas mediante alcances a los estudios previos del proceso de selección, soportados con las comunicaciones del Área solicitante, con el visto bueno del Comité de Contratación, con el fin de ampliar el espectro de participación y pluralidad de oferentes, mediante la modificación de aspectos técnicos y/o formales del proceso, como resultado del análisis a las observaciones a las reglas de participación</t>
  </si>
  <si>
    <t>Adendas con actas de comité de contratación y/o adquisiciones</t>
  </si>
  <si>
    <t>0 adendas modificatorias</t>
  </si>
  <si>
    <t>Generación de adendas</t>
  </si>
  <si>
    <t>Número de adendas generados por proceso de selección</t>
  </si>
  <si>
    <t>Selección inadecuada de la modalidad de contratación con el propósito de direccionar el proceso</t>
  </si>
  <si>
    <t>Modificación de documentos con el fin de obtener un beneficio particular</t>
  </si>
  <si>
    <t xml:space="preserve"> Control Disciplinario</t>
  </si>
  <si>
    <t>R63</t>
  </si>
  <si>
    <t>Realizar u omitir actuaciones de carácter disciplinario que favorecen intereses ajenos a los principios que rigen la función administrativa</t>
  </si>
  <si>
    <t>Violación consciente de los principios que rigen la función pública por parte de los sujetos que intervienen en el                        procedimiento disciplinario.</t>
  </si>
  <si>
    <t>Moderado</t>
  </si>
  <si>
    <t>C74</t>
  </si>
  <si>
    <t>Revisar el contenido de la actuación disciplinaria y revisar el expediente por causa de la presentación del proyecto de providencia</t>
  </si>
  <si>
    <t xml:space="preserve">Actos administrativos y diligencias suscritas por el responsable del proceso </t>
  </si>
  <si>
    <t>Asignación de Funciones</t>
  </si>
  <si>
    <t xml:space="preserve">Actos administrativos y diligencias suscritas por el responsable del proceso  </t>
  </si>
  <si>
    <t>Correos electronicos y Actas de reunión</t>
  </si>
  <si>
    <t>Actos administrativos y diligencias suscritas por el responsable del proceso  Correos electronicos y Actas de reunión</t>
  </si>
  <si>
    <t>Verificar que la  actuación disciplinaria cumpla con los  requisitos legales 
Verificar que la  actuación disciplinaria cumpla con los principios de la función administrativa
Socializar las decisiones judiciales y administrativas sancionatorias con el  fin de prevenir actos de corrupción
Verificar si la propuesta de decisión esta acorde con las pruebas y los hechos</t>
  </si>
  <si>
    <t>Actas de reparto, Correos electrónicos y/o Actas de reunión 
Firma en el documento y cuadro actos administrativos</t>
  </si>
  <si>
    <t>Subsecretario de Gestión Corporativa y CID</t>
  </si>
  <si>
    <t xml:space="preserve">Actuaciones disciplinarias conforme a los principios que rigen la función pública </t>
  </si>
  <si>
    <t>Revisión actuaciones disciplinarias</t>
  </si>
  <si>
    <t xml:space="preserve">Actuaciones  disciplinarias revisados por el operador disciplinario / Actuaciones disciplinarios realizadas en el año </t>
  </si>
  <si>
    <t>R64</t>
  </si>
  <si>
    <t>Retardar intencionalmente el  ejercicio de las actuaciones procesales permitiendo la ocurrencia de la prescripción o de la caducidad de la acción disciplinaria para favorecer intereses particulares.</t>
  </si>
  <si>
    <t>Omitir de manera intencional el control de los términos procesales para favorecer intereses particulares, contrarios a los principios que rigen la función pública.</t>
  </si>
  <si>
    <t>C75</t>
  </si>
  <si>
    <t>Disciplinaria (SID), con el fin de conocer el estado actual de los términos procesales de las actuaciones disciplinarias y su próximo vencimiento
Revisión de expedientes</t>
  </si>
  <si>
    <t>Asignación de funciones u obligaciones contractuales</t>
  </si>
  <si>
    <t xml:space="preserve">Acta de Reparto donde se identifica el responsable de realizar el reparto </t>
  </si>
  <si>
    <t>Actas de reparto
Informe de actuaciones cargadas en el SID</t>
  </si>
  <si>
    <t xml:space="preserve">Constancias del SID </t>
  </si>
  <si>
    <t>Revisar las actuaciones disciplinarias, verificando la fecha de los hechos, los documentos del expediente, la fecha de la providencia y de las demás actuaciones, considerando los términos  establecidos.</t>
  </si>
  <si>
    <t>Actas de reparto
Informe de actuaciones cargadas en el SID y cuadro de actos administrativos</t>
  </si>
  <si>
    <t>Actuaciones procesales oportunas de acuerdo a los términos y etapas procesales de Ley</t>
  </si>
  <si>
    <t>Actas de reparto con control terminos y etapas procesos disciplinarios</t>
  </si>
  <si>
    <t>Actuaciones   realizadas / Procesos disciplinarios recibidos año/</t>
  </si>
  <si>
    <t xml:space="preserve">Gestión Documental </t>
  </si>
  <si>
    <t>R27</t>
  </si>
  <si>
    <t xml:space="preserve">Pérdida, alteración, deterioro y/o destrucción de documentos para favorecimiento de intereses particulares </t>
  </si>
  <si>
    <t>Actos mal intencionados de servidores públicos y/o contratistas con intereses particulares.</t>
  </si>
  <si>
    <t>C119</t>
  </si>
  <si>
    <t xml:space="preserve">Aplicación del procedimiento de préstamo y consulta de documentos </t>
  </si>
  <si>
    <t>Procedimiento de préstamo y consulta de documentos 
Formato de préstamo de documentos</t>
  </si>
  <si>
    <t>Procedimiento de préstamo y consulta de documentos 
Correos electrónicos de solicitud de ingreso
Formato de préstamo de documentos</t>
  </si>
  <si>
    <t>Correos electrónicos de solicitud de ingreso
Formato de préstamo de documentos</t>
  </si>
  <si>
    <t>Sensibilización frente a la responsabilidad del documento</t>
  </si>
  <si>
    <t xml:space="preserve">Listados de Asistencia </t>
  </si>
  <si>
    <t>1 en la en el periodo a evaluar</t>
  </si>
  <si>
    <t>Capacitación de sensibilización</t>
  </si>
  <si>
    <t>Capacitación de sensibilización realizada/Capacitación de sensibilización programada</t>
  </si>
  <si>
    <t>Incumplimiento de los protocolos de seguridad.</t>
  </si>
  <si>
    <t>31,6666666666667 DEBIL</t>
  </si>
  <si>
    <t>Falta de controles para la conservación del documento.</t>
  </si>
  <si>
    <t xml:space="preserve">
Gestión Financiera</t>
  </si>
  <si>
    <t>R58</t>
  </si>
  <si>
    <t>Tramite de  pagos que no cumplen con los requisitos y autorizaciones requeridos, buscando favorecer intereses particulares</t>
  </si>
  <si>
    <t xml:space="preserve">Debilidad en la aplicación de los puntos de control establecidos en el procedimiento de pagos.  </t>
  </si>
  <si>
    <t>C113</t>
  </si>
  <si>
    <t>Aplicación de los controles establecidos en el procedimiento de pagos</t>
  </si>
  <si>
    <t>Actividades 5 , 11, 14 y 16 Procedimiento de pagos</t>
  </si>
  <si>
    <t>Las revisiones se realizan de forma permanente para cada pago realizado por la Subdirección Financiera</t>
  </si>
  <si>
    <t>Verificar que la documentación radicada para los pagos cumplan con los requerimientos establecidos para pago</t>
  </si>
  <si>
    <t>Es confiable  toda vez que se evidencian  la participación  de varios profesionales en el proceso de revisión y aprobación de los pagos</t>
  </si>
  <si>
    <t>Correos y /o comunicaciones a los supervisores informando ilas inconsistencias</t>
  </si>
  <si>
    <t>Ordenes de pago revisadas, planillas firmadas y aprobadas a través del sistema de pagos</t>
  </si>
  <si>
    <t>Documentar en el procedimiento de pagos un lineamiento para el manejo del cuadro de reparto</t>
  </si>
  <si>
    <t>Procedimiento actualizado</t>
  </si>
  <si>
    <t>Profesional Subdirección Financiera</t>
  </si>
  <si>
    <t>1 Procedimiento actualizado</t>
  </si>
  <si>
    <t>Falta de experiencia y/o conocimiento respecto del proceso de pagos por parte del personal que interviene en el mismo.</t>
  </si>
  <si>
    <t>C114</t>
  </si>
  <si>
    <t>Socialización semestral del procedimiento y los requisitos a contemplar en el proceso de trámite de pago dirigido a las personas que hacen parte del mismo.</t>
  </si>
  <si>
    <t>Profesional Universitario de la Subdirección Financiera</t>
  </si>
  <si>
    <t>Esta socialización se requiere por lo menos 2 veces durante la vigencia, para informar a los integrantes del equipo de Gestión Financiera los cambios en la metodología buscando siempre optimizar el Proceso de Gestión Financiera</t>
  </si>
  <si>
    <t>Evitar que se generan errores en el procedimiento de pagos por desconocimiento de las personas responsables de llevar a cabo las actividades del mismo</t>
  </si>
  <si>
    <t>Es confiable al tener capacitado al equipo de la Subdirección Financiera conforme a las necesidades del proceso</t>
  </si>
  <si>
    <t>En caso de evidenciarse desconocimiento de algún integrante se reforzaran los conceptos requeridos</t>
  </si>
  <si>
    <t>Planillas de asistencia</t>
  </si>
  <si>
    <t xml:space="preserve">Entrega de dádivas al personal que interviene en el trámite de pago </t>
  </si>
  <si>
    <t>C115</t>
  </si>
  <si>
    <t>Divulgación de  información relacionada con  las responsabilidades y sanciones aplicables a los funcionarios públicos</t>
  </si>
  <si>
    <t>Subdirector(a) Financiera</t>
  </si>
  <si>
    <t>Esta socialización se requiere por lo menos 1 vez durante la vigencia, para informar a los integrantes del equipo de Gestión Financiera los cambios en la normatividad disciplinaria</t>
  </si>
  <si>
    <t>Informar a los integrantes del equipo de trabajo de la Subdirección Financiera de la faltas disciplinarias y sanciones aplicables a los funcionarios públicos</t>
  </si>
  <si>
    <t>Es confiable dado que los integrantes del equipo de trabajo de la Subdirección Financiera  tendrá claridad en las actuaciones tipificadas como actos de corrupción y las sanciones aplicables</t>
  </si>
  <si>
    <t>En caso de no realizarse la socialización solicitada, se reiterara la solicitud a la dependencia correspondiente</t>
  </si>
  <si>
    <t xml:space="preserve">Solicitud de socialización </t>
  </si>
  <si>
    <t xml:space="preserve">
Formulación de Lineamientos e Instrumentos de Vivienda y Hábitat </t>
  </si>
  <si>
    <t>R20</t>
  </si>
  <si>
    <t>Posibilidad de indebida Manipulación de lineamientos e instrumentos de la Política Pública del Hábitat para el favorecimiento y beneficio de terceros limitando el acceso a una vivienda digna y el mejoramiento de las condiciones de vida en el territorio urbano y rural con el fin de beneficiar a distintos actores que tengan intereses particulares en la política Publica del Hábitat</t>
  </si>
  <si>
    <t>EXT- Políticos</t>
  </si>
  <si>
    <t>Grupos de presión influyendo en la política de vivienda y hábitat</t>
  </si>
  <si>
    <t>C60</t>
  </si>
  <si>
    <t xml:space="preserve">Aplicación del PM07-PR01 Diseño de lineamientos e instrumentos de política de vivienda y hábitat, en lo relacionado con la públicación y socialización de los lienamientos construidos. </t>
  </si>
  <si>
    <t xml:space="preserve">Actas, listados de asistencia, y soporte de públicación de los diferentes lineamientos e instrumentos. </t>
  </si>
  <si>
    <t xml:space="preserve">Actas, listados de asistencia, y correos del seguimiento a los diferentes lineamientos e instrumentos. </t>
  </si>
  <si>
    <t>Socializar a partes interesadas los lineamientos e instrumentos de vivienda y habitat oficial.</t>
  </si>
  <si>
    <t>Listados de asistencia, soporte de públicación  Hábitat en Cifras, correos de socialización</t>
  </si>
  <si>
    <t>- Subsecretario (a) de Planeación y Política                                                                 - Subsecretario(a) y/o Subdirector de Información Sectorial                                                             - Subsecretario(a) y/o subdirector (es) líder solicitante del lineamiento y/o instrumento                                                                                                                   - Subsecretario (a) y/o subdirectores líderes del desarrolla del lineamientoo instrumento                                                                                                  - Profesionales a cargo del desarrollo del lineamiento y/o instrumento                                                 - Subdirector (es) de la Subsecretaria de Planeación y Políticacomo áreas de apoyo técnico en la revisión del desarrolla del lineamiento y/o instrumento.</t>
  </si>
  <si>
    <t>Realizar la socialización del 100% de los lineamientos e instrumentos de vivienda y hábitat</t>
  </si>
  <si>
    <t>Socialización del 100% de los instrumentos de vivienda y hábitat</t>
  </si>
  <si>
    <t>(Sumatoria de las socializaciones de los linieamientos e instrumentos de vivienda y hábitat/ Sumatoria de los lineamientos e intrumentos de vivienda y hábitat programados)*100</t>
  </si>
  <si>
    <t xml:space="preserve">Instrumentos de Financiación para el Acceso a la Vivienda </t>
  </si>
  <si>
    <t>R22</t>
  </si>
  <si>
    <t>Cobro por la prestación del servicio gratuito para favorecimiento de agentes externos de la entidad.</t>
  </si>
  <si>
    <t>INT- Relaciones con las partes interesadas</t>
  </si>
  <si>
    <t>Falta de información clara ante el ciudadano frente a la gratuidad de los trámites y/o servicios.</t>
  </si>
  <si>
    <t>Pérdida de credibilidad y de confianza institucional.</t>
  </si>
  <si>
    <t>C57</t>
  </si>
  <si>
    <t>En las comunicaciones oficiales se informa acerca de la gratuidad de los trámites y/o servicios frente a los programas para el acceso a la vivienda</t>
  </si>
  <si>
    <t>El responsable asignado es el Subdirector(a) de Recursos Públicos</t>
  </si>
  <si>
    <t>El  Subdirector(a) de Recursos Públicos tiene la autoridad adecuada para la aprobación de las Comunicaciones Oficiales</t>
  </si>
  <si>
    <t>El Subdirecto(a) de Recursos Públicos da respuesta oportuna a las solicitudes que requieren respuesta a través Comunicaciones Oficiales.</t>
  </si>
  <si>
    <t>El propósito del control es prevenir y detectar posible cobro por los servicios que ofrece los programas de vivienda que ofrece la Entidad a través de las Comunicaciones Oficiales.</t>
  </si>
  <si>
    <t>La fuente de información de la actividad de control es confiable, debido a que se realiza a través del Sistema de Autorización de Procesos y Documentos Forest.</t>
  </si>
  <si>
    <t>En caso de presentarse desviaciones en las Comunicaciones Oficiales se investigan y se resuelven oportunamente.</t>
  </si>
  <si>
    <t>Se deja evidencia completa en las Comunicaciones Oficiales, en las que se indica la gratuidad de los trámites en la SDHT.</t>
  </si>
  <si>
    <t>Evitar</t>
  </si>
  <si>
    <t>Solicitar a la Subsecretaría de Planeación y Política una (1) capacitación acerca de lineamientos y/o políticas de transparencia, anticorrupción y código de ética.</t>
  </si>
  <si>
    <t>Formato PS03-FO20 Listado de asistencia y presentación.</t>
  </si>
  <si>
    <t>Subdirección de Recursos Públicos y la Subsecretaría de Planeación y Política.</t>
  </si>
  <si>
    <t>Capacitaciones de transparencia y anticorrupción</t>
  </si>
  <si>
    <r>
      <rPr>
        <u/>
        <sz val="12"/>
        <color theme="1"/>
        <rFont val="Times New Roman"/>
        <family val="1"/>
      </rPr>
      <t># capacitaciones realizadas</t>
    </r>
    <r>
      <rPr>
        <sz val="12"/>
        <color theme="1"/>
        <rFont val="Times New Roman"/>
        <family val="1"/>
      </rPr>
      <t xml:space="preserve">      x 100
# capacitaciones programadas</t>
    </r>
  </si>
  <si>
    <t xml:space="preserve">Gestión Jurídica </t>
  </si>
  <si>
    <t>R24</t>
  </si>
  <si>
    <t>Manipulación de información del archivo judicial o administrativo para el favorecimiento de terceros</t>
  </si>
  <si>
    <t>EXT- Sociales y culturales</t>
  </si>
  <si>
    <t>Falta de control y custodia permanente del archivo Judicial y Administratvo para favorecer a un tercero</t>
  </si>
  <si>
    <t xml:space="preserve">Pérdida de documentos </t>
  </si>
  <si>
    <t>C78</t>
  </si>
  <si>
    <t>Control del prestamo  documental</t>
  </si>
  <si>
    <t xml:space="preserve">Auxiliar Administrativo - Técnico Administrativo y contratista -apoyo a la Gestión  </t>
  </si>
  <si>
    <t xml:space="preserve">Manual de funciones y obligaciones del contratista  </t>
  </si>
  <si>
    <t xml:space="preserve">PS03-PR05 Procedimiento de préstamo y consulta de documentos </t>
  </si>
  <si>
    <t>Se lleva un registro del préstamo de los documentos para detectar quién tuvo su custodia en determinado lapso de tiempo</t>
  </si>
  <si>
    <t>la planilla esta en el sistema SIG  de la Entidad.</t>
  </si>
  <si>
    <t>realizando el seguimiento a la plantilla de control de prestamo y organización del archivo por parte del personal de apoyo</t>
  </si>
  <si>
    <t>planilla SIG, archivo jurídico piso 11</t>
  </si>
  <si>
    <t xml:space="preserve">Solicitud de Prestamo a traves de la Planila y controlar el prestamo de los expedientes en los plazos establecidos en el procedimiento </t>
  </si>
  <si>
    <t>FORMATO PS03-FO57-V9</t>
  </si>
  <si>
    <t xml:space="preserve">Subsecretaría jurídica </t>
  </si>
  <si>
    <t xml:space="preserve">Control del prestamo de expedientes </t>
  </si>
  <si>
    <t xml:space="preserve">No. de Expedientes prestados/No. de Expedientes devueltos </t>
  </si>
  <si>
    <t>Producción de Información Sectorial</t>
  </si>
  <si>
    <t>R13</t>
  </si>
  <si>
    <t>Posibilidad de afectación en la imagen por Incumplimiento de compromisos debido a la manipulación de la información del sector hábitat</t>
  </si>
  <si>
    <t>Falta de integridad, disponibilidad y confiabilidad en el manejo de la información del sector</t>
  </si>
  <si>
    <t>C144</t>
  </si>
  <si>
    <t xml:space="preserve">La entidad promueve el buen uso y manejo de la información mensualmente a través de actas de compromiso, confidencialidad y de buen manejo de la información que permitan asegurar la información misional y estratégica diligenciando los formatos establecidos en procedimiento PG04-PR09 </t>
  </si>
  <si>
    <t>Parcial</t>
  </si>
  <si>
    <t>Formato PG04-FO554 Compromiso de confidencialidad y buen uso de la información de la Secretaría Distrital del Hábitat</t>
  </si>
  <si>
    <t>Continuar con la generación de actas de confidencialidad y buen manejo de la información para los profesionales que hagan uso de ella y oficializar el formato en el mapa de procesos de la entidad.</t>
  </si>
  <si>
    <t>Subdirección de Información Sectorial</t>
  </si>
  <si>
    <t>100% actas de confidencialidad tramitadas</t>
  </si>
  <si>
    <t>Actas de confidencialidad y buen manejo de la información</t>
  </si>
  <si>
    <t>Número de actas de confidencialidad y buen manejo de la información recibidas debidamente firmadas en el año/Total de solicitudes enviadas de actas de confidencialidad y buen manejo de la información en el año</t>
  </si>
  <si>
    <t>No se realicen una adecuado selección y priorización de usuarios de la información del sector.</t>
  </si>
  <si>
    <t>C145</t>
  </si>
  <si>
    <t xml:space="preserve">La entidad define el manejo de la información mensualmente a partir de la clasificación de perfiles de usuario que permitan dar acceso a la base Geográfica de la SDHT Diligenciando los formatos establecidos en el procedimiento PG04-PR09. </t>
  </si>
  <si>
    <t>Formato PG04-FO561 de Administración de Usuarios de la BDG de la SDHT.</t>
  </si>
  <si>
    <t>Continuar con la aplicación del formato PG04-FO561 de Administración de Usuarios de la BDG de la SDHT, de la Geodatabase empresarial de la SDHT.</t>
  </si>
  <si>
    <t>PG04-FO561 de Administración de Usuarios de la BDG de la SDHT</t>
  </si>
  <si>
    <t>100% solicitudes tramitadas</t>
  </si>
  <si>
    <t>Perfil de Usuarios</t>
  </si>
  <si>
    <t>Número de solicitudes de Usuarios tramitadas en el año/ Número de solicitudes de usuario recibidas en el año</t>
  </si>
  <si>
    <t xml:space="preserve">Desconocimiento de política para aseguramiento e intercambio de la información </t>
  </si>
  <si>
    <t>C146</t>
  </si>
  <si>
    <t xml:space="preserve">La entidad identifica la información que es susceptible a publicar como dato abierto de acuerdo con la dinámica del proceso realizando seguimiento y actualización al cronograma de publicaciones de acuerdo con las políticas de seguridad de la información Diligenciando los formatos establecidos en el procedimiento PG04-PR08. </t>
  </si>
  <si>
    <t>PG04-FO467 identificación de la información a publicar como dato abierto.</t>
  </si>
  <si>
    <t>Aplicar el formato PG04-FO467 identificación de la información a publicar como dato abierto.</t>
  </si>
  <si>
    <t>PG04-FO467 identificación de la información a publicar como dato abierto</t>
  </si>
  <si>
    <t xml:space="preserve">100% datos abiertos publicados </t>
  </si>
  <si>
    <t>Información como dato abierto de la SDHT</t>
  </si>
  <si>
    <t>Total de archivos de información publicados como dato abierto en el año/Total de archivos de información programados como dato abierto a publicar en el año</t>
  </si>
  <si>
    <t xml:space="preserve">Gestión de Soluciones Habitacionales </t>
  </si>
  <si>
    <t>R72</t>
  </si>
  <si>
    <t>Posibilidad de omitir los lineamientos establecidos por la entidad en los procedimientos para la evaluación de predios en declaratoria de desarrollo y construcción, así como en proyectos asociados,  para favorecimiento de terceros con el fin de recibir o solicitar beneficios a nombre propio</t>
  </si>
  <si>
    <t>Falta de ética del profesional que emite las evaluaciones,  conceptos técnicos y seguimiento y/o acompañamiento a los predios y/o proyectos vinculados al proceso</t>
  </si>
  <si>
    <t>C26</t>
  </si>
  <si>
    <t>Sensibilización acerca del código de ética aplicado en el momento de la emisión de conceptos técnicos.</t>
  </si>
  <si>
    <t>PS03-FO20</t>
  </si>
  <si>
    <t>Actividad de sensibilización del código de ética  aplicado en el proceso de emisión, revisión y aprobación de conceptos técnicos realizados por los profesionales de la subdirección.</t>
  </si>
  <si>
    <t>Listado de asistencia y evidencias de la actividad</t>
  </si>
  <si>
    <t>Subdirector (a) Gestión del Suelo</t>
  </si>
  <si>
    <t>2 actividades de sensibilización</t>
  </si>
  <si>
    <t>Actividad de sensibilización código de ética</t>
  </si>
  <si>
    <t>No. Actividades realizadas / No de actividades programadas</t>
  </si>
  <si>
    <t>Falta de rigurosidad en la revisión del concepto técnico emitido, por parte de los profesionales correspondiente</t>
  </si>
  <si>
    <t>C27</t>
  </si>
  <si>
    <t>Revisión en binas de los conceptos técnicos emitidos por los profesionales.</t>
  </si>
  <si>
    <t>Reporte SIDEC - Relación de conceptos técnicos emitidos por la Subdirección de Gestión del Suelo</t>
  </si>
  <si>
    <t>Reporte SIDEC - Relación de conceptos técnicos emitidos por la Subdirección de Gestión del Suelo y pdf de Conceptos Técnicos aleatorios</t>
  </si>
  <si>
    <t>Revisar el 100% de los conceptos técnicos emitidos por los profesionales de la Subdirección de Gestión del Suelo</t>
  </si>
  <si>
    <t>Revisión y/o aprobación de conceptos técnicos emitidos por la Subdirección de Gestión del Suelo</t>
  </si>
  <si>
    <t>No de conceptos técnicos emitidos / No de conceptos técnicos revisados</t>
  </si>
  <si>
    <r>
      <rPr>
        <b/>
        <sz val="12"/>
        <color theme="1"/>
        <rFont val="Times New Roman"/>
        <family val="1"/>
      </rPr>
      <t>Acción Plan Contingencia APC:</t>
    </r>
    <r>
      <rPr>
        <sz val="12"/>
        <color theme="1"/>
        <rFont val="Times New Roman"/>
        <family val="1"/>
      </rPr>
      <t xml:space="preserve"> 
Notificar al área y/o ente de control respectiva acerca de la omision de lineamientos realizada</t>
    </r>
  </si>
  <si>
    <t>Notificacion realizada</t>
  </si>
  <si>
    <t xml:space="preserve">
Gestión del Talento Humano</t>
  </si>
  <si>
    <t>R48</t>
  </si>
  <si>
    <t>Omisión en la verificación del cumplimiento de los requisitos para  el empleo, con el fin de favorecer a terceros</t>
  </si>
  <si>
    <t xml:space="preserve">Falta de ética profesional. 
 </t>
  </si>
  <si>
    <t>C99</t>
  </si>
  <si>
    <t xml:space="preserve">Certificación de Cumplimiento de requisitos </t>
  </si>
  <si>
    <t>PS01-PR08 Vinculación de personal en la planta de empleos de la Secretaría Distrital del Hábitat.</t>
  </si>
  <si>
    <t>15</t>
  </si>
  <si>
    <t>PS01-FO565 Certificado de cumplimiento de requisitos</t>
  </si>
  <si>
    <t>PS01-FO565 Certificado de cumplimiento de requisitos
Historia Laboral del funcionario</t>
  </si>
  <si>
    <t>PS01-FO565 Certificado de cumplimiento de requisitos diligenciado</t>
  </si>
  <si>
    <t>10</t>
  </si>
  <si>
    <t>Aplicar del formato de Certificación de Cumplimiento de requisitos 
en el proceso PS01-PR08 Vinculación de personal en la planta de empleos de la Secretaría Distrital del Hábitat.</t>
  </si>
  <si>
    <t xml:space="preserve">Certificación de Cumplimiento </t>
  </si>
  <si>
    <t>Subsecretaría de Gestión Corporativa y CID</t>
  </si>
  <si>
    <t xml:space="preserve"> </t>
  </si>
  <si>
    <t>Certificación de Cumplimiento de Requisitos</t>
  </si>
  <si>
    <t>Formatos de Verificación de Requisitos aplicados en el periodo de evaluación /
Funcionarios vinculados en el periodo de evaluación</t>
  </si>
  <si>
    <t>Debilidades en los controles del proceso.</t>
  </si>
  <si>
    <t>Gestión Tecnológica</t>
  </si>
  <si>
    <t>R53</t>
  </si>
  <si>
    <t xml:space="preserve">Posibilidad de Fuga de Información por execeso en las facultades  otorgadas con el fin brindar beneficios privados o particulares  </t>
  </si>
  <si>
    <t>Falta de monitoreo de acceso a la información.
Falta de conciencia en el uso adecuado de la información y contraseñas
Inexistencia de Acuerdos de confidencialidad. 
Falta de una efectiva  política o procedimiento de clasificación y etiquetado de la información.</t>
  </si>
  <si>
    <t>C86</t>
  </si>
  <si>
    <t>Creación de usuarios mediante Directorio Activo</t>
  </si>
  <si>
    <t>Personal Tecnico de Sistemas 
Servidores publicos y contratistas
Responsable del activo de información / Responsable de gestión tecnológica y/o ofical de seguridad o quien haga sus veces</t>
  </si>
  <si>
    <t>PS05-PR01 Soporte usua V4
PS05-PR04 Gestion incidente V3</t>
  </si>
  <si>
    <t>Trimestral</t>
  </si>
  <si>
    <t>Respuestas a los ticket de mesa de ayuda</t>
  </si>
  <si>
    <t>Incidencias reportadas en la mesa de ayuda que son atendidas de acuerdo al procedimiento de soporte tecnico a usuarios</t>
  </si>
  <si>
    <t>La aplicación de Mesa de ayuda envia correo electornico a la persona que abrio el caso, con la respuesta o seguimiento o solicitudes que se le ha realizado al caso de manera oportuna.</t>
  </si>
  <si>
    <t>Respuestas a las incidencia de la mesa</t>
  </si>
  <si>
    <t>Reportar las incidencias a las áreas o entidades de control competentes</t>
  </si>
  <si>
    <t>incidentes de seguridad registrados en la mesa de ayuda</t>
  </si>
  <si>
    <t>Gestión Tecnologica</t>
  </si>
  <si>
    <t>Atención del 100% de los casos de incidentes de seguridad registradas por mesa de ayuda</t>
  </si>
  <si>
    <t>Control fuga información</t>
  </si>
  <si>
    <t xml:space="preserve">(numero de casos atendidos de incidentes de seguridad / numero total de solicitud de incidentes de seguridad) *100
</t>
  </si>
  <si>
    <t>C87</t>
  </si>
  <si>
    <t>Cláusulas de confidencialidad con los servidores públicos proveedores y terceros de la SDHT</t>
  </si>
  <si>
    <r>
      <t xml:space="preserve">En la carpeta asignada para la evidencia no se presenta ningún archivo como resultado de la ejecución del control
</t>
    </r>
    <r>
      <rPr>
        <b/>
        <sz val="12"/>
        <rFont val="Times New Roman"/>
        <family val="1"/>
      </rPr>
      <t>C87-número de archivos</t>
    </r>
    <r>
      <rPr>
        <sz val="12"/>
        <rFont val="Times New Roman"/>
        <family val="1"/>
      </rPr>
      <t xml:space="preserve">: 0 
</t>
    </r>
    <r>
      <rPr>
        <b/>
        <sz val="12"/>
        <rFont val="Times New Roman"/>
        <family val="1"/>
      </rPr>
      <t>Recomendación:</t>
    </r>
    <r>
      <rPr>
        <sz val="12"/>
        <rFont val="Times New Roman"/>
        <family val="1"/>
      </rPr>
      <t xml:space="preserve"> cargar en las carpetas asignadas la ejecución del control </t>
    </r>
  </si>
  <si>
    <t>Servidores publicos y contratistas
Responsable del activo de información / Responsable de gestión tecnológica y/o ofical de seguridad o quien haga sus veces</t>
  </si>
  <si>
    <t>PS02-MM01 Manu contrata V11
PS05-PR04 Gestion incidente V3</t>
  </si>
  <si>
    <t>175 FUERTE</t>
  </si>
  <si>
    <t>C88</t>
  </si>
  <si>
    <t>Seguridad Informática (Firewall, antivirus y Antispam)</t>
  </si>
  <si>
    <t>PS05-MM13 Manu politicas V4
PS05-PR04 Gestion incidente V3</t>
  </si>
  <si>
    <t>C89</t>
  </si>
  <si>
    <t>Política de clasificación de activos de información y control de acceso descritas en el Manual de Políticas de Seguridad de la Información</t>
  </si>
  <si>
    <t>Responsable del activo de información / Responsable de gestión tecnológica y/o ofical de seguridad o quien haga sus veces</t>
  </si>
  <si>
    <t>PS05-PR05 Clasific activ info V3
PS05-PR04 Gestion incidente V3</t>
  </si>
  <si>
    <t>C90</t>
  </si>
  <si>
    <t>Controles contractuales con los proveedores para salvaguardar los activos de información que se encuentran en el Datacenter, descritos en el acuerdo marco.</t>
  </si>
  <si>
    <r>
      <t xml:space="preserve">En la carpeta asignada para la evidencia no se presenta ningún archivo como resultado de la ejecución del control
</t>
    </r>
    <r>
      <rPr>
        <b/>
        <sz val="12"/>
        <rFont val="Times New Roman"/>
        <family val="1"/>
      </rPr>
      <t>C90-número de archivos</t>
    </r>
    <r>
      <rPr>
        <sz val="12"/>
        <rFont val="Times New Roman"/>
        <family val="1"/>
      </rPr>
      <t xml:space="preserve">: 0 
</t>
    </r>
    <r>
      <rPr>
        <b/>
        <sz val="12"/>
        <rFont val="Times New Roman"/>
        <family val="1"/>
      </rPr>
      <t>Recomendación:</t>
    </r>
    <r>
      <rPr>
        <sz val="12"/>
        <rFont val="Times New Roman"/>
        <family val="1"/>
      </rPr>
      <t xml:space="preserve"> cargar en las carpetas asignadas la ejecución del control </t>
    </r>
  </si>
  <si>
    <t>C91</t>
  </si>
  <si>
    <t>Archivo de los documentos físicos de acuerdo a las tablas de retención documental</t>
  </si>
  <si>
    <r>
      <t xml:space="preserve">En la carpeta asignada para la evidencia no se presenta ningún archivo como resultado de la ejecución del control
</t>
    </r>
    <r>
      <rPr>
        <b/>
        <sz val="12"/>
        <rFont val="Times New Roman"/>
        <family val="1"/>
      </rPr>
      <t>C91-número de archivos</t>
    </r>
    <r>
      <rPr>
        <sz val="12"/>
        <rFont val="Times New Roman"/>
        <family val="1"/>
      </rPr>
      <t xml:space="preserve">: 0 
</t>
    </r>
    <r>
      <rPr>
        <b/>
        <sz val="12"/>
        <rFont val="Times New Roman"/>
        <family val="1"/>
      </rPr>
      <t>Recomendación:</t>
    </r>
    <r>
      <rPr>
        <sz val="12"/>
        <rFont val="Times New Roman"/>
        <family val="1"/>
      </rPr>
      <t xml:space="preserve"> cargar en las carpetas asignadas la ejecución del control </t>
    </r>
  </si>
  <si>
    <t>Comité tecnico y mesa de trabajo TRD
Servidores publicos y contratistas
Responsable del activo de información / Responsable de gestión tecnológica y/o ofical de seguridad o quien haga sus veces</t>
  </si>
  <si>
    <t>PS03-PR06 Elaboracion TRD V6
PS05-PR04 Gestion incidente V3</t>
  </si>
  <si>
    <t>C92</t>
  </si>
  <si>
    <t>Gestión de paginas web (URL) habilitadas conforme a los roles (Directivos y Servidores Públicos)</t>
  </si>
  <si>
    <r>
      <t xml:space="preserve">En la carpeta asignada para la evidencia no se presenta ningún archivo como resultado de la ejecución del control
</t>
    </r>
    <r>
      <rPr>
        <b/>
        <sz val="12"/>
        <rFont val="Times New Roman"/>
        <family val="1"/>
      </rPr>
      <t>C92-número de archivos</t>
    </r>
    <r>
      <rPr>
        <sz val="12"/>
        <rFont val="Times New Roman"/>
        <family val="1"/>
      </rPr>
      <t xml:space="preserve">: 0 
</t>
    </r>
    <r>
      <rPr>
        <b/>
        <sz val="12"/>
        <rFont val="Times New Roman"/>
        <family val="1"/>
      </rPr>
      <t>Recomendación:</t>
    </r>
    <r>
      <rPr>
        <sz val="12"/>
        <rFont val="Times New Roman"/>
        <family val="1"/>
      </rPr>
      <t xml:space="preserve"> cargar en las carpetas asignadas la ejecución del control </t>
    </r>
  </si>
  <si>
    <t>PS05-PR04 Gestion incidente V3</t>
  </si>
  <si>
    <t>Gestión Territorial del Hábitat</t>
  </si>
  <si>
    <t>R32</t>
  </si>
  <si>
    <t>Solicitud y/o ofrecimiento de pago  por la realizacion de un servicio gratuito para beneficiar a un tercero</t>
  </si>
  <si>
    <t>1. Desconocimiento de la comunidad frente a los servicios prestados por la SDHT</t>
  </si>
  <si>
    <t>C64</t>
  </si>
  <si>
    <t xml:space="preserve">Mantener actualizada la información de los trámites en portal institucional indicando la gratuidad de los mismos. </t>
  </si>
  <si>
    <t>Subdirector/a de Barrios</t>
  </si>
  <si>
    <t>Pantallazo del Portal web de la SDHT</t>
  </si>
  <si>
    <t>Cada cuatro meses</t>
  </si>
  <si>
    <t xml:space="preserve">Verificación de la información </t>
  </si>
  <si>
    <t>Portal web de la SDHT</t>
  </si>
  <si>
    <t xml:space="preserve">Correo de alerta al Web master </t>
  </si>
  <si>
    <t xml:space="preserve">Mantener actualizada la información de los trámites en portal institucional  indicando la gratuidad de los mismos.  </t>
  </si>
  <si>
    <t>Subdirección de Barrios</t>
  </si>
  <si>
    <t>Validar cada cuatro meses la información sobre el tramite y su gratuidad</t>
  </si>
  <si>
    <t xml:space="preserve">Registro Periódico de validación </t>
  </si>
  <si>
    <t xml:space="preserve">No. De validaciones realizadas </t>
  </si>
  <si>
    <t>2. Bajos controles a la gestión de los servidores públicos.</t>
  </si>
  <si>
    <t>C65</t>
  </si>
  <si>
    <t>Informar en los talleres comunitarios de legalización de la gratuidad de los servicios a cargo de la SDHT</t>
  </si>
  <si>
    <t>Equipo de Legalización y Regularización</t>
  </si>
  <si>
    <t xml:space="preserve"> Ayuda de memoria talleres comunitarios donde se informa de la gratuidad de los servicios a cargo de la SDHT</t>
  </si>
  <si>
    <t>Validar que es de conocimiento del ciudadano la gratuidad de los servicios y trámites de la entidad</t>
  </si>
  <si>
    <t>Formulación de una ayuda de memoria resultado de los talleres comunitarios donde se informa de la gratuidad de los servicios a cargo de la SDHT</t>
  </si>
  <si>
    <t xml:space="preserve">Mantener actualizada la información de los trámites en portal institucional y sistema único de información de trámite o servicios indicando la gratuidad de los mismos.  </t>
  </si>
  <si>
    <t xml:space="preserve">Informar en los talleres comunitarios de legalización de la gratuidad de los servicios a cargo de la SDHT </t>
  </si>
  <si>
    <t>Una ayuda de memoria  taller comunitarios donde se informa de la gratuidad de los servicios a cargo de la SDHT por asentamiento.</t>
  </si>
  <si>
    <t>Ayuda de memoria talleres comunitarios donde se informa de la gratuidad de los servicios a cargo de la SDHT</t>
  </si>
  <si>
    <t>Numero  de ayudas de memoria talleres comunitarios donde se informa de la gratuidad de los servicios a cargo de la SDHT</t>
  </si>
  <si>
    <t>R33</t>
  </si>
  <si>
    <t>Realizar intervención en un territorio de manera prioritaria para el favorecimiento de redes clientelares.</t>
  </si>
  <si>
    <t>2. Intereses políticos.</t>
  </si>
  <si>
    <t>C67</t>
  </si>
  <si>
    <t>Seguimiento y gestión a los planes de acción de los territorios priorizados.</t>
  </si>
  <si>
    <t>Actas de mesa interinstitucional de Asentamientos Humanos</t>
  </si>
  <si>
    <t>Según acto administrativo que determina la frecuencia mediante Decreto 546 de 2007 reglamentado con Resolución 1555 de 2015</t>
  </si>
  <si>
    <t xml:space="preserve">Validar las internveciones realizadas en territorio </t>
  </si>
  <si>
    <t>Realizar seguimiento a la gestión de los planes de acción de los territorios priorizados.</t>
  </si>
  <si>
    <t>Al menos un (1) acta de mesa interinstitucional de Asentamientos Humanos</t>
  </si>
  <si>
    <t>Numero de Actas de Mesa Interinstitucional de Asentamientos Humanos</t>
  </si>
  <si>
    <t>R34</t>
  </si>
  <si>
    <t>Supervisión  o interventoría desleal para beneficiar a un tercero</t>
  </si>
  <si>
    <t>1. Cambios frecuentes en la supervisión de convenios y contratos.</t>
  </si>
  <si>
    <t>C68</t>
  </si>
  <si>
    <t>Elaborar el Informe de seguimiento o supervisión periódico de los Contratos (diferentes a prestación de servicios) vigentes</t>
  </si>
  <si>
    <t xml:space="preserve">Supervisores de Contrato </t>
  </si>
  <si>
    <t xml:space="preserve">Minuta del Contrato o designación de supervisión </t>
  </si>
  <si>
    <t xml:space="preserve">Determinada por la minuta del Contrato </t>
  </si>
  <si>
    <t xml:space="preserve">Validar la ejecución del Contrato </t>
  </si>
  <si>
    <t xml:space="preserve">A través del informe de seguimiento o supervisión </t>
  </si>
  <si>
    <t xml:space="preserve">Reunión de seguimiento </t>
  </si>
  <si>
    <t xml:space="preserve">Memorandos remitidos </t>
  </si>
  <si>
    <t>Elaborar el Informe de seguimiento o supervisión periódico de los Contratos (diferentes a prestación de servicios) vigentes y remitirlos</t>
  </si>
  <si>
    <t>Documento de envío a la SGC (Memorando o Formato Unico de Inventario Documental -FUID).</t>
  </si>
  <si>
    <t>Subdirección de Barrios
Subdirección de Operaciones
Subdirección de Participación y Relaciones con la Comunidad</t>
  </si>
  <si>
    <t>Remitir por lo menos un (1) informe de seguimiento/ supervisión por cada contrato (excepto prestación de servicios) a la SGC vigente</t>
  </si>
  <si>
    <t>Informes remitido a la SGC</t>
  </si>
  <si>
    <t>Numero de Informes de supervisión de los contratos (excep.CPS) vigente</t>
  </si>
  <si>
    <t>El proceso se encuentra en actualización de los mapas de riesgos, para este monitoreo presentó las evidencias de ejecución de los controles.</t>
  </si>
  <si>
    <t>Incumple</t>
  </si>
  <si>
    <r>
      <t xml:space="preserve">En la carpeta C160 evidencia se presenta dos pantallazos de redes sociales como promoción dela gratuidad en trámites y servicios como resultado de la ejecución del control
</t>
    </r>
    <r>
      <rPr>
        <b/>
        <sz val="12"/>
        <rFont val="Times New Roman"/>
        <family val="1"/>
      </rPr>
      <t>C161-número de archivos</t>
    </r>
    <r>
      <rPr>
        <sz val="12"/>
        <rFont val="Times New Roman"/>
        <family val="1"/>
      </rPr>
      <t xml:space="preserve">: 2 
</t>
    </r>
    <r>
      <rPr>
        <b/>
        <sz val="12"/>
        <rFont val="Times New Roman"/>
        <family val="1"/>
      </rPr>
      <t>Recomendación:</t>
    </r>
    <r>
      <rPr>
        <sz val="12"/>
        <rFont val="Times New Roman"/>
        <family val="1"/>
      </rPr>
      <t xml:space="preserve"> para los próximos soportes es importante que los pantallazos tengan la fecha para determinar si la evidencia aportada corresponde al periodo del monitoreo</t>
    </r>
  </si>
  <si>
    <t>El proceso se encuentra en actualización de los mapas de riesgos, para este monitoreo presentó las evidencias de ejecución de dos de los tres controles.</t>
  </si>
  <si>
    <t>El proceso se encuentra en actualización de los mapas de riesgos, para este monitoreo las evidencias presentadas no corresponden con los sopoportes definidos para la actividad de control</t>
  </si>
  <si>
    <t>El proceso se encuentra en actualización de los mapas de riesgos, para este monitoreo presentó las evidencias de ejecución de los uno de los siete  controles.</t>
  </si>
  <si>
    <t>El proceso se encuentra en actualización de los mapas de riesgos, para este monitoreo presentó las evidencias de ejecución de todos sus controles</t>
  </si>
  <si>
    <t>El proceso se encuentra en actualización de los mapas de riesgos, para este monitoreo presentó las evidencias de ejecución de uno de sus dos controles</t>
  </si>
  <si>
    <t>El proceso se encuentra en actualización de los mapas de riesgos, para este monitoreo presentó las evidencias de ejecución todos sus controles</t>
  </si>
  <si>
    <t>El proceso se encuentra en actualización de los mapas de riesgos, para este monitoreo presentó las evidencias de ejecución de tres de sus cinco sus controles</t>
  </si>
  <si>
    <r>
      <t xml:space="preserve">En la carpeta asignada para la evidencia no se presenta ningún archivo como resultado de la ejecución del control
</t>
    </r>
    <r>
      <rPr>
        <b/>
        <sz val="12"/>
        <rFont val="Times New Roman"/>
        <family val="1"/>
      </rPr>
      <t>C52-n</t>
    </r>
    <r>
      <rPr>
        <sz val="12"/>
        <rFont val="Times New Roman"/>
        <family val="1"/>
      </rPr>
      <t xml:space="preserve">úmero de archivos: 0 
</t>
    </r>
    <r>
      <rPr>
        <b/>
        <sz val="12"/>
        <rFont val="Times New Roman"/>
        <family val="1"/>
      </rPr>
      <t>Recomendación</t>
    </r>
    <r>
      <rPr>
        <sz val="12"/>
        <rFont val="Times New Roman"/>
        <family val="1"/>
      </rPr>
      <t xml:space="preserve">: cargar en las carpetas asignadas el soporte de la ejecución del control </t>
    </r>
  </si>
  <si>
    <r>
      <t xml:space="preserve">En la evidencia se presentan las  invitaciones para la sensibilizació y el registro de asistencia de la acpacitación durante el periodo del monitoreo como evidencia de la ejecución del control.
</t>
    </r>
    <r>
      <rPr>
        <b/>
        <sz val="12"/>
        <rFont val="Times New Roman"/>
        <family val="1"/>
      </rPr>
      <t>C39-número de archivos en</t>
    </r>
    <r>
      <rPr>
        <sz val="12"/>
        <rFont val="Times New Roman"/>
        <family val="1"/>
      </rPr>
      <t xml:space="preserve">: 4
</t>
    </r>
    <r>
      <rPr>
        <b/>
        <sz val="12"/>
        <rFont val="Times New Roman"/>
        <family val="1"/>
      </rPr>
      <t>Recomendación:</t>
    </r>
    <r>
      <rPr>
        <sz val="12"/>
        <rFont val="Times New Roman"/>
        <family val="1"/>
      </rPr>
      <t xml:space="preserve"> Mantener la actividad de control  y continuar con el monitoreo.</t>
    </r>
  </si>
  <si>
    <r>
      <t xml:space="preserve">En la evidencia se presentan un informe por cada uno de los meses del monitoreo  sobre la solicitud de préstamos de expedientes, así como correos que respaldan las solicitudes de expedientes y 4 archivos de excel donde se encentran consolidado por mes la relación de expedientes para la ejecución de la actividad de control
</t>
    </r>
    <r>
      <rPr>
        <b/>
        <sz val="12"/>
        <rFont val="Times New Roman"/>
        <family val="1"/>
      </rPr>
      <t>C40-número de archivos en</t>
    </r>
    <r>
      <rPr>
        <sz val="12"/>
        <rFont val="Times New Roman"/>
        <family val="1"/>
      </rPr>
      <t xml:space="preserve">: 40
</t>
    </r>
    <r>
      <rPr>
        <b/>
        <sz val="12"/>
        <rFont val="Times New Roman"/>
        <family val="1"/>
      </rPr>
      <t>Recomendación:</t>
    </r>
    <r>
      <rPr>
        <sz val="12"/>
        <rFont val="Times New Roman"/>
        <family val="1"/>
      </rPr>
      <t xml:space="preserve"> Mantener la actividad de control  y continuar con el monitoreo.</t>
    </r>
  </si>
  <si>
    <t>El proceso se encuentra en actualización de los mapas de riesgos, para este monitoreo presentó las evidencias de ejecución de todos los controles.</t>
  </si>
  <si>
    <r>
      <t xml:space="preserve">En la evidencia se presentan un base en excel donde se relacionan las comunicaciones oficiales elaboradas durante el periodo dle monitoreo en un archivo  con 15731 registros y como ejemplo se anexa dos de esas comunicaciones donde se refieren el tema de la gratuidad como evidencia de la ejecución de la actividad de control
</t>
    </r>
    <r>
      <rPr>
        <b/>
        <sz val="12"/>
        <rFont val="Times New Roman"/>
        <family val="1"/>
      </rPr>
      <t>C57-número de archivos</t>
    </r>
    <r>
      <rPr>
        <sz val="12"/>
        <rFont val="Times New Roman"/>
        <family val="1"/>
      </rPr>
      <t xml:space="preserve">: 3 
</t>
    </r>
    <r>
      <rPr>
        <b/>
        <sz val="12"/>
        <rFont val="Times New Roman"/>
        <family val="1"/>
      </rPr>
      <t>Recomendación:</t>
    </r>
    <r>
      <rPr>
        <sz val="12"/>
        <rFont val="Times New Roman"/>
        <family val="1"/>
      </rPr>
      <t xml:space="preserve">  Mantener la actividad de control  y continuar con el monitoreo.</t>
    </r>
  </si>
  <si>
    <t>Etiquetas de fila</t>
  </si>
  <si>
    <t>Total general</t>
  </si>
  <si>
    <t>Cuenta de Actividad de control</t>
  </si>
  <si>
    <t>Etiquetas de columna</t>
  </si>
  <si>
    <t>III-2020</t>
  </si>
  <si>
    <t>I-2021</t>
  </si>
  <si>
    <t>II-2021</t>
  </si>
  <si>
    <t>Cuatrimestre</t>
  </si>
  <si>
    <t>Estado de los controles</t>
  </si>
  <si>
    <t>Incumplimiento</t>
  </si>
  <si>
    <t>(Varios elementos)</t>
  </si>
  <si>
    <t>Tipo de proceso</t>
  </si>
  <si>
    <t>Versión mapa</t>
  </si>
  <si>
    <t>No. en SUIT</t>
  </si>
  <si>
    <t>Tramites asociado</t>
  </si>
  <si>
    <t xml:space="preserve">Codigo </t>
  </si>
  <si>
    <t>Legalización urbanística de asentamientos humanos.</t>
  </si>
  <si>
    <t>Posibilidad de fraude por solicitud y/o ofrecimiento de pago para la realizacion de un servicio gratuito con el fin de  beneficiar a un tercero</t>
  </si>
  <si>
    <t>Registro de actividades relacionadas con la enajenación de inmuebles destinados a vivienda.</t>
  </si>
  <si>
    <t>Control de Vivienda y Veeduría a las Curadurías</t>
  </si>
  <si>
    <t xml:space="preserve">Posibilidad de recibir dádivas por realización de trámites y/o actuaciones administrativas  establecidas por la Ley para beneficio propio y/o de un tercero </t>
  </si>
  <si>
    <t xml:space="preserve">
16538</t>
  </si>
  <si>
    <t xml:space="preserve">Cancelación de la matrícula de arrendadores.
</t>
  </si>
  <si>
    <t>Permiso de captación de recursos.</t>
  </si>
  <si>
    <t xml:space="preserve">Radicación de documentos para adelantar actividades de construcción y enajenación de inmuebles destinados a vivienda.
</t>
  </si>
  <si>
    <t>Permiso de escrituración.</t>
  </si>
  <si>
    <t>Matricula de arrendadores.</t>
  </si>
  <si>
    <t>Cancelación de registro de enajenador.</t>
  </si>
  <si>
    <t>Solicitud de carta de autorización de movilización de recursos en entidades financieras.</t>
  </si>
  <si>
    <t xml:space="preserve">
Cobro por la prestación del servicio gratuito para favorecimiento de agentes externos de la entidad.</t>
  </si>
  <si>
    <t>Vivienda de interés prioritario en el marco del programa integral de Vivienda Efectiva.</t>
  </si>
  <si>
    <t>cumple</t>
  </si>
  <si>
    <t>Estados de los controles</t>
  </si>
  <si>
    <t>TOTAL</t>
  </si>
  <si>
    <r>
      <t xml:space="preserve">En la carpeta asignada para la evidencia presenta un archivo donde se indica que parar el perido del monitoreo la entidad no suscribio contratos con inhabilidades.
</t>
    </r>
    <r>
      <rPr>
        <b/>
        <sz val="12"/>
        <rFont val="Times New Roman"/>
        <family val="1"/>
      </rPr>
      <t>C130-número de archivos</t>
    </r>
    <r>
      <rPr>
        <sz val="12"/>
        <rFont val="Times New Roman"/>
        <family val="1"/>
      </rPr>
      <t xml:space="preserve">: 1
</t>
    </r>
    <r>
      <rPr>
        <b/>
        <sz val="12"/>
        <rFont val="Times New Roman"/>
        <family val="1"/>
      </rPr>
      <t>Recomendación:</t>
    </r>
    <r>
      <rPr>
        <sz val="12"/>
        <rFont val="Times New Roman"/>
        <family val="1"/>
      </rPr>
      <t xml:space="preserve"> Mantener la ejecución del control </t>
    </r>
  </si>
  <si>
    <r>
      <t xml:space="preserve">En la carpeta asignada para la evidencia  se presenta una relación de los contratos suscritos en el periodo del monitoreo con links a la información publicada en el secop, ingresando a estos link se encuentra informes de comite evaluador 
</t>
    </r>
    <r>
      <rPr>
        <b/>
        <sz val="12"/>
        <rFont val="Times New Roman"/>
        <family val="1"/>
      </rPr>
      <t>C131-número de archivos</t>
    </r>
    <r>
      <rPr>
        <sz val="12"/>
        <rFont val="Times New Roman"/>
        <family val="1"/>
      </rPr>
      <t xml:space="preserve">: 1
</t>
    </r>
    <r>
      <rPr>
        <b/>
        <sz val="12"/>
        <rFont val="Times New Roman"/>
        <family val="1"/>
      </rPr>
      <t>Recomendación:</t>
    </r>
    <r>
      <rPr>
        <sz val="12"/>
        <rFont val="Times New Roman"/>
        <family val="1"/>
      </rPr>
      <t xml:space="preserve"> Mantener la evidencia del control y en lo posible la relación a presentar que incorpore únicamente los contratos en el periodo que requieren de comite evaluador</t>
    </r>
  </si>
  <si>
    <r>
      <t xml:space="preserve">En la carpeta asignada para la evidencia  se presenta una relación de los contratos suscritos en el periodo del monitoreo con links a la información publicada en el secop, ingresando a estos link se encuentra informes de comite evaluador 
</t>
    </r>
    <r>
      <rPr>
        <b/>
        <sz val="12"/>
        <rFont val="Times New Roman"/>
        <family val="1"/>
      </rPr>
      <t>C132-número de archivos</t>
    </r>
    <r>
      <rPr>
        <sz val="12"/>
        <rFont val="Times New Roman"/>
        <family val="1"/>
      </rPr>
      <t xml:space="preserve">: 1 
</t>
    </r>
    <r>
      <rPr>
        <b/>
        <sz val="12"/>
        <rFont val="Times New Roman"/>
        <family val="1"/>
      </rPr>
      <t>Recomendación:</t>
    </r>
    <r>
      <rPr>
        <sz val="12"/>
        <rFont val="Times New Roman"/>
        <family val="1"/>
      </rPr>
      <t xml:space="preserve"> Mantener la evidencia del control y en lo posible la relación a presentar que incorpore únicamente los contratos en el periodo que requieren de comite evaluador</t>
    </r>
  </si>
  <si>
    <r>
      <t xml:space="preserve">En la evidencia se presentan la planilla de control de préstamo y consulta para documentos con el registro de los meses de periodo del monitoreo como resultado de la ejecución del control.
</t>
    </r>
    <r>
      <rPr>
        <b/>
        <sz val="12"/>
        <rFont val="Times New Roman"/>
        <family val="1"/>
      </rPr>
      <t>C41-número de archivos en</t>
    </r>
    <r>
      <rPr>
        <sz val="12"/>
        <rFont val="Times New Roman"/>
        <family val="1"/>
      </rPr>
      <t xml:space="preserve">: 1
</t>
    </r>
    <r>
      <rPr>
        <b/>
        <sz val="12"/>
        <rFont val="Times New Roman"/>
        <family val="1"/>
      </rPr>
      <t>Recomendación:</t>
    </r>
    <r>
      <rPr>
        <sz val="12"/>
        <rFont val="Times New Roman"/>
        <family val="1"/>
      </rPr>
      <t xml:space="preserve"> Mantener la actividad de control  y continuar con el monitoreo.</t>
    </r>
  </si>
  <si>
    <r>
      <t xml:space="preserve">En la carpeta asignada para la evidencia  se presenta el certificado de cumplimiento de tres funcionarios para el periodo del monitoreo como resultado de la ejecución del control.
</t>
    </r>
    <r>
      <rPr>
        <b/>
        <sz val="12"/>
        <rFont val="Times New Roman"/>
        <family val="1"/>
      </rPr>
      <t>C99-número de archivos</t>
    </r>
    <r>
      <rPr>
        <sz val="12"/>
        <rFont val="Times New Roman"/>
        <family val="1"/>
      </rPr>
      <t xml:space="preserve">: 9 
</t>
    </r>
    <r>
      <rPr>
        <b/>
        <sz val="12"/>
        <rFont val="Times New Roman"/>
        <family val="1"/>
      </rPr>
      <t>Recomendación:</t>
    </r>
    <r>
      <rPr>
        <sz val="12"/>
        <rFont val="Times New Roman"/>
        <family val="1"/>
      </rPr>
      <t xml:space="preserve"> Mantener la actividad de control  y continuar con el monitoreo, en el próximo monitoreo incorporar las certificaciones firmadas</t>
    </r>
  </si>
  <si>
    <r>
      <t xml:space="preserve">En la carpeta asignada para la evidencia no se presenta ningún archivo como resultado de la ejecución del control
</t>
    </r>
    <r>
      <rPr>
        <b/>
        <sz val="12"/>
        <rFont val="Times New Roman"/>
        <family val="1"/>
      </rPr>
      <t>C89número de archivos</t>
    </r>
    <r>
      <rPr>
        <sz val="12"/>
        <rFont val="Times New Roman"/>
        <family val="1"/>
      </rPr>
      <t xml:space="preserve">: 0 
</t>
    </r>
    <r>
      <rPr>
        <b/>
        <sz val="12"/>
        <rFont val="Times New Roman"/>
        <family val="1"/>
      </rPr>
      <t>Recomendación:</t>
    </r>
    <r>
      <rPr>
        <sz val="12"/>
        <rFont val="Times New Roman"/>
        <family val="1"/>
      </rPr>
      <t xml:space="preserve"> cargar en las carpetas asignadas la ejecución del control </t>
    </r>
  </si>
  <si>
    <r>
      <t xml:space="preserve">En la evidencia se presentan el archivo con el formato compromiso de confidencialidad y bune uso de la información para el caso de 1 funcionario en el periodo del monitoreo ( octubre) como ejecución de la actividad de control
</t>
    </r>
    <r>
      <rPr>
        <b/>
        <sz val="12"/>
        <rFont val="Times New Roman"/>
        <family val="1"/>
      </rPr>
      <t>C144-número de archivos:</t>
    </r>
    <r>
      <rPr>
        <sz val="12"/>
        <rFont val="Times New Roman"/>
        <family val="1"/>
      </rPr>
      <t xml:space="preserve"> 1
</t>
    </r>
    <r>
      <rPr>
        <b/>
        <sz val="12"/>
        <rFont val="Times New Roman"/>
        <family val="1"/>
      </rPr>
      <t>Recomendación:</t>
    </r>
    <r>
      <rPr>
        <sz val="12"/>
        <rFont val="Times New Roman"/>
        <family val="1"/>
      </rPr>
      <t>Mantener la actividad de control  y continuar con el monitoreo.</t>
    </r>
  </si>
  <si>
    <r>
      <t xml:space="preserve">En la evidencia se presentan el archivo con el formato de Administración de Usuarios de la BDG de la SDHT y su aplicación para un caso durante el periodo del monitoreo como ejecución de la actividad de control.
</t>
    </r>
    <r>
      <rPr>
        <b/>
        <sz val="12"/>
        <rFont val="Times New Roman"/>
        <family val="1"/>
      </rPr>
      <t>C145-número de archivos:</t>
    </r>
    <r>
      <rPr>
        <sz val="12"/>
        <rFont val="Times New Roman"/>
        <family val="1"/>
      </rPr>
      <t xml:space="preserve"> 1
</t>
    </r>
    <r>
      <rPr>
        <b/>
        <sz val="12"/>
        <rFont val="Times New Roman"/>
        <family val="1"/>
      </rPr>
      <t xml:space="preserve">Recomendación:
</t>
    </r>
    <r>
      <rPr>
        <sz val="12"/>
        <rFont val="Times New Roman"/>
        <family val="1"/>
      </rPr>
      <t>Mantener la actividad de control  y continuar con el monitoreo.</t>
    </r>
  </si>
  <si>
    <r>
      <t xml:space="preserve">En la evidencia se presentan el archivo con el formato identificacion a publicar información con datos abiertos para 9 conjuntos de datos y el plan de trabajo para esta vigencia para la estrategia de datos abiertos durante el periodo del monitoreo como ejecución de la actividad de control
</t>
    </r>
    <r>
      <rPr>
        <b/>
        <sz val="12"/>
        <rFont val="Times New Roman"/>
        <family val="1"/>
      </rPr>
      <t>C146-número de archivos:</t>
    </r>
    <r>
      <rPr>
        <sz val="12"/>
        <rFont val="Times New Roman"/>
        <family val="1"/>
      </rPr>
      <t xml:space="preserve"> 2
</t>
    </r>
    <r>
      <rPr>
        <b/>
        <sz val="12"/>
        <rFont val="Times New Roman"/>
        <family val="1"/>
      </rPr>
      <t>Recomendación:</t>
    </r>
    <r>
      <rPr>
        <sz val="12"/>
        <rFont val="Times New Roman"/>
        <family val="1"/>
      </rPr>
      <t xml:space="preserve"> Mantener la actividad de control  y continuar con el monitoreo</t>
    </r>
  </si>
  <si>
    <r>
      <t xml:space="preserve">En la evidencia se presentan archivos con la relación de los actos adminsitrativos por los meses del monitoreo en archivos excel y los registros de las actas  de reparto de expedientes por mes.
</t>
    </r>
    <r>
      <rPr>
        <b/>
        <sz val="12"/>
        <rFont val="Times New Roman"/>
        <family val="1"/>
      </rPr>
      <t>C74-número de archivos en</t>
    </r>
    <r>
      <rPr>
        <sz val="12"/>
        <rFont val="Times New Roman"/>
        <family val="1"/>
      </rPr>
      <t xml:space="preserve">: 5
</t>
    </r>
    <r>
      <rPr>
        <b/>
        <sz val="12"/>
        <rFont val="Times New Roman"/>
        <family val="1"/>
      </rPr>
      <t>Recomendación:</t>
    </r>
    <r>
      <rPr>
        <sz val="12"/>
        <rFont val="Times New Roman"/>
        <family val="1"/>
      </rPr>
      <t xml:space="preserve"> Mantener la actividad de control  y continuar con el monitoreo.</t>
    </r>
  </si>
  <si>
    <r>
      <t xml:space="preserve">En la evidencia se presenta pantallazos del SID para el mes diciembre del periodo del monitoreo como evidencia de ejecución de la actividad del control
</t>
    </r>
    <r>
      <rPr>
        <b/>
        <sz val="12"/>
        <rFont val="Times New Roman"/>
        <family val="1"/>
      </rPr>
      <t>C75-número de archivos en</t>
    </r>
    <r>
      <rPr>
        <sz val="12"/>
        <rFont val="Times New Roman"/>
        <family val="1"/>
      </rPr>
      <t xml:space="preserve">: 1
</t>
    </r>
    <r>
      <rPr>
        <b/>
        <sz val="12"/>
        <rFont val="Times New Roman"/>
        <family val="1"/>
      </rPr>
      <t>Recomendación:</t>
    </r>
    <r>
      <rPr>
        <sz val="12"/>
        <rFont val="Times New Roman"/>
        <family val="1"/>
      </rPr>
      <t xml:space="preserve"> Mantener la actividad de control  y continuar con el monitoreo.</t>
    </r>
  </si>
  <si>
    <r>
      <t xml:space="preserve">En la carpeta asignada para la evidencia no se presenta ningún archivo como resultado de la ejecución del control
</t>
    </r>
    <r>
      <rPr>
        <b/>
        <sz val="12"/>
        <rFont val="Times New Roman"/>
        <family val="1"/>
      </rPr>
      <t>C53-n</t>
    </r>
    <r>
      <rPr>
        <sz val="12"/>
        <rFont val="Times New Roman"/>
        <family val="1"/>
      </rPr>
      <t xml:space="preserve">úmero de archivos: 0 
</t>
    </r>
    <r>
      <rPr>
        <b/>
        <sz val="12"/>
        <rFont val="Times New Roman"/>
        <family val="1"/>
      </rPr>
      <t>Recomendación</t>
    </r>
    <r>
      <rPr>
        <sz val="12"/>
        <rFont val="Times New Roman"/>
        <family val="1"/>
      </rPr>
      <t xml:space="preserve">: cargar en las carpetas asignadas el soporte de la ejecución del control </t>
    </r>
  </si>
  <si>
    <r>
      <t xml:space="preserve">En la carpeta asignada para la evidencia no se presenta ningún archivo como resultado de la ejecución del control
</t>
    </r>
    <r>
      <rPr>
        <b/>
        <sz val="12"/>
        <rFont val="Times New Roman"/>
        <family val="1"/>
      </rPr>
      <t>C51-n</t>
    </r>
    <r>
      <rPr>
        <sz val="12"/>
        <rFont val="Times New Roman"/>
        <family val="1"/>
      </rPr>
      <t xml:space="preserve">úmero de archivos: 0 
</t>
    </r>
    <r>
      <rPr>
        <b/>
        <sz val="12"/>
        <rFont val="Times New Roman"/>
        <family val="1"/>
      </rPr>
      <t>Recomendación</t>
    </r>
    <r>
      <rPr>
        <sz val="12"/>
        <rFont val="Times New Roman"/>
        <family val="1"/>
      </rPr>
      <t xml:space="preserve">: cargar en las carpetas asignadas el soporte de la ejecución del control </t>
    </r>
  </si>
  <si>
    <r>
      <t xml:space="preserve">En la carpeta asignada para la evidencia no se presenta ningún archivo como resultado de la ejecución del control
</t>
    </r>
    <r>
      <rPr>
        <b/>
        <sz val="12"/>
        <rFont val="Times New Roman"/>
        <family val="1"/>
      </rPr>
      <t>C50-n</t>
    </r>
    <r>
      <rPr>
        <sz val="12"/>
        <rFont val="Times New Roman"/>
        <family val="1"/>
      </rPr>
      <t xml:space="preserve">úmero de archivos: 0 
</t>
    </r>
    <r>
      <rPr>
        <b/>
        <sz val="12"/>
        <rFont val="Times New Roman"/>
        <family val="1"/>
      </rPr>
      <t>Recomendación</t>
    </r>
    <r>
      <rPr>
        <sz val="12"/>
        <rFont val="Times New Roman"/>
        <family val="1"/>
      </rPr>
      <t xml:space="preserve">: cargar en las carpetas asignadas el soporte de la ejecución del control </t>
    </r>
  </si>
  <si>
    <r>
      <t xml:space="preserve">En la carpeta asignada para la evidencia no se presenta ningún archivo como resultado de la ejecución del control
</t>
    </r>
    <r>
      <rPr>
        <b/>
        <sz val="12"/>
        <rFont val="Times New Roman"/>
        <family val="1"/>
      </rPr>
      <t>C49-n</t>
    </r>
    <r>
      <rPr>
        <sz val="12"/>
        <rFont val="Times New Roman"/>
        <family val="1"/>
      </rPr>
      <t xml:space="preserve">úmero de archivos: 0 
</t>
    </r>
    <r>
      <rPr>
        <b/>
        <sz val="12"/>
        <rFont val="Times New Roman"/>
        <family val="1"/>
      </rPr>
      <t>Recomendación</t>
    </r>
    <r>
      <rPr>
        <sz val="12"/>
        <rFont val="Times New Roman"/>
        <family val="1"/>
      </rPr>
      <t xml:space="preserve">: cargar en las carpetas asignadas el soporte de la ejecución del control </t>
    </r>
  </si>
  <si>
    <r>
      <t xml:space="preserve">En la evidencia se presenta  soportes de trs comunicados realizado en el peridodo dle monitoreo de los cuales solamente se pueden visualizar 2
</t>
    </r>
    <r>
      <rPr>
        <b/>
        <sz val="12"/>
        <rFont val="Times New Roman"/>
        <family val="1"/>
      </rPr>
      <t>C37-número de archivos:3</t>
    </r>
    <r>
      <rPr>
        <sz val="12"/>
        <rFont val="Times New Roman"/>
        <family val="1"/>
      </rPr>
      <t xml:space="preserve">
</t>
    </r>
    <r>
      <rPr>
        <b/>
        <sz val="12"/>
        <rFont val="Times New Roman"/>
        <family val="1"/>
      </rPr>
      <t>Recomendación:</t>
    </r>
    <r>
      <rPr>
        <sz val="12"/>
        <rFont val="Times New Roman"/>
        <family val="1"/>
      </rPr>
      <t xml:space="preserve"> Mantener la actividad de control  y continuar con el monitoreo.</t>
    </r>
  </si>
  <si>
    <r>
      <t xml:space="preserve">En la evidencia se presentan 5 archivos con la relación de los participantes de las 4 capacitaciones y eventos  realizados para el periodo del monitoreo como evidencia de la ejecución de la actividadd e control.
</t>
    </r>
    <r>
      <rPr>
        <b/>
        <sz val="12"/>
        <rFont val="Times New Roman"/>
        <family val="1"/>
      </rPr>
      <t>C38-número de archivos en</t>
    </r>
    <r>
      <rPr>
        <sz val="12"/>
        <rFont val="Times New Roman"/>
        <family val="1"/>
      </rPr>
      <t xml:space="preserve">: 5
</t>
    </r>
    <r>
      <rPr>
        <b/>
        <sz val="12"/>
        <rFont val="Times New Roman"/>
        <family val="1"/>
      </rPr>
      <t>Recomendación:</t>
    </r>
    <r>
      <rPr>
        <sz val="12"/>
        <rFont val="Times New Roman"/>
        <family val="1"/>
      </rPr>
      <t xml:space="preserve"> Mantener la actividad de control  y continuar con el monitoreo.</t>
    </r>
  </si>
  <si>
    <r>
      <t xml:space="preserve">En la carpeta asignada no presenta ningún archivo que evidencia el mantenimiento del control
</t>
    </r>
    <r>
      <rPr>
        <b/>
        <sz val="12"/>
        <rFont val="Times New Roman"/>
        <family val="1"/>
      </rPr>
      <t>C41-número de archivos</t>
    </r>
    <r>
      <rPr>
        <sz val="12"/>
        <rFont val="Times New Roman"/>
        <family val="1"/>
      </rPr>
      <t xml:space="preserve">: 0
</t>
    </r>
    <r>
      <rPr>
        <b/>
        <sz val="12"/>
        <rFont val="Times New Roman"/>
        <family val="1"/>
      </rPr>
      <t>Recomendación:</t>
    </r>
    <r>
      <rPr>
        <sz val="12"/>
        <rFont val="Times New Roman"/>
        <family val="1"/>
      </rPr>
      <t xml:space="preserve"> Cargar la los soprotes de ejecución del control para el próximo periodo del monitoreo</t>
    </r>
  </si>
  <si>
    <r>
      <t xml:space="preserve">En la carpeta asignada  se presenta archivo que dirige al link de carpeta compartida donde se encuentran los soportes de la gestión de las politicas de servicios publicos, de gestión de suelo e información sectorial que incluye archivos de publicación y socialización el peridodo del monitoreo, como resultado de la ejecución del control para politicas 
</t>
    </r>
    <r>
      <rPr>
        <b/>
        <sz val="12"/>
        <rFont val="Times New Roman"/>
        <family val="1"/>
      </rPr>
      <t>C57-número de archivos</t>
    </r>
    <r>
      <rPr>
        <sz val="12"/>
        <rFont val="Times New Roman"/>
        <family val="1"/>
      </rPr>
      <t xml:space="preserve">: 100 aprox. 
</t>
    </r>
    <r>
      <rPr>
        <b/>
        <sz val="12"/>
        <rFont val="Times New Roman"/>
        <family val="1"/>
      </rPr>
      <t>Recomendación:</t>
    </r>
    <r>
      <rPr>
        <sz val="12"/>
        <rFont val="Times New Roman"/>
        <family val="1"/>
      </rPr>
      <t xml:space="preserve"> cargar en las carpetas asignadas la ejecución del control unicamente la información correpondiente al periodo del monitoreo y de las publicaciones y socializaciones.</t>
    </r>
  </si>
  <si>
    <r>
      <t xml:space="preserve">En la  carpeta se presenta los soportes de la actividad para frente al código de integridad para el periodo del monitoreo como evidencia de la ejecución de la actividad de control, entre ellos la presentación y correo de sensibilización
</t>
    </r>
    <r>
      <rPr>
        <b/>
        <sz val="12"/>
        <rFont val="Times New Roman"/>
        <family val="1"/>
      </rPr>
      <t>C26-número de archivos en</t>
    </r>
    <r>
      <rPr>
        <sz val="12"/>
        <rFont val="Times New Roman"/>
        <family val="1"/>
      </rPr>
      <t xml:space="preserve">: 2
</t>
    </r>
    <r>
      <rPr>
        <b/>
        <sz val="12"/>
        <rFont val="Times New Roman"/>
        <family val="1"/>
      </rPr>
      <t>Recomendación:</t>
    </r>
    <r>
      <rPr>
        <sz val="12"/>
        <rFont val="Times New Roman"/>
        <family val="1"/>
      </rPr>
      <t xml:space="preserve"> Mantener la actividad de control  y continuar con el monitoreo.</t>
    </r>
  </si>
  <si>
    <r>
      <t xml:space="preserve">En la carpeta se presentan memorando dirigidos a juridica con las declaratorias fichas de los predios  para el periodo del monitoreo revisada por las binas, como evidencia de la ejecución de la actividad de control
</t>
    </r>
    <r>
      <rPr>
        <b/>
        <sz val="12"/>
        <rFont val="Times New Roman"/>
        <family val="1"/>
      </rPr>
      <t>C27-número de archivos en</t>
    </r>
    <r>
      <rPr>
        <sz val="12"/>
        <rFont val="Times New Roman"/>
        <family val="1"/>
      </rPr>
      <t xml:space="preserve">: 100
</t>
    </r>
    <r>
      <rPr>
        <b/>
        <sz val="12"/>
        <rFont val="Times New Roman"/>
        <family val="1"/>
      </rPr>
      <t>Recomendación:</t>
    </r>
    <r>
      <rPr>
        <sz val="12"/>
        <rFont val="Times New Roman"/>
        <family val="1"/>
      </rPr>
      <t xml:space="preserve"> Mantener la actividad de control  y continuar con el monitoreo.</t>
    </r>
  </si>
  <si>
    <r>
      <t xml:space="preserve">En la evidencia se presenta  pantallazo con  de la página web y SUIT como evidencia de ejecución de la actividad de control. 
</t>
    </r>
    <r>
      <rPr>
        <b/>
        <sz val="12"/>
        <rFont val="Times New Roman"/>
        <family val="1"/>
      </rPr>
      <t>C64-número de archivos:</t>
    </r>
    <r>
      <rPr>
        <sz val="12"/>
        <rFont val="Times New Roman"/>
        <family val="1"/>
      </rPr>
      <t xml:space="preserve"> 1
</t>
    </r>
    <r>
      <rPr>
        <b/>
        <sz val="12"/>
        <rFont val="Times New Roman"/>
        <family val="1"/>
      </rPr>
      <t>Recomendación:</t>
    </r>
    <r>
      <rPr>
        <sz val="12"/>
        <rFont val="Times New Roman"/>
        <family val="1"/>
      </rPr>
      <t xml:space="preserve"> Mantener la actividad de control  y continuar con el monitoreo y para el proximo monitorreo y que el soporte incluya la fecha para garantizar que la información corresponda al periodo del monitoreo </t>
    </r>
  </si>
  <si>
    <r>
      <t xml:space="preserve">En la la carpeta  se presentan archivos listados de asistencia y memorias de los talleres comunitarios donde se hace referencia a la gratuidad de los servicios de la SDHT para meses del periodo del monitoreo como evidencia de la ejecución del control
</t>
    </r>
    <r>
      <rPr>
        <b/>
        <sz val="12"/>
        <rFont val="Times New Roman"/>
        <family val="1"/>
      </rPr>
      <t>C65-número de archivos:</t>
    </r>
    <r>
      <rPr>
        <sz val="12"/>
        <rFont val="Times New Roman"/>
        <family val="1"/>
      </rPr>
      <t xml:space="preserve"> 11
</t>
    </r>
    <r>
      <rPr>
        <b/>
        <sz val="12"/>
        <rFont val="Times New Roman"/>
        <family val="1"/>
      </rPr>
      <t>Recomendación:</t>
    </r>
    <r>
      <rPr>
        <sz val="12"/>
        <rFont val="Times New Roman"/>
        <family val="1"/>
      </rPr>
      <t xml:space="preserve"> Mantener la actividad de control  y continuar con el monitoreo</t>
    </r>
  </si>
  <si>
    <r>
      <t xml:space="preserve">En la evidencia se presentan archivo con listados de asistencia y un acta de loextaSesión  Ordinaria  de  la  Mesa  de  trabajo  para  el  Mejoramiento  Integral  de  Asentamientos Humanos -MMIAH,  para el periodo del monitoreo. 
</t>
    </r>
    <r>
      <rPr>
        <b/>
        <sz val="12"/>
        <rFont val="Times New Roman"/>
        <family val="1"/>
      </rPr>
      <t>C67-número de archivos:</t>
    </r>
    <r>
      <rPr>
        <sz val="12"/>
        <rFont val="Times New Roman"/>
        <family val="1"/>
      </rPr>
      <t xml:space="preserve"> 3
</t>
    </r>
    <r>
      <rPr>
        <b/>
        <sz val="12"/>
        <rFont val="Times New Roman"/>
        <family val="1"/>
      </rPr>
      <t>Recomendación:</t>
    </r>
    <r>
      <rPr>
        <sz val="12"/>
        <rFont val="Times New Roman"/>
        <family val="1"/>
      </rPr>
      <t xml:space="preserve"> Mantener la actividad de control  y continuar con el monitoreo.</t>
    </r>
  </si>
  <si>
    <r>
      <t xml:space="preserve">En la carpeta presentan de seguimiento de convenios y otros contratos diferentes al  a prestación de servicios  atraves de actas e informes para las subdirecciones de barrios, operaciones y participación y relaciones a la comunidad para el periodo del monitoreo como evidencia de ejecución de la actividad de control.
</t>
    </r>
    <r>
      <rPr>
        <b/>
        <sz val="12"/>
        <rFont val="Times New Roman"/>
        <family val="1"/>
      </rPr>
      <t>C68-número de archivos:</t>
    </r>
    <r>
      <rPr>
        <sz val="12"/>
        <rFont val="Times New Roman"/>
        <family val="1"/>
      </rPr>
      <t xml:space="preserve"> 55
</t>
    </r>
    <r>
      <rPr>
        <b/>
        <sz val="12"/>
        <rFont val="Times New Roman"/>
        <family val="1"/>
      </rPr>
      <t>Recomendación:</t>
    </r>
    <r>
      <rPr>
        <sz val="12"/>
        <rFont val="Times New Roman"/>
        <family val="1"/>
      </rPr>
      <t xml:space="preserve"> Mantener la actividad de control  y continuar con el monitoreo.</t>
    </r>
  </si>
  <si>
    <r>
      <t xml:space="preserve">En la carpeta asignada no presenta ningún archivo que evidencia el mantenimiento del control; sin embargo, en el archivo de excel repotan "No aplica actividad dado que se cerró en el segundo Trimestre." para el periodo dle monitoreo
</t>
    </r>
    <r>
      <rPr>
        <b/>
        <sz val="12"/>
        <rFont val="Times New Roman"/>
        <family val="1"/>
      </rPr>
      <t>C139-número de archivos</t>
    </r>
    <r>
      <rPr>
        <sz val="12"/>
        <rFont val="Times New Roman"/>
        <family val="1"/>
      </rPr>
      <t xml:space="preserve">: 0
</t>
    </r>
    <r>
      <rPr>
        <b/>
        <sz val="12"/>
        <rFont val="Times New Roman"/>
        <family val="1"/>
      </rPr>
      <t>Recomendación:</t>
    </r>
    <r>
      <rPr>
        <sz val="12"/>
        <rFont val="Times New Roman"/>
        <family val="1"/>
      </rPr>
      <t xml:space="preserve"> Cargar la los soportes de ejecución del control para el próximo periodo del monitoreo</t>
    </r>
  </si>
  <si>
    <r>
      <t xml:space="preserve">En la carpeta asignada la planilla de control para prestamo y consulta de documentos para el mes de noviembre y el procedimiento, estan en la carpeta del  control 116 del riesgo 25
</t>
    </r>
    <r>
      <rPr>
        <b/>
        <sz val="12"/>
        <rFont val="Times New Roman"/>
        <family val="1"/>
      </rPr>
      <t>C119-número de archivos</t>
    </r>
    <r>
      <rPr>
        <sz val="12"/>
        <rFont val="Times New Roman"/>
        <family val="1"/>
      </rPr>
      <t xml:space="preserve">: 1
</t>
    </r>
    <r>
      <rPr>
        <b/>
        <sz val="12"/>
        <rFont val="Times New Roman"/>
        <family val="1"/>
      </rPr>
      <t>Recomendación:</t>
    </r>
    <r>
      <rPr>
        <sz val="12"/>
        <rFont val="Times New Roman"/>
        <family val="1"/>
      </rPr>
      <t xml:space="preserve"> Cargar la los sopotes de ejecución del control en los todos meses del monitoreo</t>
    </r>
  </si>
  <si>
    <r>
      <t xml:space="preserve">En la carpeta asignada para la evidencia  de un acta de reunión de la los soportes definidos para la actividad de control
</t>
    </r>
    <r>
      <rPr>
        <b/>
        <sz val="12"/>
        <rFont val="Times New Roman"/>
        <family val="1"/>
      </rPr>
      <t>C160-número de archivos</t>
    </r>
    <r>
      <rPr>
        <sz val="12"/>
        <rFont val="Times New Roman"/>
        <family val="1"/>
      </rPr>
      <t xml:space="preserve">:1 
</t>
    </r>
    <r>
      <rPr>
        <b/>
        <sz val="12"/>
        <rFont val="Times New Roman"/>
        <family val="1"/>
      </rPr>
      <t>Recomendación:</t>
    </r>
    <r>
      <rPr>
        <sz val="12"/>
        <rFont val="Times New Roman"/>
        <family val="1"/>
      </rPr>
      <t xml:space="preserve"> Mantener la ejecución del control</t>
    </r>
  </si>
  <si>
    <t>Total Apoyo</t>
  </si>
  <si>
    <t>Total Estratégico</t>
  </si>
  <si>
    <t>Total Evaluación</t>
  </si>
  <si>
    <t>Total Misional</t>
  </si>
  <si>
    <t>tabla 2</t>
  </si>
  <si>
    <t>tabla 3</t>
  </si>
  <si>
    <t>Cuenta de Cod Act</t>
  </si>
  <si>
    <t>Total</t>
  </si>
  <si>
    <t>Texto parafo general</t>
  </si>
  <si>
    <t>figura 1</t>
  </si>
  <si>
    <r>
      <t xml:space="preserve">En la carpeta asignada para la evidencia  se presenta archivo con el reporte de creación de usuarios para el periodod del monitoreo
</t>
    </r>
    <r>
      <rPr>
        <b/>
        <sz val="12"/>
        <rFont val="Times New Roman"/>
        <family val="1"/>
      </rPr>
      <t>C86-número de archivos</t>
    </r>
    <r>
      <rPr>
        <sz val="12"/>
        <rFont val="Times New Roman"/>
        <family val="1"/>
      </rPr>
      <t xml:space="preserve">: 1 
</t>
    </r>
    <r>
      <rPr>
        <b/>
        <sz val="12"/>
        <rFont val="Times New Roman"/>
        <family val="1"/>
      </rPr>
      <t>Recomendación:</t>
    </r>
    <r>
      <rPr>
        <sz val="12"/>
        <rFont val="Times New Roman"/>
        <family val="1"/>
      </rPr>
      <t xml:space="preserve"> Mantener la ejecución del control</t>
    </r>
  </si>
  <si>
    <r>
      <t xml:space="preserve">En la carpeta asignada para la evidencia envian correo
</t>
    </r>
    <r>
      <rPr>
        <b/>
        <sz val="12"/>
        <rFont val="Times New Roman"/>
        <family val="1"/>
      </rPr>
      <t>C88-número de archivos</t>
    </r>
    <r>
      <rPr>
        <sz val="12"/>
        <rFont val="Times New Roman"/>
        <family val="1"/>
      </rPr>
      <t xml:space="preserve">: 0 
</t>
    </r>
    <r>
      <rPr>
        <b/>
        <sz val="12"/>
        <rFont val="Times New Roman"/>
        <family val="1"/>
      </rPr>
      <t>Recomendación:</t>
    </r>
    <r>
      <rPr>
        <sz val="12"/>
        <rFont val="Times New Roman"/>
        <family val="1"/>
      </rPr>
      <t xml:space="preserve"> cargar en las carpetas asignadas la ejecución del control </t>
    </r>
  </si>
  <si>
    <t>III-2021</t>
  </si>
  <si>
    <t>figura 3</t>
  </si>
  <si>
    <t>Tabla 4</t>
  </si>
  <si>
    <r>
      <t xml:space="preserve">En la carpeta asignada para la evidencia  se presentasoporte de divulgación del procedimiento
</t>
    </r>
    <r>
      <rPr>
        <b/>
        <sz val="12"/>
        <rFont val="Times New Roman"/>
        <family val="1"/>
      </rPr>
      <t>C114-número de archivos</t>
    </r>
    <r>
      <rPr>
        <sz val="12"/>
        <rFont val="Times New Roman"/>
        <family val="1"/>
      </rPr>
      <t xml:space="preserve">: 1
</t>
    </r>
    <r>
      <rPr>
        <b/>
        <sz val="12"/>
        <rFont val="Times New Roman"/>
        <family val="1"/>
      </rPr>
      <t>Recomendación:</t>
    </r>
    <r>
      <rPr>
        <sz val="12"/>
        <rFont val="Times New Roman"/>
        <family val="1"/>
      </rPr>
      <t xml:space="preserve"> Mantener la actividad de control  y continuar con el monitoreo.</t>
    </r>
  </si>
  <si>
    <r>
      <t xml:space="preserve">En la carpeta asignada para la evidencia  se presenta el procedimiento de pagos
</t>
    </r>
    <r>
      <rPr>
        <b/>
        <sz val="12"/>
        <rFont val="Times New Roman"/>
        <family val="1"/>
      </rPr>
      <t>C115-número de archivos</t>
    </r>
    <r>
      <rPr>
        <sz val="12"/>
        <rFont val="Times New Roman"/>
        <family val="1"/>
      </rPr>
      <t xml:space="preserve">: 1 
</t>
    </r>
    <r>
      <rPr>
        <b/>
        <sz val="12"/>
        <rFont val="Times New Roman"/>
        <family val="1"/>
      </rPr>
      <t>Recomendación:</t>
    </r>
    <r>
      <rPr>
        <sz val="12"/>
        <rFont val="Times New Roman"/>
        <family val="1"/>
      </rPr>
      <t xml:space="preserve"> cargar en las carpetas asignadas la ejecución del control </t>
    </r>
  </si>
  <si>
    <r>
      <t xml:space="preserve">En la carpeta asignada para la evidencia se presenta los cuadros de control, cuentas registradas en bogdata, PAC y JSP7
</t>
    </r>
    <r>
      <rPr>
        <b/>
        <sz val="12"/>
        <rFont val="Times New Roman"/>
        <family val="1"/>
      </rPr>
      <t>C113-número de archivos</t>
    </r>
    <r>
      <rPr>
        <sz val="12"/>
        <rFont val="Times New Roman"/>
        <family val="1"/>
      </rPr>
      <t xml:space="preserve">: 100 aprox
</t>
    </r>
    <r>
      <rPr>
        <b/>
        <sz val="12"/>
        <rFont val="Times New Roman"/>
        <family val="1"/>
      </rPr>
      <t>Recomendación:</t>
    </r>
    <r>
      <rPr>
        <sz val="12"/>
        <rFont val="Times New Roman"/>
        <family val="1"/>
      </rPr>
      <t xml:space="preserve"> Mantener la actividad de control  y continuar con el monitoreo.</t>
    </r>
  </si>
  <si>
    <t>21/44</t>
  </si>
  <si>
    <t>Monitoreo Segunda Linea de Defensa</t>
  </si>
  <si>
    <r>
      <rPr>
        <b/>
        <sz val="12"/>
        <color theme="1"/>
        <rFont val="Times New Roman"/>
        <family val="1"/>
      </rPr>
      <t xml:space="preserve">Diciembre 2021: </t>
    </r>
    <r>
      <rPr>
        <sz val="12"/>
        <color theme="1"/>
        <rFont val="Times New Roman"/>
        <family val="1"/>
      </rPr>
      <t xml:space="preserve">Se observó soportes de realización de campañas y divulgación de imformación para:
*Presentación de informe de arrendadores de arrendadores (publicación en página web, redes sociales, impresos en periodicos, entre otros) realizada de febrero a marzo 2021
*Presentación Estados Financieros - Enajenadores (publicación en página web, redes sociales, VUC, impresos en periodicos) - En el mes de abril 2021
*"Te contamos como es un proceso de intervención y toma de posesión de un enajenador de vivienda"  - Noviembre y Diciembre 2021
*Campaña "Que no te pinten casas en el aire" (Página web, redes sociales, impresos en periodicos, ADS Facebook y Youtube) - Ocutbre 2021
</t>
    </r>
    <r>
      <rPr>
        <b/>
        <sz val="12"/>
        <color theme="1"/>
        <rFont val="Times New Roman"/>
        <family val="1"/>
      </rPr>
      <t xml:space="preserve">Soportes: </t>
    </r>
    <r>
      <rPr>
        <sz val="12"/>
        <color theme="1"/>
        <rFont val="Times New Roman"/>
        <family val="1"/>
      </rPr>
      <t xml:space="preserve">09Abri2021_InformeCampañaArren2021, 11May2021_InformeCampañaEnajena2021 ,, Nov2021_InformeCampañaIntervenidas, Oct2021_InformeCampañaCasasEnElAire 
</t>
    </r>
    <r>
      <rPr>
        <b/>
        <sz val="12"/>
        <color theme="1"/>
        <rFont val="Times New Roman"/>
        <family val="1"/>
      </rPr>
      <t xml:space="preserve">Recomendación: </t>
    </r>
    <r>
      <rPr>
        <sz val="12"/>
        <color theme="1"/>
        <rFont val="Times New Roman"/>
        <family val="1"/>
      </rPr>
      <t>Continuar con la ejecución de campañas que permitan a la ciudadanía en general concoer los trámites de la dependencia, haciendo enfásis en la gratuidad de los mismos.</t>
    </r>
  </si>
  <si>
    <r>
      <rPr>
        <b/>
        <sz val="12"/>
        <color theme="1"/>
        <rFont val="Times New Roman"/>
        <family val="1"/>
      </rPr>
      <t xml:space="preserve">Diciembre 2021: </t>
    </r>
    <r>
      <rPr>
        <sz val="12"/>
        <color theme="1"/>
        <rFont val="Times New Roman"/>
        <family val="1"/>
      </rPr>
      <t xml:space="preserve">Se observó listados de asistencia de capacitaciones realizadas el 10 de noviembre de 2021 "Encuentro SIVCV", 09 de diciembre 2021 "Capacitación SIDIVIC", 10 de diciembre de 2021 "Capacitación SIDIVIC", 13 de diciembre 2021 "Capacitación SIDIVIC".
</t>
    </r>
    <r>
      <rPr>
        <b/>
        <sz val="12"/>
        <color theme="1"/>
        <rFont val="Times New Roman"/>
        <family val="1"/>
      </rPr>
      <t xml:space="preserve">Soportes: </t>
    </r>
    <r>
      <rPr>
        <sz val="12"/>
        <color theme="1"/>
        <rFont val="Times New Roman"/>
        <family val="1"/>
      </rPr>
      <t xml:space="preserve">Listado de asistencia del 10 de noviembre de 2021, 09 de diciembre de 2021, 10 de diciembre de 2021 y 13 de diciembre 2021 - Presentación de la Subsecretaría de Inspección, Vigilancia y Control de Vivienda.
</t>
    </r>
    <r>
      <rPr>
        <b/>
        <sz val="12"/>
        <color theme="1"/>
        <rFont val="Times New Roman"/>
        <family val="1"/>
      </rPr>
      <t xml:space="preserve">Recomendación: </t>
    </r>
    <r>
      <rPr>
        <sz val="12"/>
        <color theme="1"/>
        <rFont val="Times New Roman"/>
        <family val="1"/>
      </rPr>
      <t xml:space="preserve">Continuar con las capacitaciones a los funcionarios y/o contratistas respecto a los procedimientos quel proceso de Control de VIvienda y Veeduría a ls Curadurías.
</t>
    </r>
  </si>
  <si>
    <r>
      <rPr>
        <b/>
        <sz val="12"/>
        <color theme="1"/>
        <rFont val="Times New Roman"/>
        <family val="1"/>
      </rPr>
      <t xml:space="preserve">Diciembre 2021: </t>
    </r>
    <r>
      <rPr>
        <sz val="12"/>
        <color theme="1"/>
        <rFont val="Times New Roman"/>
        <family val="1"/>
      </rPr>
      <t xml:space="preserve">No se observaron soportes que permitieran validar la ejecución de la actividad de control durante el periodo de septiembre a diciembre 2021.
</t>
    </r>
    <r>
      <rPr>
        <b/>
        <sz val="12"/>
        <color theme="1"/>
        <rFont val="Times New Roman"/>
        <family val="1"/>
      </rPr>
      <t xml:space="preserve">Recomendación: </t>
    </r>
    <r>
      <rPr>
        <sz val="12"/>
        <color theme="1"/>
        <rFont val="Times New Roman"/>
        <family val="1"/>
      </rPr>
      <t xml:space="preserve">Aportar los soportes que permitan validar la ejecución de la actividad de control </t>
    </r>
  </si>
  <si>
    <r>
      <rPr>
        <b/>
        <sz val="12"/>
        <color theme="1"/>
        <rFont val="Times New Roman"/>
        <family val="1"/>
      </rPr>
      <t xml:space="preserve">Diciembre 2021: </t>
    </r>
    <r>
      <rPr>
        <sz val="12"/>
        <color theme="1"/>
        <rFont val="Times New Roman"/>
        <family val="1"/>
      </rPr>
      <t xml:space="preserve">Se observó correos electrónicos de Solicitud de Prestámos de expedientes al proceso de Gestión Documental durante los meses de septiembre, octubre, noviembre y diciembre 2021. De igual forma se observó el memorando No. 3-2021-07413 respecto al reporte de prestamo de expedientes de los archivos de gestión.
</t>
    </r>
    <r>
      <rPr>
        <b/>
        <sz val="12"/>
        <color theme="1"/>
        <rFont val="Times New Roman"/>
        <family val="1"/>
      </rPr>
      <t xml:space="preserve">Soportes: </t>
    </r>
    <r>
      <rPr>
        <sz val="12"/>
        <color theme="1"/>
        <rFont val="Times New Roman"/>
        <family val="1"/>
      </rPr>
      <t xml:space="preserve">Memorando No. 3-2021-07413. Correo electrónico 13 de septiembre,14 de diciembre,  17 de diciembre, 03 de noviembre, 29 de septiembre, 24 de septiembre, 26 de octubre, 27 de octubre, 03 de noviembre, 02 de septiembre, 06 de octubre, 22 de septimebre, 10 de diciembre, 13 de diciembre, 14 de diciembre, 30 de septiembre.
</t>
    </r>
    <r>
      <rPr>
        <b/>
        <sz val="12"/>
        <color theme="1"/>
        <rFont val="Times New Roman"/>
        <family val="1"/>
      </rPr>
      <t xml:space="preserve">Recomendación: </t>
    </r>
    <r>
      <rPr>
        <sz val="12"/>
        <color theme="1"/>
        <rFont val="Times New Roman"/>
        <family val="1"/>
      </rPr>
      <t>Continuar con la aplicación del procedimientp PS03-PR05 Prestamo y consulta de documentos, a fin de generar la trazabilidad del prestamo de los mismos.</t>
    </r>
  </si>
  <si>
    <r>
      <rPr>
        <b/>
        <sz val="12"/>
        <color theme="1"/>
        <rFont val="Times New Roman"/>
        <family val="1"/>
      </rPr>
      <t xml:space="preserve">Diciembre 2021: </t>
    </r>
    <r>
      <rPr>
        <sz val="12"/>
        <color theme="1"/>
        <rFont val="Times New Roman"/>
        <family val="1"/>
      </rPr>
      <t xml:space="preserve">Se observó bases de datos de SICV del mes septiembre, octubre, noviembre y diciembre, y base de notificaciones de los meses de septiembre, octubre, noviembre y diciembre, dentro de las cuales se relaciona el estado de los expedientes y responsable que tiene a cargo del expediente, por lo cual se observa aplicación del control.
</t>
    </r>
    <r>
      <rPr>
        <b/>
        <sz val="12"/>
        <color theme="1"/>
        <rFont val="Times New Roman"/>
        <family val="1"/>
      </rPr>
      <t xml:space="preserve">Soportes: </t>
    </r>
    <r>
      <rPr>
        <sz val="12"/>
        <color theme="1"/>
        <rFont val="Times New Roman"/>
        <family val="1"/>
      </rPr>
      <t xml:space="preserve">Documento en Excel "BASE MATRIZ SICV SEPTIEMBRE 2021", "BASE MATRIZ SICV OCTUBRE 2021", BASE MATRIZ SICV NOVIEMBRE 2021" y BASE MATRIZ SICV DICIEMBRE 2021. 
Documento en Excel "BASE NOTIFICACIONES 2021 A CORTE 30 DE SEPTIEMBRE", BASE NOTIFICACIONES 2021 A CORTE OCTUBRE 2021, BASE NOTIFICACIONES 2021 A CORTE NOVIEMBRE 2021, BASE NOTIFICACIONES 2021 A CORTE DICIEMBRE 2021
</t>
    </r>
    <r>
      <rPr>
        <b/>
        <sz val="12"/>
        <color theme="1"/>
        <rFont val="Times New Roman"/>
        <family val="1"/>
      </rPr>
      <t xml:space="preserve">Recomendación: </t>
    </r>
    <r>
      <rPr>
        <sz val="12"/>
        <color theme="1"/>
        <rFont val="Times New Roman"/>
        <family val="1"/>
      </rPr>
      <t>Continuar alimentando las bases de datos de lso expedientes, a fin de mantener un control y seguimiento respecto a las actualziaciones y contar con el inventario actualizado de expedientes de la SIVCV</t>
    </r>
  </si>
  <si>
    <r>
      <t>Diciembre 2021:</t>
    </r>
    <r>
      <rPr>
        <sz val="12"/>
        <color theme="1"/>
        <rFont val="Times New Roman"/>
        <family val="1"/>
      </rPr>
      <t xml:space="preserve"> Durante el perido de septiembre a diciembre 2021, se observó revisión por parte de la Asesora de Control Interno a los informes de ley e informes de auditoría programados durante el segundo semestre de la vigencia 2021, generando aplicación de la actividad de control.
</t>
    </r>
    <r>
      <rPr>
        <b/>
        <sz val="12"/>
        <color theme="1"/>
        <rFont val="Times New Roman"/>
        <family val="1"/>
      </rPr>
      <t xml:space="preserve">Soportes: </t>
    </r>
    <r>
      <rPr>
        <sz val="12"/>
        <color theme="1"/>
        <rFont val="Times New Roman"/>
        <family val="1"/>
      </rPr>
      <t xml:space="preserve">Correos electrónicos de ajustes y/o comentarios a los informes de ley y auditoría del segundo semestre 2021
</t>
    </r>
    <r>
      <rPr>
        <b/>
        <sz val="12"/>
        <color theme="1"/>
        <rFont val="Times New Roman"/>
        <family val="1"/>
      </rPr>
      <t xml:space="preserve">Recomendación: </t>
    </r>
    <r>
      <rPr>
        <sz val="12"/>
        <color theme="1"/>
        <rFont val="Times New Roman"/>
        <family val="1"/>
      </rPr>
      <t>Continuar con la ejecución del control.</t>
    </r>
  </si>
  <si>
    <r>
      <t xml:space="preserve">Diciembre 2021: En el periodo de septiembre a diciembre de 2021 no se requirió solicitar permisos para el acceso a la carpeta compartida de Control Interno
</t>
    </r>
    <r>
      <rPr>
        <b/>
        <sz val="12"/>
        <color theme="1"/>
        <rFont val="Times New Roman"/>
        <family val="1"/>
      </rPr>
      <t xml:space="preserve">Soportes: </t>
    </r>
    <r>
      <rPr>
        <sz val="12"/>
        <color theme="1"/>
        <rFont val="Times New Roman"/>
        <family val="1"/>
      </rPr>
      <t xml:space="preserve">No aplica
</t>
    </r>
    <r>
      <rPr>
        <b/>
        <sz val="12"/>
        <color theme="1"/>
        <rFont val="Times New Roman"/>
        <family val="1"/>
      </rPr>
      <t xml:space="preserve">Recomendación: </t>
    </r>
    <r>
      <rPr>
        <sz val="12"/>
        <color theme="1"/>
        <rFont val="Times New Roman"/>
        <family val="1"/>
      </rPr>
      <t>Dar aplicación al control una vez se requiera el acceso a la carpeta compartida de Control Interno</t>
    </r>
  </si>
  <si>
    <r>
      <rPr>
        <b/>
        <sz val="12"/>
        <color theme="1"/>
        <rFont val="Times New Roman"/>
        <family val="1"/>
      </rPr>
      <t xml:space="preserve">Diciembre 2021: </t>
    </r>
    <r>
      <rPr>
        <sz val="12"/>
        <color theme="1"/>
        <rFont val="Times New Roman"/>
        <family val="1"/>
      </rPr>
      <t xml:space="preserve">Durante el periodo de septiembre a diciembre de 2021 se realizó la suscripción del formato PE01-FO644 Acuerdo de confidencialidad - declaración de conflicto de interés para las auditorías de los procesos de Comunicaciones Públicas y Estratégicas, Gestión Financiera, Protección de Datos Personales.
</t>
    </r>
    <r>
      <rPr>
        <b/>
        <sz val="12"/>
        <color theme="1"/>
        <rFont val="Times New Roman"/>
        <family val="1"/>
      </rPr>
      <t xml:space="preserve">Soportes: </t>
    </r>
    <r>
      <rPr>
        <sz val="12"/>
        <color theme="1"/>
        <rFont val="Times New Roman"/>
        <family val="1"/>
      </rPr>
      <t xml:space="preserve">PE01-FO644 Acuerdo de confidencialidad - declaración de conflicto de interés auditorías de Comunicaciones Públicas y Estratégicas, Protección de Datos Personales, Gestión Financiera.
</t>
    </r>
    <r>
      <rPr>
        <b/>
        <sz val="12"/>
        <color theme="1"/>
        <rFont val="Times New Roman"/>
        <family val="1"/>
      </rPr>
      <t xml:space="preserve">Recomendación: </t>
    </r>
    <r>
      <rPr>
        <sz val="12"/>
        <color theme="1"/>
        <rFont val="Times New Roman"/>
        <family val="1"/>
      </rPr>
      <t>Continuar con la aplicación del control</t>
    </r>
  </si>
  <si>
    <t>Diciembre 2021: Durante el periodo de septiembre a diciembre de 2021 para las auditorías de Comunicaciones Públicas y Estratégicas, Gestión Financiera, Datos Personales se realizó implementación del formato PE01-FO645 Indice papeles de trabajo, el cual permitió llevar un control de cada uno de los documentos implementados desde el inicio hasta la finalización de las auditorías.
Soportes: Formato PS01-FO645 indice papeles de trabajo diligenciado para las auditorías de Comunicaciones Públicas y Estratégicas, Gestión Financiera, Datos Personales.
Recomendación: Continuar con la aplicación del control</t>
  </si>
  <si>
    <r>
      <t xml:space="preserve">Diciembre 2021: </t>
    </r>
    <r>
      <rPr>
        <sz val="12"/>
        <color theme="1"/>
        <rFont val="Times New Roman"/>
        <family val="1"/>
      </rPr>
      <t xml:space="preserve">No se observaron soportes que permitieran validar la ejecución de la actividad de control durante el periodo de septiembre a diciembre 2021.
</t>
    </r>
    <r>
      <rPr>
        <b/>
        <sz val="12"/>
        <color theme="1"/>
        <rFont val="Times New Roman"/>
        <family val="1"/>
      </rPr>
      <t xml:space="preserve">Recomendación: </t>
    </r>
    <r>
      <rPr>
        <sz val="12"/>
        <color theme="1"/>
        <rFont val="Times New Roman"/>
        <family val="1"/>
      </rPr>
      <t xml:space="preserve">Aportar los soportes que permitan validar la ejecución de la actividad de control </t>
    </r>
  </si>
  <si>
    <r>
      <t xml:space="preserve">Diciembre 2021: </t>
    </r>
    <r>
      <rPr>
        <sz val="12"/>
        <color theme="1"/>
        <rFont val="Times New Roman"/>
        <family val="1"/>
      </rPr>
      <t xml:space="preserve">No se observaron soportes que permitieran validar la ejecución de la actividad de control durante el periodo de septiembre a diciembre 2021 en lo relacionado con la promoción en página web y redes sociales de la gratuidad de los trámites y servicios , dado que los soportes adjuntos corresponden al primer semestre 2021.
</t>
    </r>
    <r>
      <rPr>
        <b/>
        <sz val="12"/>
        <color theme="1"/>
        <rFont val="Times New Roman"/>
        <family val="1"/>
      </rPr>
      <t xml:space="preserve">Recomendación: </t>
    </r>
    <r>
      <rPr>
        <sz val="12"/>
        <color theme="1"/>
        <rFont val="Times New Roman"/>
        <family val="1"/>
      </rPr>
      <t>Aportar los soportes que permitan validar la ejecución de la actividad de control durante el periodo de monitoreo</t>
    </r>
  </si>
  <si>
    <r>
      <rPr>
        <b/>
        <sz val="12"/>
        <color theme="1"/>
        <rFont val="Times New Roman"/>
        <family val="1"/>
      </rPr>
      <t xml:space="preserve">Diciembre2021: </t>
    </r>
    <r>
      <rPr>
        <sz val="12"/>
        <color theme="1"/>
        <rFont val="Times New Roman"/>
        <family val="1"/>
      </rPr>
      <t xml:space="preserve">Se observó documento en PDF donde se relaciona el link https://sdht-my.sharepoint.com/:f:/g/personal/lynda_pena_habitatbogota_gov_co/EtFjCQz0OL9ApdhEQb_Be48BhuqRw7ykhPKZLCMQSlfJ_w?e=j7oopG, dentro del cual se encuentra la carpeta "Manual SIG OBS" dentro del cuals e encuentran los documentos obsoletos por cada uno de los procesos, sin embargo, no se observó documentación para todos los procesos, ejemplo: Control Interno Disciplinario, Gestión de Servicio al Ciudadano, Comunicaciones, Gestión de Soluciones Habitacionales,  de igual forma, no se observó el formato PG03-FO387 Solicitud creación, anulación o modificación diligenciado para el periodo del monitoreo.
</t>
    </r>
    <r>
      <rPr>
        <b/>
        <sz val="12"/>
        <color theme="1"/>
        <rFont val="Times New Roman"/>
        <family val="1"/>
      </rPr>
      <t xml:space="preserve">Soportes: </t>
    </r>
    <r>
      <rPr>
        <sz val="12"/>
        <color theme="1"/>
        <rFont val="Times New Roman"/>
        <family val="1"/>
      </rPr>
      <t xml:space="preserve">Documento en PDF con link https://sdht-my.sharepoint.com/:f:/g/personal/lynda_pena_habitatbogota_gov_co/EtFjCQz0OL9ApdhEQb_Be48BhuqRw7ykhPKZLCMQSlfJ_w?e=j7oopG
</t>
    </r>
    <r>
      <rPr>
        <b/>
        <sz val="12"/>
        <color theme="1"/>
        <rFont val="Times New Roman"/>
        <family val="1"/>
      </rPr>
      <t xml:space="preserve">Recomendación: </t>
    </r>
    <r>
      <rPr>
        <sz val="12"/>
        <color theme="1"/>
        <rFont val="Times New Roman"/>
        <family val="1"/>
      </rPr>
      <t>Remitir los soportes que permitan evidenciar la ejecución del control, teniendo en cuenta que no se observó el formato de solicitud de creación, modificación o anulación y no se observaron todos los documentos obsoletos de los procesos,</t>
    </r>
  </si>
  <si>
    <t>PARCIAL</t>
  </si>
  <si>
    <r>
      <t xml:space="preserve">Diciembre 2021: </t>
    </r>
    <r>
      <rPr>
        <sz val="12"/>
        <color theme="1"/>
        <rFont val="Times New Roman"/>
        <family val="1"/>
      </rPr>
      <t xml:space="preserve">Se observó el documento "PG03-FO389 Listado maestro de documentos V4", dentro del cual se relaciona las actualizaciones realizadas a los documentos que hacen parte del Sistema Integrado de Gestión de la SDHT.
</t>
    </r>
    <r>
      <rPr>
        <b/>
        <sz val="12"/>
        <color theme="1"/>
        <rFont val="Times New Roman"/>
        <family val="1"/>
      </rPr>
      <t xml:space="preserve">Soportes: </t>
    </r>
    <r>
      <rPr>
        <sz val="12"/>
        <color theme="1"/>
        <rFont val="Times New Roman"/>
        <family val="1"/>
      </rPr>
      <t xml:space="preserve">Listado maestro de documentos V4.
</t>
    </r>
    <r>
      <rPr>
        <b/>
        <sz val="12"/>
        <color theme="1"/>
        <rFont val="Times New Roman"/>
        <family val="1"/>
      </rPr>
      <t xml:space="preserve">Recomendación: </t>
    </r>
    <r>
      <rPr>
        <sz val="12"/>
        <color theme="1"/>
        <rFont val="Times New Roman"/>
        <family val="1"/>
      </rPr>
      <t>Continuar con la ejecución de la actividad de control</t>
    </r>
  </si>
  <si>
    <t>CUMPLE</t>
  </si>
  <si>
    <r>
      <rPr>
        <b/>
        <sz val="12"/>
        <color theme="1"/>
        <rFont val="Times New Roman"/>
        <family val="1"/>
      </rPr>
      <t>Diciembre 2021:</t>
    </r>
    <r>
      <rPr>
        <sz val="12"/>
        <color theme="1"/>
        <rFont val="Times New Roman"/>
        <family val="1"/>
      </rPr>
      <t xml:space="preserve"> Se remiten soportes, estos corresponden con la actividad de control, sin embargo los mismos no permiten evidenciar el registro de ingreso de los bienes.
Por tanto se da cumplimiento parcial a los atributos informativos del mismo.
</t>
    </r>
    <r>
      <rPr>
        <b/>
        <sz val="12"/>
        <color theme="1"/>
        <rFont val="Times New Roman"/>
        <family val="1"/>
      </rPr>
      <t>Soportes:</t>
    </r>
    <r>
      <rPr>
        <sz val="12"/>
        <color theme="1"/>
        <rFont val="Times New Roman"/>
        <family val="1"/>
      </rPr>
      <t xml:space="preserve"> - Archivo formato pdf denominado "donación de bienes"   
- Archivo pdf "revisión de bienes donaciónpor parte de de SDHT"
- Archivo powerpoint "comite de inventarios 2021"
-Archivo pdf Memorando "actualización concepto baja de licencias y software"
</t>
    </r>
    <r>
      <rPr>
        <b/>
        <sz val="12"/>
        <color theme="1"/>
        <rFont val="Times New Roman"/>
        <family val="1"/>
      </rPr>
      <t xml:space="preserve">Recomendación: </t>
    </r>
    <r>
      <rPr>
        <sz val="12"/>
        <color theme="1"/>
        <rFont val="Times New Roman"/>
        <family val="1"/>
      </rPr>
      <t>Remitir para el proximo seguimiento la totalidad de los soportes que permitan evidenciar de forma completa la actividad de control definida.</t>
    </r>
  </si>
  <si>
    <r>
      <rPr>
        <b/>
        <sz val="12"/>
        <color theme="1"/>
        <rFont val="Times New Roman"/>
        <family val="1"/>
      </rPr>
      <t xml:space="preserve">Diciembre 2021: </t>
    </r>
    <r>
      <rPr>
        <sz val="12"/>
        <color theme="1"/>
        <rFont val="Times New Roman"/>
        <family val="1"/>
      </rPr>
      <t xml:space="preserve">Se remiten soportes, estos corresponden con la actividad de control, sin embargo los mismos no permiten evidenciar  las planillas firmadas y aprobadas a través del sistema de pagos.
Por tanto se da cumplimiento parcial a los atributos informativos del mismo.
</t>
    </r>
    <r>
      <rPr>
        <b/>
        <sz val="12"/>
        <color theme="1"/>
        <rFont val="Times New Roman"/>
        <family val="1"/>
      </rPr>
      <t>Soportes:</t>
    </r>
    <r>
      <rPr>
        <sz val="12"/>
        <color theme="1"/>
        <rFont val="Times New Roman"/>
        <family val="1"/>
      </rPr>
      <t xml:space="preserve">
-Archivo formato excel "Relación ordenes de pago septiembre a diciembre 2021"   
- Archivos formato excel de pac por areas meses septiembre, octubre, noviembre y diciembre de 2021.
- Archivo formato excel de "Pagos Bogdata meses septiembre a diciembre de 2021.
- Archivos formato excel denominado"CUADRO DE CONTROL"meses septiembre,octubre,noviembre y diciembre de 2021.
</t>
    </r>
    <r>
      <rPr>
        <b/>
        <sz val="12"/>
        <color theme="1"/>
        <rFont val="Times New Roman"/>
        <family val="1"/>
      </rPr>
      <t>Recomendación:</t>
    </r>
    <r>
      <rPr>
        <sz val="12"/>
        <color theme="1"/>
        <rFont val="Times New Roman"/>
        <family val="1"/>
      </rPr>
      <t xml:space="preserve"> Remitir para el proximo seguimiento la totalidad de los soportes que permtan evidenciar de forma completa la actividad de control definida.</t>
    </r>
  </si>
  <si>
    <r>
      <rPr>
        <b/>
        <sz val="12"/>
        <color theme="1"/>
        <rFont val="Times New Roman"/>
        <family val="1"/>
      </rPr>
      <t xml:space="preserve">Diciembre 2021: </t>
    </r>
    <r>
      <rPr>
        <sz val="12"/>
        <color theme="1"/>
        <rFont val="Times New Roman"/>
        <family val="1"/>
      </rPr>
      <t xml:space="preserve">Se remiten los soportes que permiten verificar la actividad de control.
Se da cumplimiento a los atributos informativos del mismo. 
</t>
    </r>
    <r>
      <rPr>
        <b/>
        <sz val="12"/>
        <color theme="1"/>
        <rFont val="Times New Roman"/>
        <family val="1"/>
      </rPr>
      <t>Soportes:</t>
    </r>
    <r>
      <rPr>
        <sz val="12"/>
        <color theme="1"/>
        <rFont val="Times New Roman"/>
        <family val="1"/>
      </rPr>
      <t xml:space="preserve">
- Archivo formato pdf denominado "Socialización procedimiento de pagos firmado" de fecha 28 de julio 2021. 
</t>
    </r>
    <r>
      <rPr>
        <b/>
        <sz val="12"/>
        <color theme="1"/>
        <rFont val="Times New Roman"/>
        <family val="1"/>
      </rPr>
      <t>Recomendación:</t>
    </r>
    <r>
      <rPr>
        <sz val="12"/>
        <color theme="1"/>
        <rFont val="Times New Roman"/>
        <family val="1"/>
      </rPr>
      <t xml:space="preserve"> Dar continuidad a la actividad de control definida y verificar periodicamente su efectividad.</t>
    </r>
  </si>
  <si>
    <r>
      <rPr>
        <b/>
        <sz val="12"/>
        <color theme="1"/>
        <rFont val="Times New Roman"/>
        <family val="1"/>
      </rPr>
      <t xml:space="preserve">Diciembre 2021: </t>
    </r>
    <r>
      <rPr>
        <sz val="12"/>
        <color theme="1"/>
        <rFont val="Times New Roman"/>
        <family val="1"/>
      </rPr>
      <t xml:space="preserve">Se remiten los soportes los cuales no permiten verificar la actividad de control.
No se evidencia divulgación de  información relacionada con  las responsabilidades y sanciones aplicables a los funcionarios públicos
</t>
    </r>
    <r>
      <rPr>
        <b/>
        <sz val="12"/>
        <color theme="1"/>
        <rFont val="Times New Roman"/>
        <family val="1"/>
      </rPr>
      <t>Soportes:</t>
    </r>
    <r>
      <rPr>
        <sz val="12"/>
        <color theme="1"/>
        <rFont val="Times New Roman"/>
        <family val="1"/>
      </rPr>
      <t xml:space="preserve">
- Archivo formato pdf denominado "procedimiento de pagos" de fecha 27 de abril 2021. 
</t>
    </r>
    <r>
      <rPr>
        <b/>
        <sz val="12"/>
        <color theme="1"/>
        <rFont val="Times New Roman"/>
        <family val="1"/>
      </rPr>
      <t>Recomendación:</t>
    </r>
    <r>
      <rPr>
        <sz val="12"/>
        <color theme="1"/>
        <rFont val="Times New Roman"/>
        <family val="1"/>
      </rPr>
      <t xml:space="preserve">  Remitir para el proximo seguimiento los soportes que permtan evidenciar de forma clara la actividad de control definida.</t>
    </r>
  </si>
  <si>
    <r>
      <rPr>
        <b/>
        <sz val="12"/>
        <color theme="1"/>
        <rFont val="Times New Roman"/>
        <family val="1"/>
      </rPr>
      <t>Diciembre 2021</t>
    </r>
    <r>
      <rPr>
        <sz val="12"/>
        <color theme="1"/>
        <rFont val="Times New Roman"/>
        <family val="1"/>
      </rPr>
      <t xml:space="preserve">: Seobservó que se remite base de datos en Excel en el cual se consigna que la entidad no suscribió contratos con personas que se encuentren con inhabilidades, no obstante, la acción refiere a consultar al contratista en las entidades de control, para lo cual no se adjunta el soporte correspondiente.
Soportes: Hoja de Excel denominada "Contratos suscritos inhabilidades" 
</t>
    </r>
    <r>
      <rPr>
        <b/>
        <sz val="12"/>
        <color theme="1"/>
        <rFont val="Times New Roman"/>
        <family val="1"/>
      </rPr>
      <t xml:space="preserve">Recomendación: </t>
    </r>
    <r>
      <rPr>
        <sz val="12"/>
        <color theme="1"/>
        <rFont val="Times New Roman"/>
        <family val="1"/>
      </rPr>
      <t>Fortalecer la redacción de la actividad de control, de tal manera que se establezca un verbo o acción que dé cuenta del control, así como el registro de la evidencia</t>
    </r>
  </si>
  <si>
    <t>INCUMPLE</t>
  </si>
  <si>
    <r>
      <rPr>
        <b/>
        <sz val="12"/>
        <color theme="1"/>
        <rFont val="Times New Roman"/>
        <family val="1"/>
      </rPr>
      <t>Diciembre 2021</t>
    </r>
    <r>
      <rPr>
        <sz val="12"/>
        <color theme="1"/>
        <rFont val="Times New Roman"/>
        <family val="1"/>
      </rPr>
      <t xml:space="preserve">: Se remite base de datos de los contratos suscritos por la entidad durante el periodo de nonitoreo, dentro de la cual se relaciona el link de publicación en el SECOP y en dichos links se encuentran los informes del Comité Evaluador,
Soportes: Base de datos contratos suscritos en los meses dde septiembre a diciembre 2021.
</t>
    </r>
    <r>
      <rPr>
        <b/>
        <sz val="12"/>
        <color theme="1"/>
        <rFont val="Times New Roman"/>
        <family val="1"/>
      </rPr>
      <t>Recomendación:</t>
    </r>
    <r>
      <rPr>
        <sz val="12"/>
        <color theme="1"/>
        <rFont val="Times New Roman"/>
        <family val="1"/>
      </rPr>
      <t xml:space="preserve"> Se recomienda fortalecer la redacción de la actividad de control, de tal manera que se establezca un verbo o acción que dé cuenta del control y permita facilitar el seguimiento, de igual manera relacionar en la base de datos, los contratos que requieren comité evaluador.</t>
    </r>
  </si>
  <si>
    <r>
      <rPr>
        <b/>
        <sz val="12"/>
        <color theme="1"/>
        <rFont val="Times New Roman"/>
        <family val="1"/>
      </rPr>
      <t>Diciembre 2021:</t>
    </r>
    <r>
      <rPr>
        <sz val="12"/>
        <color theme="1"/>
        <rFont val="Times New Roman"/>
        <family val="1"/>
      </rPr>
      <t xml:space="preserve"> Se remite base de datos de los contratos suscritos por la entidad entre septiembre y diciembre de 2021, en los cuales se observó el link de publicacicón del secop, se observó dentro de estos los documentos relacionados con adendas,  cuyo documento se emite de manera motivada en los respectivos procesos.
</t>
    </r>
    <r>
      <rPr>
        <b/>
        <sz val="12"/>
        <color theme="1"/>
        <rFont val="Times New Roman"/>
        <family val="1"/>
      </rPr>
      <t>Soportes:</t>
    </r>
    <r>
      <rPr>
        <sz val="12"/>
        <color theme="1"/>
        <rFont val="Times New Roman"/>
        <family val="1"/>
      </rPr>
      <t xml:space="preserve"> Base de datos contratos suscritos en los meses de septiembre a diciembre 2021.
</t>
    </r>
    <r>
      <rPr>
        <b/>
        <sz val="12"/>
        <color theme="1"/>
        <rFont val="Times New Roman"/>
        <family val="1"/>
      </rPr>
      <t>Recomendación:</t>
    </r>
    <r>
      <rPr>
        <sz val="12"/>
        <color theme="1"/>
        <rFont val="Times New Roman"/>
        <family val="1"/>
      </rPr>
      <t xml:space="preserve"> Fortalecer la redacción del riesgo, puesto que se establece como una conducta dolosa o sea intencional del Comité Técnico y Evaluador para favorecer a los proponentes, y su redacción se debe encaminar como un posible acto de corrupción. A su vez, recomienda revisar y ajustar los riesgos de conformidad con la Guía para la administración del riesgo y el diseño de controles en entidades públicas, Versión 5 – DAFP.</t>
    </r>
  </si>
  <si>
    <r>
      <t xml:space="preserve">Diciembre 2021: </t>
    </r>
    <r>
      <rPr>
        <sz val="12"/>
        <color theme="1"/>
        <rFont val="Times New Roman"/>
        <family val="1"/>
      </rPr>
      <t xml:space="preserve">Teniendo en cuenta que en el mapa de riesgos se estableció como evidencias “Actos administrativos y diligencias suscritas por el responsable del proceso  Correos electrónicos y Actas de reunión” y se aportaron actas de reparto de los meses de septiembre, octubre, noviembre y diciembre, archivo Excel en donde se relacionan los actos administrativos emitidos en los meses de septiembre a diciembre (47),  sin embargo, se debe validar lo reportado como evidencia de ejecución del control.
</t>
    </r>
    <r>
      <rPr>
        <b/>
        <sz val="12"/>
        <color theme="1"/>
        <rFont val="Times New Roman"/>
        <family val="1"/>
      </rPr>
      <t>Soportes:</t>
    </r>
    <r>
      <rPr>
        <sz val="12"/>
        <color theme="1"/>
        <rFont val="Times New Roman"/>
        <family val="1"/>
      </rPr>
      <t xml:space="preserve"> Archivos PDF denominados: Actas de reparte septiembre, octubre, noviembre y diciembre. Documento en Excel "Actos administrativos Diciembre 31 2021"
</t>
    </r>
    <r>
      <rPr>
        <b/>
        <sz val="12"/>
        <color theme="1"/>
        <rFont val="Times New Roman"/>
        <family val="1"/>
      </rPr>
      <t>Recomendación:</t>
    </r>
    <r>
      <rPr>
        <sz val="12"/>
        <color theme="1"/>
        <rFont val="Times New Roman"/>
        <family val="1"/>
      </rPr>
      <t xml:space="preserve"> Aportar los soportes de cumplimiento de la actividad de control de conformidad con lo establecido en el mapa de riesgos.</t>
    </r>
  </si>
  <si>
    <r>
      <rPr>
        <b/>
        <sz val="12"/>
        <color theme="1"/>
        <rFont val="Times New Roman"/>
        <family val="1"/>
      </rPr>
      <t xml:space="preserve">Diciembre 2021: </t>
    </r>
    <r>
      <rPr>
        <sz val="12"/>
        <color theme="1"/>
        <rFont val="Times New Roman"/>
        <family val="1"/>
      </rPr>
      <t xml:space="preserve">Se observó pantallazo del SID con corte a 13 de diciembre de 2021, donde se  relaciona el reporte de procesos (En evaluación de la queja - 14. Activos - 198 y Finalizados 658.) De igual manera se observaron las actas de reparto de los expedientes durante el mes de septiembre, octubre, noviembre y diciembre 2021.
</t>
    </r>
    <r>
      <rPr>
        <b/>
        <sz val="12"/>
        <color theme="1"/>
        <rFont val="Times New Roman"/>
        <family val="1"/>
      </rPr>
      <t xml:space="preserve">SOportes: </t>
    </r>
    <r>
      <rPr>
        <sz val="12"/>
        <color theme="1"/>
        <rFont val="Times New Roman"/>
        <family val="1"/>
      </rPr>
      <t xml:space="preserve">Pantallazo SID corte 13/12/2021. Actas de reparto de septiembre, octubre, noviembre y diciembre.
</t>
    </r>
    <r>
      <rPr>
        <b/>
        <sz val="12"/>
        <color theme="1"/>
        <rFont val="Times New Roman"/>
        <family val="1"/>
      </rPr>
      <t xml:space="preserve">Recomendación: </t>
    </r>
    <r>
      <rPr>
        <sz val="12"/>
        <color theme="1"/>
        <rFont val="Times New Roman"/>
        <family val="1"/>
      </rPr>
      <t>Continuar con la ejecución del control, validar la redacción de la actividad del control</t>
    </r>
  </si>
  <si>
    <r>
      <rPr>
        <b/>
        <sz val="12"/>
        <color theme="1"/>
        <rFont val="Times New Roman"/>
        <family val="1"/>
      </rPr>
      <t xml:space="preserve">Diciembre 2021: </t>
    </r>
    <r>
      <rPr>
        <sz val="12"/>
        <color theme="1"/>
        <rFont val="Times New Roman"/>
        <family val="1"/>
      </rPr>
      <t xml:space="preserve">Se observó formato PS03-FO57 Planilla de Control para préstamo y consulta de documentos del ems de noviembre de 2021, sin embargo , no observó la aplicación del formato para los emses de septiembre, octubre y diciembre, ni correos electrónicos de solicitud de prestamos de docuemtnos, tal y como se relaciona en el procedimiento.
</t>
    </r>
    <r>
      <rPr>
        <b/>
        <sz val="12"/>
        <color theme="1"/>
        <rFont val="Times New Roman"/>
        <family val="1"/>
      </rPr>
      <t xml:space="preserve">Soportes: </t>
    </r>
    <r>
      <rPr>
        <sz val="12"/>
        <color theme="1"/>
        <rFont val="Times New Roman"/>
        <family val="1"/>
      </rPr>
      <t xml:space="preserve">Planilla del mes de noviembre 
</t>
    </r>
    <r>
      <rPr>
        <b/>
        <sz val="12"/>
        <color theme="1"/>
        <rFont val="Times New Roman"/>
        <family val="1"/>
      </rPr>
      <t xml:space="preserve">Recomendación: </t>
    </r>
    <r>
      <rPr>
        <sz val="12"/>
        <color theme="1"/>
        <rFont val="Times New Roman"/>
        <family val="1"/>
      </rPr>
      <t>Remitir los soportes que den cuenta de la aplicación del control en los meses de septiembre, octubre y diciembre.</t>
    </r>
  </si>
  <si>
    <r>
      <rPr>
        <b/>
        <sz val="12"/>
        <color theme="1"/>
        <rFont val="Times New Roman"/>
        <family val="1"/>
      </rPr>
      <t xml:space="preserve">Diciembre 2021: </t>
    </r>
    <r>
      <rPr>
        <sz val="12"/>
        <color theme="1"/>
        <rFont val="Times New Roman"/>
        <family val="1"/>
      </rPr>
      <t xml:space="preserve">Se observó documento WORD con link https://sdht-my.sharepoint.com/:f:/g/personal/linda_castaneda_habitatbogota_gov_co/EkFmMOK0C2pMjYQLNLo8LlwBrH_aopWm-4w4ypxSDoGl3g?e=g5TwQZ donde se encuentran los soportes de aplicación del procedimiento PM07-PR01 respecto al diseño de lineamientos e instrumentos de politica de vivienda y habitat, dentro del link se observaron soportes para la Reformulación de la Politica de Habitat y la formulación de la Politica de Servicios Públicos.
</t>
    </r>
    <r>
      <rPr>
        <b/>
        <sz val="12"/>
        <color theme="1"/>
        <rFont val="Times New Roman"/>
        <family val="1"/>
      </rPr>
      <t>Soportes:</t>
    </r>
    <r>
      <rPr>
        <sz val="12"/>
        <color theme="1"/>
        <rFont val="Times New Roman"/>
        <family val="1"/>
      </rPr>
      <t xml:space="preserve"> https://sdht-my.sharepoint.com/:f:/g/personal/linda_castaneda_habitatbogota_gov_co/EkFmMOK0C2pMjYQLNLo8LlwBrH_aopWm-4w4ypxSDoGl3g?e=g5TwQZ 
</t>
    </r>
    <r>
      <rPr>
        <b/>
        <sz val="12"/>
        <color theme="1"/>
        <rFont val="Times New Roman"/>
        <family val="1"/>
      </rPr>
      <t xml:space="preserve">Recomendación: </t>
    </r>
    <r>
      <rPr>
        <sz val="12"/>
        <color theme="1"/>
        <rFont val="Times New Roman"/>
        <family val="1"/>
      </rPr>
      <t>Se recomienda generar un informe general respecto a los lineamientos que se encuentran en diseño y en que etapa se encuentran de acuerdo con los planes de trabajo propuestos para el diseño de cada uno. Continuar con la aplicación del control</t>
    </r>
  </si>
  <si>
    <r>
      <rPr>
        <b/>
        <sz val="12"/>
        <color theme="1"/>
        <rFont val="Times New Roman"/>
        <family val="1"/>
      </rPr>
      <t xml:space="preserve">Diciembre 2021: </t>
    </r>
    <r>
      <rPr>
        <sz val="12"/>
        <color theme="1"/>
        <rFont val="Times New Roman"/>
        <family val="1"/>
      </rPr>
      <t xml:space="preserve">Se observó documento en PDF denominado "MATRIZ DE RESPUESTA DE JULIO A NOVIEMBRE" dentro del cual se relaciona los radicados de entrada y de respuesta, de igual forma, se adjunto dos radicados de respuesta (2-2021-54257 y 2-2021-68497) dentro de los cuales se informa a los peticionarios la gratuidad en los tràmites y/o servicios de la entidad.
</t>
    </r>
    <r>
      <rPr>
        <b/>
        <sz val="12"/>
        <color theme="1"/>
        <rFont val="Times New Roman"/>
        <family val="1"/>
      </rPr>
      <t xml:space="preserve">Soportes: </t>
    </r>
    <r>
      <rPr>
        <sz val="12"/>
        <color theme="1"/>
        <rFont val="Times New Roman"/>
        <family val="1"/>
      </rPr>
      <t xml:space="preserve">Matriz de repsuesta Julio a noviembre, Oficios de salida 2-2021-54257 y 2-2021-68497
</t>
    </r>
    <r>
      <rPr>
        <b/>
        <sz val="12"/>
        <color theme="1"/>
        <rFont val="Times New Roman"/>
        <family val="1"/>
      </rPr>
      <t xml:space="preserve">Recomendaciòn: </t>
    </r>
    <r>
      <rPr>
        <sz val="12"/>
        <color theme="1"/>
        <rFont val="Times New Roman"/>
        <family val="1"/>
      </rPr>
      <t>COntinuar con la ejecuciòn del control</t>
    </r>
  </si>
  <si>
    <r>
      <rPr>
        <b/>
        <sz val="12"/>
        <color theme="1"/>
        <rFont val="Times New Roman"/>
        <family val="1"/>
      </rPr>
      <t xml:space="preserve">Diciembre 2021: </t>
    </r>
    <r>
      <rPr>
        <sz val="12"/>
        <color theme="1"/>
        <rFont val="Times New Roman"/>
        <family val="1"/>
      </rPr>
      <t xml:space="preserve">Se observò memorandos de remisiòn a la Subdirectora Adminsitrativa respecto al nùmero de expedientes prestados durante los meses de septiembre, octubre, noviembre y diciembre, con als respectivas planillas de prestamos de documentos diligenciada.
</t>
    </r>
    <r>
      <rPr>
        <b/>
        <sz val="12"/>
        <color theme="1"/>
        <rFont val="Times New Roman"/>
        <family val="1"/>
      </rPr>
      <t xml:space="preserve">SOportes: </t>
    </r>
    <r>
      <rPr>
        <sz val="12"/>
        <color theme="1"/>
        <rFont val="Times New Roman"/>
        <family val="1"/>
      </rPr>
      <t xml:space="preserve">memorando No, 3-2021-05238  (Septiembre 2021), memorando No, 3-2021-06125 (Octubre 2021), memorando No, 3-2021-06692 (Noviembre 2021). Memorando No. 3-2021-07649 (Diciembre 2021).
</t>
    </r>
    <r>
      <rPr>
        <b/>
        <sz val="12"/>
        <color theme="1"/>
        <rFont val="Times New Roman"/>
        <family val="1"/>
      </rPr>
      <t xml:space="preserve">Recomendaciòn: </t>
    </r>
    <r>
      <rPr>
        <sz val="12"/>
        <color theme="1"/>
        <rFont val="Times New Roman"/>
        <family val="1"/>
      </rPr>
      <t>Continuar con la ejecuciòn del control.</t>
    </r>
  </si>
  <si>
    <r>
      <rPr>
        <b/>
        <sz val="12"/>
        <color theme="1"/>
        <rFont val="Times New Roman"/>
        <family val="1"/>
      </rPr>
      <t xml:space="preserve">Diciembre 2021: </t>
    </r>
    <r>
      <rPr>
        <sz val="12"/>
        <color theme="1"/>
        <rFont val="Times New Roman"/>
        <family val="1"/>
      </rPr>
      <t xml:space="preserve">Se observó el documento PG04-FO554 COMPROMISO DE CONFIDENCIALIDAD Y BUEN USO DE LA INFORMACIÓN DE LA SECRETARÍA DISTRITAL DEL HÁBITAT diligenciada para el mes de octubre 2021, sin embargo, en dicho documento no se observó el diligenciamiento del jefe de la dependencia solicitante.
</t>
    </r>
    <r>
      <rPr>
        <b/>
        <sz val="12"/>
        <color theme="1"/>
        <rFont val="Times New Roman"/>
        <family val="1"/>
      </rPr>
      <t xml:space="preserve">Soporte: </t>
    </r>
    <r>
      <rPr>
        <sz val="12"/>
        <color theme="1"/>
        <rFont val="Times New Roman"/>
        <family val="1"/>
      </rPr>
      <t xml:space="preserve">PG04-FO554 COMPROMISO DE CONFIDENCIALIDAD Y BUEN USO DE LA INFORMACIÓN DE LA SECRETARÍA DISTRITAL DEL HÁBITAT (Octubre 2021).
</t>
    </r>
    <r>
      <rPr>
        <b/>
        <sz val="12"/>
        <color theme="1"/>
        <rFont val="Times New Roman"/>
        <family val="1"/>
      </rPr>
      <t xml:space="preserve">Recomendaciòn: </t>
    </r>
    <r>
      <rPr>
        <sz val="12"/>
        <color theme="1"/>
        <rFont val="Times New Roman"/>
        <family val="1"/>
      </rPr>
      <t>Continuar con la aplicaciòn del control, diligenciando la totalidad de los campos que componenten el formato.</t>
    </r>
  </si>
  <si>
    <r>
      <rPr>
        <b/>
        <sz val="12"/>
        <color theme="1"/>
        <rFont val="Times New Roman"/>
        <family val="1"/>
      </rPr>
      <t xml:space="preserve">Diciembre 2021: </t>
    </r>
    <r>
      <rPr>
        <sz val="12"/>
        <color theme="1"/>
        <rFont val="Times New Roman"/>
        <family val="1"/>
      </rPr>
      <t xml:space="preserve">Se observò el formato PG04-FO561 diligenciado para el mes de agosto de 2021 para la creación de un asuario apra ela cceso a la Base Geográfica de la SDHT.
</t>
    </r>
    <r>
      <rPr>
        <b/>
        <sz val="12"/>
        <color theme="1"/>
        <rFont val="Times New Roman"/>
        <family val="1"/>
      </rPr>
      <t xml:space="preserve">Soporte: </t>
    </r>
    <r>
      <rPr>
        <sz val="12"/>
        <color theme="1"/>
        <rFont val="Times New Roman"/>
        <family val="1"/>
      </rPr>
      <t xml:space="preserve">PG04-FO561 de agosto 2021
</t>
    </r>
    <r>
      <rPr>
        <b/>
        <sz val="12"/>
        <color theme="1"/>
        <rFont val="Times New Roman"/>
        <family val="1"/>
      </rPr>
      <t xml:space="preserve">Recomendaciòn: </t>
    </r>
    <r>
      <rPr>
        <sz val="12"/>
        <color theme="1"/>
        <rFont val="Times New Roman"/>
        <family val="1"/>
      </rPr>
      <t>Continuar con la ejecuciòn del control.</t>
    </r>
  </si>
  <si>
    <r>
      <rPr>
        <b/>
        <sz val="12"/>
        <color theme="1"/>
        <rFont val="Times New Roman"/>
        <family val="1"/>
      </rPr>
      <t xml:space="preserve">Diciembre 2021: </t>
    </r>
    <r>
      <rPr>
        <sz val="12"/>
        <color theme="1"/>
        <rFont val="Times New Roman"/>
        <family val="1"/>
      </rPr>
      <t xml:space="preserve">Se observò el formato PG04-FO467 Formato de indentificaciòn de la informaciòn a publicar como dato abierto para el mes de octubre y noviembre 2021 de los siguinetes archivos: 1. Bogota Solidaria, Desarrollo de estrategias de innovaciòn y fortalecimiento social, Intervenciòn lineal de mejoramiento de entorno, Proyectos de mejoramiento de vivienda realizados,Territorio de transiciòn,Proyectos de subsidios de vivienda otorgados, entre otros.
</t>
    </r>
    <r>
      <rPr>
        <b/>
        <sz val="12"/>
        <color theme="1"/>
        <rFont val="Times New Roman"/>
        <family val="1"/>
      </rPr>
      <t xml:space="preserve">Soportes: </t>
    </r>
    <r>
      <rPr>
        <sz val="12"/>
        <color theme="1"/>
        <rFont val="Times New Roman"/>
        <family val="1"/>
      </rPr>
      <t xml:space="preserve"> PG04-FO467 Formato de identificaciòn de la informaciòn a publicar como dato abierto para 
. Bogota Solidaria, Desarrollo de estrategias de innovaciòn y fortalecimiento social, Intervenciòn lineal de mejoramiento de entorno, Proyectos de mejoramiento de vivienda realizados,Territorio de transiciòn,Proyectos de subsidios de vivienda otorgados, entre otros.
</t>
    </r>
    <r>
      <rPr>
        <b/>
        <sz val="12"/>
        <color theme="1"/>
        <rFont val="Times New Roman"/>
        <family val="1"/>
      </rPr>
      <t xml:space="preserve">Recomendaciòn: </t>
    </r>
    <r>
      <rPr>
        <sz val="12"/>
        <color theme="1"/>
        <rFont val="Times New Roman"/>
        <family val="1"/>
      </rPr>
      <t>Continar con la ejeucción del control.</t>
    </r>
  </si>
  <si>
    <r>
      <t xml:space="preserve">Diciembre 2021: </t>
    </r>
    <r>
      <rPr>
        <sz val="12"/>
        <color theme="1"/>
        <rFont val="Times New Roman"/>
        <family val="1"/>
      </rPr>
      <t xml:space="preserve">Se observò correo del 29 de diciembre de 2021por asunto "Sensiblizaciòn còdigo de integridad" al interior de la Subdirecciòn de Gestión del Suelo.
</t>
    </r>
    <r>
      <rPr>
        <b/>
        <sz val="12"/>
        <color theme="1"/>
        <rFont val="Times New Roman"/>
        <family val="1"/>
      </rPr>
      <t xml:space="preserve">Soportes: </t>
    </r>
    <r>
      <rPr>
        <sz val="12"/>
        <color theme="1"/>
        <rFont val="Times New Roman"/>
        <family val="1"/>
      </rPr>
      <t xml:space="preserve">Correo electrónico del 29 de diciembre de 2021 y presentación "Sensiblización código de integirdad"
</t>
    </r>
    <r>
      <rPr>
        <b/>
        <sz val="12"/>
        <color theme="1"/>
        <rFont val="Times New Roman"/>
        <family val="1"/>
      </rPr>
      <t xml:space="preserve">Recomendación: </t>
    </r>
    <r>
      <rPr>
        <sz val="12"/>
        <color theme="1"/>
        <rFont val="Times New Roman"/>
        <family val="1"/>
      </rPr>
      <t>COntinuar con la ejecución del control</t>
    </r>
  </si>
  <si>
    <r>
      <rPr>
        <b/>
        <sz val="12"/>
        <color theme="1"/>
        <rFont val="Times New Roman"/>
        <family val="1"/>
      </rPr>
      <t>Diciembre 2021:</t>
    </r>
    <r>
      <rPr>
        <sz val="12"/>
        <color theme="1"/>
        <rFont val="Times New Roman"/>
        <family val="1"/>
      </rPr>
      <t xml:space="preserve"> Se observó en la carpeta de evidencias archivos en formato PDF con Fichas Prediales realizadas por la Subdirección de Gestión del Suelo; los archivos incluidos tienen la denominación del CHIP del predio a revisar en donde se hace la identificación del predio, el análisis jurídico, análisis de normatividad, descripción de visita al predio y se hacen conclusiones generales entre otros análisis.
</t>
    </r>
    <r>
      <rPr>
        <b/>
        <sz val="12"/>
        <color theme="1"/>
        <rFont val="Times New Roman"/>
        <family val="1"/>
      </rPr>
      <t xml:space="preserve">Soportes: Aproximadamente </t>
    </r>
    <r>
      <rPr>
        <sz val="12"/>
        <color theme="1"/>
        <rFont val="Times New Roman"/>
        <family val="1"/>
      </rPr>
      <t xml:space="preserve">500 archivos en formato PDF denominados con nomenclatura de CHIP predial
Recomendación: Continuar con la aplicación del control. </t>
    </r>
  </si>
  <si>
    <r>
      <rPr>
        <b/>
        <sz val="12"/>
        <color theme="1"/>
        <rFont val="Times New Roman"/>
        <family val="1"/>
      </rPr>
      <t xml:space="preserve">Diciembre 2021: </t>
    </r>
    <r>
      <rPr>
        <sz val="12"/>
        <color theme="1"/>
        <rFont val="Times New Roman"/>
        <family val="1"/>
      </rPr>
      <t xml:space="preserve">Para el periodo de septiembre a diciembre Se observó nueve (9) documentos de PS01-FO565 Certificación de cumplimiento de requisitos diligenciados para Subdirector de Barrios, Profesional Especializado Codigo 222 grado 24 de SICV (2), Profesional Especialziado Còdigo 222 Grado 24 Subdirecciòn Adminsitrativa, Profesional Especializado Codigo 222 grado 24 Oficina Asesora de Comunicaciones, Subdirector de Prevenciòn y Seguimiento,  Profesional Especialziado Còdigo 222 Grado 24 Subdirecciòn de Prevención y Seguimiento,  Profesional Especialziado Còdigo 222 Grado 24 Subdirecciòn Financiera, Subsecretario de Coordinaciòn Operativa, sin embargo, los documentos se encuentran sin firma.
</t>
    </r>
    <r>
      <rPr>
        <b/>
        <sz val="12"/>
        <color theme="1"/>
        <rFont val="Times New Roman"/>
        <family val="1"/>
      </rPr>
      <t xml:space="preserve">Soportes: </t>
    </r>
    <r>
      <rPr>
        <sz val="12"/>
        <color theme="1"/>
        <rFont val="Times New Roman"/>
        <family val="1"/>
      </rPr>
      <t xml:space="preserve">Nueva (9) documentos de PS01-FO565 Certificación de cumplimiento de requisitos diligenciados para Subdirector de Barrios, Subdirector de Prevenciòn y Seguimiento, Subsecretario de Coordinaciòn operativa y Porfesional Especializado Còdigo 222 grado 24 (6)
</t>
    </r>
    <r>
      <rPr>
        <b/>
        <sz val="12"/>
        <color theme="1"/>
        <rFont val="Times New Roman"/>
        <family val="1"/>
      </rPr>
      <t xml:space="preserve">Recomendación: </t>
    </r>
    <r>
      <rPr>
        <sz val="12"/>
        <color theme="1"/>
        <rFont val="Times New Roman"/>
        <family val="1"/>
      </rPr>
      <t>Continuar con la ejecución del control y remitir los documentos firmados.</t>
    </r>
  </si>
  <si>
    <r>
      <rPr>
        <b/>
        <sz val="12"/>
        <color theme="1"/>
        <rFont val="Times New Roman"/>
        <family val="1"/>
      </rPr>
      <t xml:space="preserve">Diciembre 2021: </t>
    </r>
    <r>
      <rPr>
        <sz val="12"/>
        <color theme="1"/>
        <rFont val="Times New Roman"/>
        <family val="1"/>
      </rPr>
      <t xml:space="preserve">Se presenta observó documento soporte denominado "Anexo 1-Reporte GLPI creación de usuarios"  mediante directorio activo, en el cual se aprecia la creación y/o modificación de usuarios, correspondiente a un total de 317 del mes de septiembre a diciembre 2021.
</t>
    </r>
    <r>
      <rPr>
        <b/>
        <sz val="12"/>
        <color theme="1"/>
        <rFont val="Times New Roman"/>
        <family val="1"/>
      </rPr>
      <t>Soportes:</t>
    </r>
    <r>
      <rPr>
        <sz val="12"/>
        <color theme="1"/>
        <rFont val="Times New Roman"/>
        <family val="1"/>
      </rPr>
      <t xml:space="preserve">
- Anexo 1-Reporte GLPI creación de usuarios.xlsx
Recomendación: Continuar con las acciones encaminadas a controlar el acceso a la información de la SDHT.
</t>
    </r>
    <r>
      <rPr>
        <b/>
        <sz val="12"/>
        <color theme="1"/>
        <rFont val="Times New Roman"/>
        <family val="1"/>
      </rPr>
      <t xml:space="preserve">Recomendación: </t>
    </r>
    <r>
      <rPr>
        <sz val="12"/>
        <color theme="1"/>
        <rFont val="Times New Roman"/>
        <family val="1"/>
      </rPr>
      <t>Continuar con la ejecución del control</t>
    </r>
  </si>
  <si>
    <r>
      <rPr>
        <b/>
        <sz val="12"/>
        <color theme="1"/>
        <rFont val="Times New Roman"/>
        <family val="1"/>
      </rPr>
      <t xml:space="preserve">Diciembre 2021: </t>
    </r>
    <r>
      <rPr>
        <sz val="12"/>
        <color theme="1"/>
        <rFont val="Times New Roman"/>
        <family val="1"/>
      </rPr>
      <t xml:space="preserve"> Se observó pantallazo  de la página web de la entidad y SUIT respecto a la gratuidad del trámite "LEGALIZACIÓN URBANISTICA DE ASENTAMIENTOS HUMANOS", sin embargo, en dicho soporte no es posible validar la fecha del seguimiento.
</t>
    </r>
    <r>
      <rPr>
        <b/>
        <sz val="12"/>
        <color theme="1"/>
        <rFont val="Times New Roman"/>
        <family val="1"/>
      </rPr>
      <t xml:space="preserve">Soporte: </t>
    </r>
    <r>
      <rPr>
        <sz val="12"/>
        <color theme="1"/>
        <rFont val="Times New Roman"/>
        <family val="1"/>
      </rPr>
      <t xml:space="preserve">Pantallazo del trámite "LEGALIZACIÓN URBANISTICA DE ASENTAMIENTOS HUMANOS" en SUIT y pàgina web
</t>
    </r>
    <r>
      <rPr>
        <b/>
        <sz val="12"/>
        <color theme="1"/>
        <rFont val="Times New Roman"/>
        <family val="1"/>
      </rPr>
      <t xml:space="preserve">Recomendación: </t>
    </r>
    <r>
      <rPr>
        <sz val="12"/>
        <color theme="1"/>
        <rFont val="Times New Roman"/>
        <family val="1"/>
      </rPr>
      <t>Remitir soporte que permita validar la fecha, de tal manera que se valide que dicho seguimiento y/o actualización se realiza en el periodo del reporte y de acuerdo con la periodicidad definida.</t>
    </r>
  </si>
  <si>
    <r>
      <rPr>
        <b/>
        <sz val="12"/>
        <color theme="1"/>
        <rFont val="Times New Roman"/>
        <family val="1"/>
      </rPr>
      <t xml:space="preserve">Diciembre 2021: </t>
    </r>
    <r>
      <rPr>
        <sz val="12"/>
        <color theme="1"/>
        <rFont val="Times New Roman"/>
        <family val="1"/>
      </rPr>
      <t>Se observó la realización de 5 talleres durante el mes de diciembre en el asentamiento RENACER DEL SAUCO, HOLANDA II, CASABLANCA III, PRIMEVERA AZUL y PORVENIR OSORIO,, dentro del cual se informó la gratuidad del trámite de legalización, se generó la respectiva acta y listado de asistencia. 
Soportes: 1 acta y listado de asistencia del taller comunitario en el asentamiento RENACER DEL SAUCO, HOLANDA II, CASABLANCA III, PRIMEVERA AZUL y PORVENIR OSORIO,
Recomendación: Continuar con la ejecución de la actividad de control.</t>
    </r>
  </si>
  <si>
    <r>
      <rPr>
        <b/>
        <sz val="12"/>
        <color theme="1"/>
        <rFont val="Times New Roman"/>
        <family val="1"/>
      </rPr>
      <t xml:space="preserve">Diciembre 2021: </t>
    </r>
    <r>
      <rPr>
        <sz val="12"/>
        <color theme="1"/>
        <rFont val="Times New Roman"/>
        <family val="1"/>
      </rPr>
      <t xml:space="preserve">Se observó acta de mesa de trabajo para el mejoramiento integral de asentamiento humanos del 21 de octubre de 2021, dentro de la cual se observó temas como "4. Presentación, validación y  aprobación de propuesta de Plan de Acción del territorio priorizado de mejoramiento integral"Alfonso López".5.Presentación,  validación  y  aprobaciónde  propuesta  de  Plan  de  Acción  del territorio priorizado de mejoramiento integral “Colinas -El Portal" y 7. Seguimiento al reporte y georreferenciación de las intervenciones reportadas por las entidades dentro de las UPZtipo1." . Adicionalmente, se observó acta del mes de diciembre donde se trataront emas como "Presentación de acciones por parte del Plan Terrazas de la Secretaría Distrital del Hábitat –SDHT., Resultado a la fecha de la articulación interinstitucional en los talleres con enfoque territorial y agenda de trabajo para la vigencia 2022, en el marco del mejoramiento integral., Resumen de los Planes de Acción de mejoramiento integral del territorio priorizado,validados y aprobados a la fecha, en el marco de la Mesa., Seguimiento al reporte y georreferenciación de las intervenciones reportadas por las entidades dentro de las UPZ tipo 1." Sin embargo, el acta se encuentra sin validar y no se adjunto listado de asistencia
</t>
    </r>
    <r>
      <rPr>
        <b/>
        <sz val="12"/>
        <color theme="1"/>
        <rFont val="Times New Roman"/>
        <family val="1"/>
      </rPr>
      <t xml:space="preserve">Soportes: </t>
    </r>
    <r>
      <rPr>
        <sz val="12"/>
        <color theme="1"/>
        <rFont val="Times New Roman"/>
        <family val="1"/>
      </rPr>
      <t xml:space="preserve">Acta del 21 de octubre de 2021 y listado de asistencia. Borrador acta del 20 de diciembre de 2021
</t>
    </r>
    <r>
      <rPr>
        <b/>
        <sz val="12"/>
        <color theme="1"/>
        <rFont val="Times New Roman"/>
        <family val="1"/>
      </rPr>
      <t xml:space="preserve">Recomendación: </t>
    </r>
    <r>
      <rPr>
        <sz val="12"/>
        <color theme="1"/>
        <rFont val="Times New Roman"/>
        <family val="1"/>
      </rPr>
      <t>COntinuar con la ejecución del control y remitir el acta del mes de diciembre firmada y su respectivo listado de asistencia</t>
    </r>
  </si>
  <si>
    <r>
      <rPr>
        <b/>
        <sz val="12"/>
        <color theme="1"/>
        <rFont val="Times New Roman"/>
        <family val="1"/>
      </rPr>
      <t xml:space="preserve">Diciembre 2021: </t>
    </r>
    <r>
      <rPr>
        <sz val="12"/>
        <color theme="1"/>
        <rFont val="Times New Roman"/>
        <family val="1"/>
      </rPr>
      <t xml:space="preserve">Se observó los informes de supervisión de la Subdirecciónd e Barrios: CTO 797-2021 (Septiembre, octubre y noviembre),CTO 798-2021 (Septiembre, octubre y noviembre),Convenio 1481 de 2020 (Octubre), Convenio 613 de 2020 (Septiembre, octubre, noviembre), Convenio 686 de 2019 (Septimebre, octubre). Actas del comité técnico del convenio 760-2021, CTO 738-2021 (Memorando No. 3-2021-04764 (Informe julio) y 3-2021-04764 (Informe agosto), Contrato 832-2021 (Actas de comite de obra e informes de supervisi{on de octubre y noviembre. Contrato 908-2021 (Acta de Comié de Obra). 
En el documento en Excel se relacionan 9 contratos (8 en ejecuci{on y 1 terminado), 8 convenios (7 en ejecuicón y 1 terminado)
</t>
    </r>
    <r>
      <rPr>
        <b/>
        <sz val="12"/>
        <color theme="1"/>
        <rFont val="Times New Roman"/>
        <family val="1"/>
      </rPr>
      <t xml:space="preserve">SOportes: </t>
    </r>
    <r>
      <rPr>
        <sz val="12"/>
        <color theme="1"/>
        <rFont val="Times New Roman"/>
        <family val="1"/>
      </rPr>
      <t xml:space="preserve">Informes de supervisión,actas de comité de obra, actas de comité técnico, documento en Excel "Listado contratos y convenios vigentes 2021_3"
</t>
    </r>
    <r>
      <rPr>
        <b/>
        <sz val="12"/>
        <color theme="1"/>
        <rFont val="Times New Roman"/>
        <family val="1"/>
      </rPr>
      <t xml:space="preserve">Recomendación: </t>
    </r>
    <r>
      <rPr>
        <sz val="12"/>
        <color theme="1"/>
        <rFont val="Times New Roman"/>
        <family val="1"/>
      </rPr>
      <t xml:space="preserve">Continuar con la ejecución del control </t>
    </r>
  </si>
  <si>
    <t>Seguimiento Tercera Linea de Defensa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</si>
</sst>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d/mm/yyyy;@"/>
    <numFmt numFmtId="165" formatCode="dd/mm/yy;@"/>
  </numFmts>
  <fonts count="21" x14ac:knownFonts="1">
    <font>
      <sz val="11"/>
      <color theme="1"/>
      <name val="Calibri"/>
      <family val="2"/>
      <scheme val="minor"/>
    </font>
    <font>
      <sz val="11"/>
      <color theme="1"/>
      <name val="Calibri"/>
      <family val="2"/>
      <scheme val="minor"/>
    </font>
    <font>
      <sz val="11"/>
      <color indexed="8"/>
      <name val="Calibri"/>
      <family val="2"/>
    </font>
    <font>
      <sz val="12"/>
      <color indexed="8"/>
      <name val="Times New Roman"/>
      <family val="1"/>
    </font>
    <font>
      <b/>
      <sz val="12"/>
      <color indexed="8"/>
      <name val="Times New Roman"/>
      <family val="1"/>
    </font>
    <font>
      <sz val="11"/>
      <color theme="1"/>
      <name val="Times New Roman"/>
      <family val="1"/>
    </font>
    <font>
      <b/>
      <sz val="11"/>
      <color theme="1"/>
      <name val="Times New Roman"/>
      <family val="1"/>
    </font>
    <font>
      <b/>
      <sz val="11"/>
      <name val="Times New Roman"/>
      <family val="1"/>
    </font>
    <font>
      <b/>
      <sz val="11"/>
      <color indexed="8"/>
      <name val="Times New Roman"/>
      <family val="1"/>
    </font>
    <font>
      <b/>
      <i/>
      <sz val="11"/>
      <name val="Times New Roman"/>
      <family val="1"/>
    </font>
    <font>
      <sz val="12"/>
      <color theme="1"/>
      <name val="Times New Roman"/>
      <family val="1"/>
    </font>
    <font>
      <sz val="12"/>
      <name val="Times New Roman"/>
      <family val="1"/>
    </font>
    <font>
      <b/>
      <sz val="12"/>
      <name val="Times New Roman"/>
      <family val="1"/>
    </font>
    <font>
      <sz val="8"/>
      <name val="Times New Roman"/>
      <family val="1"/>
    </font>
    <font>
      <sz val="10"/>
      <color theme="1"/>
      <name val="Times New Roman"/>
      <family val="1"/>
    </font>
    <font>
      <sz val="10"/>
      <name val="Times New Roman"/>
      <family val="1"/>
    </font>
    <font>
      <sz val="12"/>
      <color rgb="FFFF0000"/>
      <name val="Times New Roman"/>
      <family val="1"/>
    </font>
    <font>
      <u/>
      <sz val="12"/>
      <color theme="1"/>
      <name val="Times New Roman"/>
      <family val="1"/>
    </font>
    <font>
      <b/>
      <sz val="12"/>
      <color theme="1"/>
      <name val="Times New Roman"/>
      <family val="1"/>
    </font>
    <font>
      <b/>
      <sz val="10"/>
      <color theme="1"/>
      <name val="Times New Roman"/>
      <family val="1"/>
    </font>
    <font>
      <b/>
      <sz val="9"/>
      <name val="Times New Roman"/>
      <family val="1"/>
    </font>
  </fonts>
  <fills count="8">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4" tint="0.39997558519241921"/>
        <bgColor indexed="31"/>
      </patternFill>
    </fill>
    <fill>
      <patternFill patternType="solid">
        <fgColor theme="0"/>
        <bgColor indexed="64"/>
      </patternFill>
    </fill>
    <fill>
      <patternFill patternType="solid">
        <fgColor theme="2" tint="-9.9978637043366805E-2"/>
        <bgColor indexed="64"/>
      </patternFill>
    </fill>
    <fill>
      <patternFill patternType="solid">
        <fgColor theme="5"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auto="1"/>
      </left>
      <right/>
      <top/>
      <bottom/>
      <diagonal/>
    </border>
    <border>
      <left style="thin">
        <color indexed="64"/>
      </left>
      <right style="thin">
        <color indexed="64"/>
      </right>
      <top/>
      <bottom style="thin">
        <color indexed="64"/>
      </bottom>
      <diagonal/>
    </border>
    <border>
      <left style="thin">
        <color auto="1"/>
      </left>
      <right/>
      <top/>
      <bottom style="thin">
        <color auto="1"/>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0" fontId="2" fillId="0" borderId="0"/>
    <xf numFmtId="41" fontId="1" fillId="0" borderId="0" applyFont="0" applyFill="0" applyBorder="0" applyAlignment="0" applyProtection="0"/>
  </cellStyleXfs>
  <cellXfs count="207">
    <xf numFmtId="0" fontId="0" fillId="0" borderId="0" xfId="0"/>
    <xf numFmtId="0" fontId="3" fillId="0" borderId="0" xfId="2" applyFont="1" applyAlignment="1" applyProtection="1">
      <alignment horizontal="center" vertical="center"/>
      <protection locked="0"/>
    </xf>
    <xf numFmtId="0" fontId="3" fillId="0" borderId="0" xfId="2" applyFont="1" applyProtection="1">
      <protection locked="0"/>
    </xf>
    <xf numFmtId="0" fontId="5" fillId="0" borderId="0" xfId="0" applyFont="1" applyProtection="1">
      <protection locked="0"/>
    </xf>
    <xf numFmtId="0" fontId="6" fillId="2" borderId="10"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left" vertical="center" wrapText="1"/>
      <protection locked="0"/>
    </xf>
    <xf numFmtId="0" fontId="8" fillId="4" borderId="9" xfId="2" applyFont="1" applyFill="1" applyBorder="1" applyAlignment="1" applyProtection="1">
      <alignment vertical="center" wrapText="1"/>
      <protection locked="0"/>
    </xf>
    <xf numFmtId="0" fontId="8" fillId="4" borderId="9" xfId="2" applyFont="1" applyFill="1" applyBorder="1" applyAlignment="1" applyProtection="1">
      <alignment horizontal="center" vertical="center" wrapText="1"/>
      <protection locked="0"/>
    </xf>
    <xf numFmtId="49" fontId="7" fillId="3" borderId="10" xfId="0" applyNumberFormat="1" applyFont="1" applyFill="1" applyBorder="1" applyAlignment="1" applyProtection="1">
      <alignment vertical="center" wrapText="1"/>
      <protection locked="0"/>
    </xf>
    <xf numFmtId="49" fontId="7" fillId="3" borderId="9" xfId="0" applyNumberFormat="1" applyFont="1" applyFill="1" applyBorder="1" applyAlignment="1" applyProtection="1">
      <alignment vertical="center" wrapText="1"/>
      <protection locked="0"/>
    </xf>
    <xf numFmtId="49" fontId="9" fillId="3" borderId="14" xfId="0" applyNumberFormat="1" applyFont="1" applyFill="1" applyBorder="1" applyAlignment="1" applyProtection="1">
      <alignment vertical="center" wrapText="1"/>
      <protection locked="0"/>
    </xf>
    <xf numFmtId="49" fontId="9" fillId="3" borderId="1" xfId="0" applyNumberFormat="1" applyFont="1" applyFill="1" applyBorder="1" applyAlignment="1" applyProtection="1">
      <alignment vertical="center" wrapText="1"/>
      <protection locked="0"/>
    </xf>
    <xf numFmtId="49" fontId="9" fillId="3" borderId="15" xfId="0" applyNumberFormat="1" applyFont="1" applyFill="1" applyBorder="1" applyAlignment="1" applyProtection="1">
      <alignment vertical="center" wrapText="1"/>
      <protection locked="0"/>
    </xf>
    <xf numFmtId="0" fontId="7" fillId="3" borderId="14" xfId="0" applyFont="1" applyFill="1" applyBorder="1" applyAlignment="1" applyProtection="1">
      <alignment vertical="center" wrapText="1"/>
      <protection locked="0"/>
    </xf>
    <xf numFmtId="0" fontId="7" fillId="3" borderId="1" xfId="0" applyFont="1" applyFill="1" applyBorder="1" applyAlignment="1" applyProtection="1">
      <alignment vertical="center" wrapText="1"/>
      <protection locked="0"/>
    </xf>
    <xf numFmtId="0" fontId="6" fillId="2" borderId="17" xfId="0" applyFont="1" applyFill="1" applyBorder="1" applyAlignment="1" applyProtection="1">
      <alignment horizontal="center" vertical="center" wrapText="1"/>
      <protection locked="0"/>
    </xf>
    <xf numFmtId="0" fontId="6" fillId="2" borderId="16" xfId="0" applyFont="1" applyFill="1" applyBorder="1" applyAlignment="1" applyProtection="1">
      <alignment horizontal="center" vertical="center" wrapText="1"/>
      <protection locked="0"/>
    </xf>
    <xf numFmtId="0" fontId="6" fillId="2" borderId="16" xfId="0" applyFont="1" applyFill="1" applyBorder="1" applyAlignment="1" applyProtection="1">
      <alignment horizontal="left" vertical="center" wrapText="1"/>
      <protection locked="0"/>
    </xf>
    <xf numFmtId="0" fontId="8" fillId="4" borderId="16" xfId="2" applyFont="1" applyFill="1" applyBorder="1" applyAlignment="1" applyProtection="1">
      <alignment vertical="center" wrapText="1"/>
      <protection locked="0"/>
    </xf>
    <xf numFmtId="0" fontId="8" fillId="4" borderId="17" xfId="2" applyFont="1" applyFill="1" applyBorder="1" applyAlignment="1" applyProtection="1">
      <alignment horizontal="center" vertical="center" wrapText="1"/>
      <protection locked="0"/>
    </xf>
    <xf numFmtId="49" fontId="7" fillId="3" borderId="9" xfId="0" applyNumberFormat="1" applyFont="1" applyFill="1" applyBorder="1" applyAlignment="1" applyProtection="1">
      <alignment horizontal="center" vertical="center" wrapText="1"/>
      <protection locked="0"/>
    </xf>
    <xf numFmtId="49" fontId="7" fillId="3" borderId="10" xfId="0" applyNumberFormat="1" applyFont="1" applyFill="1" applyBorder="1" applyAlignment="1" applyProtection="1">
      <alignment horizontal="center" vertical="center" wrapText="1"/>
      <protection locked="0"/>
    </xf>
    <xf numFmtId="49" fontId="6" fillId="3" borderId="10" xfId="0" applyNumberFormat="1" applyFont="1" applyFill="1" applyBorder="1" applyAlignment="1" applyProtection="1">
      <alignment horizontal="center" vertical="center" wrapText="1"/>
      <protection locked="0"/>
    </xf>
    <xf numFmtId="49" fontId="7" fillId="3" borderId="17" xfId="0" applyNumberFormat="1" applyFont="1" applyFill="1" applyBorder="1" applyAlignment="1" applyProtection="1">
      <alignment vertical="center" wrapText="1"/>
      <protection locked="0"/>
    </xf>
    <xf numFmtId="49" fontId="7" fillId="3" borderId="16" xfId="0" applyNumberFormat="1" applyFont="1" applyFill="1" applyBorder="1" applyAlignment="1" applyProtection="1">
      <alignment vertical="center" wrapText="1"/>
      <protection locked="0"/>
    </xf>
    <xf numFmtId="49" fontId="7" fillId="3" borderId="9" xfId="0" applyNumberFormat="1" applyFont="1" applyFill="1" applyBorder="1" applyAlignment="1" applyProtection="1">
      <alignment vertical="center"/>
      <protection locked="0"/>
    </xf>
    <xf numFmtId="49" fontId="6" fillId="2" borderId="9" xfId="0" applyNumberFormat="1" applyFont="1" applyFill="1" applyBorder="1" applyAlignment="1" applyProtection="1">
      <alignment vertical="center" wrapText="1"/>
      <protection locked="0"/>
    </xf>
    <xf numFmtId="0" fontId="6" fillId="2" borderId="19" xfId="0"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protection locked="0"/>
    </xf>
    <xf numFmtId="0" fontId="8" fillId="4" borderId="18" xfId="2" applyFont="1" applyFill="1" applyBorder="1" applyAlignment="1" applyProtection="1">
      <alignment horizontal="center" vertical="center" wrapText="1"/>
      <protection locked="0"/>
    </xf>
    <xf numFmtId="0" fontId="8" fillId="4" borderId="19" xfId="2" applyFont="1" applyFill="1" applyBorder="1" applyAlignment="1" applyProtection="1">
      <alignment horizontal="center" vertical="center" wrapText="1"/>
      <protection locked="0"/>
    </xf>
    <xf numFmtId="49" fontId="7" fillId="3" borderId="18" xfId="0" applyNumberFormat="1" applyFont="1" applyFill="1" applyBorder="1" applyAlignment="1" applyProtection="1">
      <alignment horizontal="center" vertical="center" wrapText="1"/>
      <protection locked="0"/>
    </xf>
    <xf numFmtId="49" fontId="7" fillId="3" borderId="19" xfId="0" applyNumberFormat="1" applyFont="1" applyFill="1" applyBorder="1" applyAlignment="1" applyProtection="1">
      <alignment horizontal="center" vertical="center" wrapText="1"/>
      <protection locked="0"/>
    </xf>
    <xf numFmtId="49" fontId="6" fillId="3" borderId="19" xfId="0" applyNumberFormat="1" applyFont="1" applyFill="1" applyBorder="1" applyAlignment="1" applyProtection="1">
      <alignment horizontal="center" vertical="center" wrapText="1"/>
      <protection locked="0"/>
    </xf>
    <xf numFmtId="49" fontId="7" fillId="3" borderId="14" xfId="0" applyNumberFormat="1" applyFont="1" applyFill="1" applyBorder="1" applyAlignment="1" applyProtection="1">
      <alignment horizontal="center" vertical="center" wrapText="1"/>
      <protection locked="0"/>
    </xf>
    <xf numFmtId="49" fontId="7" fillId="3" borderId="15" xfId="0" applyNumberFormat="1" applyFont="1" applyFill="1" applyBorder="1" applyAlignment="1" applyProtection="1">
      <alignment horizontal="center" vertical="center" wrapText="1"/>
      <protection locked="0"/>
    </xf>
    <xf numFmtId="49" fontId="7" fillId="3" borderId="18" xfId="0" applyNumberFormat="1" applyFont="1" applyFill="1" applyBorder="1" applyAlignment="1" applyProtection="1">
      <alignment vertical="center" wrapText="1"/>
      <protection locked="0"/>
    </xf>
    <xf numFmtId="49" fontId="7" fillId="3" borderId="19" xfId="0" applyNumberFormat="1" applyFont="1" applyFill="1" applyBorder="1" applyAlignment="1" applyProtection="1">
      <alignment vertical="center" wrapText="1"/>
      <protection locked="0"/>
    </xf>
    <xf numFmtId="49" fontId="7" fillId="3" borderId="18" xfId="0" applyNumberFormat="1" applyFont="1" applyFill="1" applyBorder="1" applyAlignment="1" applyProtection="1">
      <alignment horizontal="center" vertical="center"/>
      <protection locked="0"/>
    </xf>
    <xf numFmtId="49" fontId="6" fillId="2" borderId="18" xfId="0" applyNumberFormat="1" applyFont="1" applyFill="1" applyBorder="1" applyAlignment="1" applyProtection="1">
      <alignment vertical="center" wrapText="1"/>
      <protection locked="0"/>
    </xf>
    <xf numFmtId="49" fontId="6" fillId="2" borderId="14" xfId="0" applyNumberFormat="1" applyFont="1" applyFill="1" applyBorder="1" applyAlignment="1" applyProtection="1">
      <alignment horizontal="center" vertical="center" wrapText="1"/>
      <protection locked="0"/>
    </xf>
    <xf numFmtId="49" fontId="6" fillId="2" borderId="1" xfId="0" applyNumberFormat="1" applyFont="1" applyFill="1" applyBorder="1" applyAlignment="1" applyProtection="1">
      <alignment horizontal="center" vertical="center" wrapText="1"/>
      <protection locked="0"/>
    </xf>
    <xf numFmtId="0" fontId="10" fillId="0" borderId="18" xfId="0" applyFont="1" applyBorder="1" applyAlignment="1" applyProtection="1">
      <alignment horizontal="center" vertical="center"/>
      <protection locked="0"/>
    </xf>
    <xf numFmtId="14" fontId="10" fillId="0" borderId="18" xfId="0" applyNumberFormat="1" applyFont="1" applyBorder="1" applyAlignment="1" applyProtection="1">
      <alignment horizontal="center" vertical="center"/>
      <protection locked="0"/>
    </xf>
    <xf numFmtId="0" fontId="11" fillId="5" borderId="18" xfId="0" applyFont="1" applyFill="1" applyBorder="1" applyAlignment="1" applyProtection="1">
      <alignment horizontal="center" vertical="center" wrapText="1"/>
      <protection locked="0"/>
    </xf>
    <xf numFmtId="0" fontId="11" fillId="5" borderId="18" xfId="0" applyFont="1" applyFill="1" applyBorder="1" applyAlignment="1" applyProtection="1">
      <alignment horizontal="left" vertical="center" wrapText="1"/>
      <protection locked="0"/>
    </xf>
    <xf numFmtId="0" fontId="12" fillId="6" borderId="18" xfId="0" applyFont="1" applyFill="1" applyBorder="1" applyAlignment="1" applyProtection="1">
      <alignment horizontal="center" vertical="center"/>
      <protection hidden="1"/>
    </xf>
    <xf numFmtId="0" fontId="11" fillId="0" borderId="18" xfId="0" applyFont="1" applyBorder="1" applyAlignment="1" applyProtection="1">
      <alignment horizontal="center" vertical="center" wrapText="1"/>
      <protection hidden="1"/>
    </xf>
    <xf numFmtId="0" fontId="11" fillId="5" borderId="1" xfId="0" applyFont="1" applyFill="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3" fillId="0" borderId="18" xfId="0" applyFont="1" applyBorder="1" applyAlignment="1" applyProtection="1">
      <alignment horizontal="center" vertical="center" wrapText="1"/>
      <protection locked="0"/>
    </xf>
    <xf numFmtId="49" fontId="10" fillId="5" borderId="18" xfId="0" applyNumberFormat="1" applyFont="1" applyFill="1" applyBorder="1" applyAlignment="1" applyProtection="1">
      <alignment horizontal="center" vertical="center"/>
      <protection locked="0"/>
    </xf>
    <xf numFmtId="0" fontId="10" fillId="0" borderId="18" xfId="0" applyFont="1" applyBorder="1" applyAlignment="1" applyProtection="1">
      <alignment horizontal="center" vertical="center"/>
      <protection hidden="1"/>
    </xf>
    <xf numFmtId="1" fontId="10" fillId="6" borderId="18" xfId="0" applyNumberFormat="1" applyFont="1" applyFill="1" applyBorder="1" applyAlignment="1" applyProtection="1">
      <alignment horizontal="center" vertical="center" wrapText="1"/>
      <protection hidden="1"/>
    </xf>
    <xf numFmtId="0" fontId="10" fillId="6" borderId="18" xfId="0" applyFont="1" applyFill="1" applyBorder="1" applyAlignment="1" applyProtection="1">
      <alignment vertical="center"/>
      <protection hidden="1"/>
    </xf>
    <xf numFmtId="0" fontId="12" fillId="6" borderId="18" xfId="0" applyFont="1" applyFill="1" applyBorder="1" applyAlignment="1" applyProtection="1">
      <alignment vertical="center"/>
      <protection hidden="1"/>
    </xf>
    <xf numFmtId="1" fontId="10" fillId="5" borderId="18" xfId="0" applyNumberFormat="1" applyFont="1" applyFill="1" applyBorder="1" applyAlignment="1" applyProtection="1">
      <alignment horizontal="center" vertical="center" wrapText="1"/>
      <protection locked="0"/>
    </xf>
    <xf numFmtId="49" fontId="10" fillId="5" borderId="18" xfId="0" applyNumberFormat="1" applyFont="1" applyFill="1" applyBorder="1" applyAlignment="1" applyProtection="1">
      <alignment horizontal="center" vertical="center" wrapText="1"/>
      <protection locked="0"/>
    </xf>
    <xf numFmtId="164" fontId="10" fillId="5" borderId="18" xfId="0" applyNumberFormat="1" applyFont="1" applyFill="1" applyBorder="1" applyAlignment="1" applyProtection="1">
      <alignment horizontal="center" vertical="center" wrapText="1"/>
      <protection locked="0"/>
    </xf>
    <xf numFmtId="9" fontId="10" fillId="5" borderId="1" xfId="1" applyFont="1" applyFill="1" applyBorder="1" applyAlignment="1" applyProtection="1">
      <alignment horizontal="center" vertical="center" wrapText="1"/>
      <protection locked="0"/>
    </xf>
    <xf numFmtId="49" fontId="10" fillId="5" borderId="1" xfId="0" applyNumberFormat="1" applyFont="1" applyFill="1" applyBorder="1" applyAlignment="1" applyProtection="1">
      <alignment horizontal="center" vertical="center" wrapText="1"/>
      <protection locked="0"/>
    </xf>
    <xf numFmtId="0" fontId="10" fillId="0" borderId="0" xfId="0" applyFont="1" applyProtection="1">
      <protection locked="0"/>
    </xf>
    <xf numFmtId="0" fontId="10" fillId="0" borderId="1" xfId="0" applyFont="1" applyBorder="1" applyAlignment="1" applyProtection="1">
      <alignment horizontal="center" vertical="center"/>
      <protection locked="0"/>
    </xf>
    <xf numFmtId="14" fontId="10" fillId="0" borderId="1" xfId="0" applyNumberFormat="1" applyFont="1" applyBorder="1" applyAlignment="1" applyProtection="1">
      <alignment horizontal="center" vertical="center"/>
      <protection locked="0"/>
    </xf>
    <xf numFmtId="0" fontId="11" fillId="0" borderId="1" xfId="0" applyFont="1" applyBorder="1" applyAlignment="1" applyProtection="1">
      <alignment horizontal="center" vertical="center" wrapText="1"/>
      <protection locked="0"/>
    </xf>
    <xf numFmtId="0" fontId="12" fillId="6" borderId="1" xfId="0" applyFont="1" applyFill="1" applyBorder="1" applyAlignment="1" applyProtection="1">
      <alignment horizontal="center" vertical="center"/>
      <protection hidden="1"/>
    </xf>
    <xf numFmtId="0" fontId="11" fillId="0" borderId="1" xfId="0" applyFont="1" applyBorder="1" applyAlignment="1" applyProtection="1">
      <alignment horizontal="center" vertical="center" wrapText="1"/>
      <protection hidden="1"/>
    </xf>
    <xf numFmtId="0" fontId="11" fillId="5" borderId="1" xfId="0" applyFont="1" applyFill="1" applyBorder="1" applyAlignment="1" applyProtection="1">
      <alignment horizontal="left" vertical="center" wrapText="1"/>
      <protection locked="0"/>
    </xf>
    <xf numFmtId="0" fontId="13" fillId="0" borderId="1" xfId="0" applyFont="1" applyBorder="1" applyAlignment="1" applyProtection="1">
      <alignment horizontal="center" vertical="center" wrapText="1"/>
      <protection locked="0"/>
    </xf>
    <xf numFmtId="49" fontId="10" fillId="5" borderId="1" xfId="0" applyNumberFormat="1" applyFont="1" applyFill="1" applyBorder="1" applyAlignment="1" applyProtection="1">
      <alignment horizontal="center" vertical="center"/>
      <protection locked="0"/>
    </xf>
    <xf numFmtId="0" fontId="10" fillId="0" borderId="1" xfId="0" applyFont="1" applyBorder="1" applyAlignment="1" applyProtection="1">
      <alignment horizontal="center" vertical="center"/>
      <protection hidden="1"/>
    </xf>
    <xf numFmtId="1" fontId="10" fillId="6" borderId="1" xfId="0" applyNumberFormat="1" applyFont="1" applyFill="1" applyBorder="1" applyAlignment="1" applyProtection="1">
      <alignment horizontal="center" vertical="center" wrapText="1"/>
      <protection hidden="1"/>
    </xf>
    <xf numFmtId="0" fontId="10" fillId="6" borderId="1" xfId="0" applyFont="1" applyFill="1" applyBorder="1" applyAlignment="1" applyProtection="1">
      <alignment vertical="center"/>
      <protection hidden="1"/>
    </xf>
    <xf numFmtId="0" fontId="12" fillId="6" borderId="1" xfId="0" applyFont="1" applyFill="1" applyBorder="1" applyAlignment="1" applyProtection="1">
      <alignment vertical="center"/>
      <protection hidden="1"/>
    </xf>
    <xf numFmtId="49" fontId="10" fillId="0" borderId="1" xfId="0" applyNumberFormat="1" applyFont="1" applyBorder="1" applyAlignment="1" applyProtection="1">
      <alignment horizontal="center" vertical="center" wrapText="1"/>
      <protection locked="0"/>
    </xf>
    <xf numFmtId="164" fontId="10" fillId="5" borderId="1" xfId="0" applyNumberFormat="1" applyFont="1" applyFill="1" applyBorder="1" applyAlignment="1" applyProtection="1">
      <alignment horizontal="center" vertical="center" wrapText="1"/>
      <protection locked="0"/>
    </xf>
    <xf numFmtId="49" fontId="14" fillId="5" borderId="1" xfId="0" applyNumberFormat="1" applyFont="1" applyFill="1" applyBorder="1" applyAlignment="1" applyProtection="1">
      <alignment horizontal="center" vertical="center" wrapText="1"/>
      <protection locked="0"/>
    </xf>
    <xf numFmtId="0" fontId="15" fillId="5" borderId="1" xfId="0" applyFont="1" applyFill="1" applyBorder="1" applyAlignment="1" applyProtection="1">
      <alignment horizontal="center" vertical="center" wrapText="1"/>
      <protection locked="0"/>
    </xf>
    <xf numFmtId="9" fontId="14" fillId="5" borderId="1" xfId="1" applyFont="1" applyFill="1" applyBorder="1" applyAlignment="1" applyProtection="1">
      <alignment horizontal="center" vertical="center" wrapText="1"/>
      <protection locked="0"/>
    </xf>
    <xf numFmtId="0" fontId="3" fillId="5" borderId="0" xfId="2" applyFont="1" applyFill="1" applyProtection="1">
      <protection locked="0"/>
    </xf>
    <xf numFmtId="1" fontId="10" fillId="5" borderId="1" xfId="0" applyNumberFormat="1" applyFont="1" applyFill="1" applyBorder="1" applyAlignment="1" applyProtection="1">
      <alignment horizontal="center" vertical="center" wrapText="1"/>
      <protection locked="0"/>
    </xf>
    <xf numFmtId="0" fontId="3" fillId="0" borderId="1" xfId="2" applyFont="1" applyBorder="1" applyAlignment="1" applyProtection="1">
      <alignment horizontal="center" vertical="center"/>
      <protection locked="0"/>
    </xf>
    <xf numFmtId="14" fontId="3" fillId="0" borderId="1" xfId="2" applyNumberFormat="1" applyFont="1" applyBorder="1" applyAlignment="1" applyProtection="1">
      <alignment horizontal="center" vertical="center"/>
      <protection locked="0"/>
    </xf>
    <xf numFmtId="0" fontId="10" fillId="0" borderId="1" xfId="0" applyFont="1" applyBorder="1" applyAlignment="1">
      <alignment vertical="center" wrapText="1"/>
    </xf>
    <xf numFmtId="0" fontId="10" fillId="6" borderId="1" xfId="0" applyFont="1" applyFill="1" applyBorder="1" applyAlignment="1" applyProtection="1">
      <alignment vertical="center" wrapText="1"/>
      <protection hidden="1"/>
    </xf>
    <xf numFmtId="1" fontId="10" fillId="0" borderId="1" xfId="0" applyNumberFormat="1" applyFont="1" applyBorder="1" applyAlignment="1" applyProtection="1">
      <alignment horizontal="center" vertical="center" wrapText="1"/>
      <protection locked="0"/>
    </xf>
    <xf numFmtId="0" fontId="10" fillId="5" borderId="1" xfId="0" applyFont="1" applyFill="1" applyBorder="1" applyAlignment="1" applyProtection="1">
      <alignment horizontal="center" vertical="center" wrapText="1"/>
      <protection locked="0"/>
    </xf>
    <xf numFmtId="165" fontId="10" fillId="5" borderId="1" xfId="0" applyNumberFormat="1" applyFont="1" applyFill="1" applyBorder="1" applyAlignment="1" applyProtection="1">
      <alignment horizontal="center" vertical="center" wrapText="1"/>
      <protection locked="0"/>
    </xf>
    <xf numFmtId="0" fontId="11" fillId="0" borderId="1" xfId="0" applyFont="1" applyBorder="1" applyAlignment="1" applyProtection="1">
      <alignment horizontal="left" vertical="center" wrapText="1"/>
      <protection locked="0"/>
    </xf>
    <xf numFmtId="0" fontId="10" fillId="6" borderId="1" xfId="0" applyFont="1" applyFill="1" applyBorder="1" applyAlignment="1" applyProtection="1">
      <alignment horizontal="center" vertical="center"/>
      <protection hidden="1"/>
    </xf>
    <xf numFmtId="49" fontId="10" fillId="5" borderId="1" xfId="0" applyNumberFormat="1" applyFont="1" applyFill="1" applyBorder="1" applyAlignment="1" applyProtection="1">
      <alignment horizontal="left" vertical="center" wrapText="1"/>
      <protection locked="0"/>
    </xf>
    <xf numFmtId="9" fontId="10" fillId="5" borderId="1" xfId="3" applyNumberFormat="1" applyFont="1" applyFill="1" applyBorder="1" applyAlignment="1" applyProtection="1">
      <alignment horizontal="center" vertical="center" wrapText="1"/>
      <protection locked="0"/>
    </xf>
    <xf numFmtId="0" fontId="11" fillId="5" borderId="1" xfId="0" applyFont="1" applyFill="1" applyBorder="1" applyAlignment="1" applyProtection="1">
      <alignment vertical="center" wrapText="1"/>
      <protection locked="0"/>
    </xf>
    <xf numFmtId="0" fontId="10" fillId="0" borderId="1" xfId="0" applyFont="1" applyBorder="1" applyAlignment="1" applyProtection="1">
      <alignment horizontal="center"/>
      <protection locked="0"/>
    </xf>
    <xf numFmtId="0" fontId="3" fillId="5" borderId="1" xfId="2" applyFont="1" applyFill="1" applyBorder="1" applyAlignment="1" applyProtection="1">
      <alignment horizontal="center"/>
      <protection locked="0"/>
    </xf>
    <xf numFmtId="0" fontId="3" fillId="0" borderId="1" xfId="2" applyFont="1" applyBorder="1" applyAlignment="1" applyProtection="1">
      <alignment horizontal="center"/>
      <protection locked="0"/>
    </xf>
    <xf numFmtId="0" fontId="11" fillId="0" borderId="0" xfId="2" applyFont="1" applyAlignment="1" applyProtection="1">
      <alignment horizontal="center" vertical="center"/>
      <protection locked="0"/>
    </xf>
    <xf numFmtId="0" fontId="11" fillId="0" borderId="0" xfId="2" applyFont="1" applyProtection="1">
      <protection locked="0"/>
    </xf>
    <xf numFmtId="0" fontId="11" fillId="0" borderId="0" xfId="2" applyFont="1" applyAlignment="1" applyProtection="1">
      <alignment horizontal="center"/>
      <protection locked="0"/>
    </xf>
    <xf numFmtId="0" fontId="11" fillId="0" borderId="0" xfId="2" applyFont="1" applyAlignment="1" applyProtection="1">
      <alignment horizontal="left" vertical="center"/>
      <protection locked="0"/>
    </xf>
    <xf numFmtId="0" fontId="11" fillId="0" borderId="0" xfId="2" applyFont="1" applyAlignment="1" applyProtection="1">
      <alignment horizontal="center" wrapText="1"/>
      <protection locked="0"/>
    </xf>
    <xf numFmtId="0" fontId="11" fillId="0" borderId="0" xfId="2" applyFont="1" applyAlignment="1" applyProtection="1">
      <alignment horizontal="left"/>
      <protection locked="0"/>
    </xf>
    <xf numFmtId="49" fontId="10" fillId="5" borderId="0" xfId="0" applyNumberFormat="1" applyFont="1" applyFill="1" applyAlignment="1" applyProtection="1">
      <alignment horizontal="center" vertical="center"/>
      <protection locked="0"/>
    </xf>
    <xf numFmtId="9" fontId="3" fillId="0" borderId="0" xfId="1" applyFont="1" applyProtection="1">
      <protection locked="0"/>
    </xf>
    <xf numFmtId="0" fontId="3" fillId="0" borderId="0" xfId="2" applyFont="1" applyAlignment="1" applyProtection="1">
      <alignment horizontal="center"/>
      <protection locked="0"/>
    </xf>
    <xf numFmtId="0" fontId="3" fillId="0" borderId="0" xfId="2" applyFont="1" applyAlignment="1" applyProtection="1">
      <alignment horizontal="left" vertical="center"/>
      <protection locked="0"/>
    </xf>
    <xf numFmtId="0" fontId="3" fillId="0" borderId="0" xfId="2" applyFont="1" applyAlignment="1" applyProtection="1">
      <alignment horizontal="center" wrapText="1"/>
      <protection locked="0"/>
    </xf>
    <xf numFmtId="0" fontId="3" fillId="0" borderId="0" xfId="2" applyFont="1" applyAlignment="1" applyProtection="1">
      <alignment horizontal="left"/>
      <protection locked="0"/>
    </xf>
    <xf numFmtId="49" fontId="10" fillId="0" borderId="0" xfId="0" applyNumberFormat="1" applyFont="1" applyAlignment="1" applyProtection="1">
      <alignment horizontal="center" vertical="center"/>
      <protection locked="0"/>
    </xf>
    <xf numFmtId="0" fontId="6" fillId="7" borderId="16" xfId="0" applyFont="1" applyFill="1" applyBorder="1" applyAlignment="1" applyProtection="1">
      <alignment horizontal="center" vertical="center" wrapText="1"/>
      <protection locked="0"/>
    </xf>
    <xf numFmtId="0" fontId="6" fillId="7" borderId="9" xfId="0" applyFont="1" applyFill="1" applyBorder="1" applyAlignment="1" applyProtection="1">
      <alignment horizontal="center" vertical="center" wrapText="1"/>
      <protection locked="0"/>
    </xf>
    <xf numFmtId="0" fontId="6" fillId="7" borderId="18" xfId="0" applyFont="1" applyFill="1" applyBorder="1" applyAlignment="1" applyProtection="1">
      <alignment horizontal="center" vertical="center" wrapText="1"/>
      <protection locked="0"/>
    </xf>
    <xf numFmtId="0" fontId="6" fillId="7" borderId="17" xfId="0" applyFont="1" applyFill="1" applyBorder="1" applyAlignment="1" applyProtection="1">
      <alignment horizontal="center" vertical="center" wrapText="1"/>
      <protection locked="0"/>
    </xf>
    <xf numFmtId="0" fontId="6" fillId="7" borderId="10" xfId="0" applyFont="1" applyFill="1" applyBorder="1" applyAlignment="1" applyProtection="1">
      <alignment horizontal="center" vertical="center" wrapText="1"/>
      <protection locked="0"/>
    </xf>
    <xf numFmtId="0" fontId="6" fillId="7" borderId="19" xfId="0" applyFont="1" applyFill="1" applyBorder="1" applyAlignment="1" applyProtection="1">
      <alignment horizontal="center" vertical="center" wrapText="1"/>
      <protection locked="0"/>
    </xf>
    <xf numFmtId="49" fontId="7" fillId="7" borderId="18" xfId="0" applyNumberFormat="1" applyFont="1" applyFill="1" applyBorder="1" applyAlignment="1" applyProtection="1">
      <alignment horizontal="center" vertical="center" wrapText="1"/>
      <protection locked="0"/>
    </xf>
    <xf numFmtId="9" fontId="0" fillId="0" borderId="0" xfId="0" applyNumberFormat="1"/>
    <xf numFmtId="0" fontId="11" fillId="0" borderId="18" xfId="0" applyFont="1" applyFill="1" applyBorder="1" applyAlignment="1" applyProtection="1">
      <alignment horizontal="left" vertical="center" wrapText="1"/>
      <protection locked="0"/>
    </xf>
    <xf numFmtId="0" fontId="11" fillId="0" borderId="1" xfId="0" applyFont="1" applyFill="1" applyBorder="1" applyAlignment="1" applyProtection="1">
      <alignment horizontal="left" vertical="center" wrapText="1"/>
      <protection locked="0"/>
    </xf>
    <xf numFmtId="0" fontId="11" fillId="0" borderId="1" xfId="0" applyFont="1" applyFill="1" applyBorder="1" applyAlignment="1" applyProtection="1">
      <alignment horizontal="center" vertical="center" wrapText="1"/>
      <protection locked="0"/>
    </xf>
    <xf numFmtId="0" fontId="5" fillId="2" borderId="0" xfId="0" applyFont="1" applyFill="1" applyAlignment="1" applyProtection="1">
      <alignment horizontal="center" vertical="center"/>
      <protection locked="0"/>
    </xf>
    <xf numFmtId="0" fontId="0" fillId="0" borderId="0" xfId="0" pivotButton="1"/>
    <xf numFmtId="0" fontId="0" fillId="0" borderId="0" xfId="0" applyAlignment="1">
      <alignment horizontal="left"/>
    </xf>
    <xf numFmtId="0" fontId="0" fillId="0" borderId="0" xfId="0" applyNumberFormat="1"/>
    <xf numFmtId="2" fontId="0" fillId="0" borderId="0" xfId="1" applyNumberFormat="1" applyFont="1"/>
    <xf numFmtId="1" fontId="0" fillId="0" borderId="0" xfId="1" applyNumberFormat="1" applyFont="1"/>
    <xf numFmtId="0" fontId="0" fillId="0" borderId="0" xfId="0" applyAlignment="1">
      <alignment wrapText="1"/>
    </xf>
    <xf numFmtId="0" fontId="19" fillId="2" borderId="1" xfId="0" applyFont="1" applyFill="1" applyBorder="1" applyAlignment="1">
      <alignment horizontal="center" vertical="center" wrapText="1"/>
    </xf>
    <xf numFmtId="0" fontId="19" fillId="2" borderId="1" xfId="0" applyFont="1" applyFill="1" applyBorder="1" applyAlignment="1" applyProtection="1">
      <alignment horizontal="center" vertical="center" wrapText="1"/>
      <protection locked="0"/>
    </xf>
    <xf numFmtId="0" fontId="15" fillId="5" borderId="9" xfId="2" applyFont="1" applyFill="1" applyBorder="1" applyAlignment="1">
      <alignment horizontal="center" vertical="center"/>
    </xf>
    <xf numFmtId="0" fontId="15" fillId="5" borderId="1" xfId="2" applyFont="1" applyFill="1" applyBorder="1" applyAlignment="1">
      <alignment horizontal="center" vertical="center"/>
    </xf>
    <xf numFmtId="14" fontId="15" fillId="0" borderId="1" xfId="2" applyNumberFormat="1" applyFont="1" applyBorder="1" applyAlignment="1">
      <alignment vertical="center" wrapText="1"/>
    </xf>
    <xf numFmtId="0" fontId="15" fillId="5" borderId="9" xfId="0" applyFont="1" applyFill="1" applyBorder="1" applyAlignment="1">
      <alignment horizontal="center" vertical="center" wrapText="1"/>
    </xf>
    <xf numFmtId="0" fontId="15" fillId="5" borderId="1" xfId="2" applyFont="1" applyFill="1" applyBorder="1" applyAlignment="1">
      <alignment horizontal="center" vertical="center" wrapText="1"/>
    </xf>
    <xf numFmtId="14" fontId="15" fillId="5" borderId="1" xfId="2" applyNumberFormat="1" applyFont="1" applyFill="1" applyBorder="1" applyAlignment="1">
      <alignment horizontal="center" vertical="center" wrapText="1"/>
    </xf>
    <xf numFmtId="14" fontId="15" fillId="0" borderId="1" xfId="2" applyNumberFormat="1" applyFont="1" applyBorder="1" applyAlignment="1">
      <alignment horizontal="center" vertical="center" wrapText="1"/>
    </xf>
    <xf numFmtId="0" fontId="15" fillId="5" borderId="16" xfId="0" applyFont="1" applyFill="1" applyBorder="1" applyAlignment="1">
      <alignment horizontal="center" vertical="center" wrapText="1"/>
    </xf>
    <xf numFmtId="0" fontId="15" fillId="5" borderId="18" xfId="0" applyFont="1" applyFill="1" applyBorder="1" applyAlignment="1">
      <alignment horizontal="center" vertical="center" wrapText="1"/>
    </xf>
    <xf numFmtId="0" fontId="15" fillId="5" borderId="9" xfId="0" applyFont="1" applyFill="1" applyBorder="1" applyAlignment="1" applyProtection="1">
      <alignment horizontal="center" vertical="center" wrapText="1"/>
      <protection locked="0"/>
    </xf>
    <xf numFmtId="0" fontId="15" fillId="5" borderId="18" xfId="0" applyFont="1" applyFill="1" applyBorder="1" applyAlignment="1" applyProtection="1">
      <alignment horizontal="center" vertical="center" wrapText="1"/>
      <protection locked="0"/>
    </xf>
    <xf numFmtId="0" fontId="19" fillId="2" borderId="16" xfId="0" applyFont="1" applyFill="1" applyBorder="1" applyAlignment="1" applyProtection="1">
      <alignment horizontal="center" vertical="center" wrapText="1"/>
      <protection locked="0"/>
    </xf>
    <xf numFmtId="0" fontId="20" fillId="5" borderId="9" xfId="0" applyFont="1" applyFill="1" applyBorder="1" applyAlignment="1">
      <alignment horizontal="center" vertical="center" wrapText="1"/>
    </xf>
    <xf numFmtId="0" fontId="11" fillId="0" borderId="1" xfId="0" applyFont="1" applyFill="1" applyBorder="1" applyAlignment="1" applyProtection="1">
      <alignment horizontal="center" vertical="center" wrapText="1"/>
      <protection hidden="1"/>
    </xf>
    <xf numFmtId="0" fontId="11" fillId="0" borderId="0" xfId="2" applyFont="1" applyFill="1" applyProtection="1">
      <protection locked="0"/>
    </xf>
    <xf numFmtId="0" fontId="3" fillId="0" borderId="0" xfId="2" applyFont="1" applyFill="1" applyProtection="1">
      <protection locked="0"/>
    </xf>
    <xf numFmtId="9" fontId="0" fillId="0" borderId="0" xfId="1" applyFont="1"/>
    <xf numFmtId="0" fontId="7" fillId="3" borderId="9" xfId="0" applyFont="1" applyFill="1" applyBorder="1" applyAlignment="1" applyProtection="1">
      <alignment vertical="center" wrapText="1"/>
      <protection locked="0"/>
    </xf>
    <xf numFmtId="49" fontId="7" fillId="7" borderId="1" xfId="0" applyNumberFormat="1" applyFont="1" applyFill="1" applyBorder="1" applyAlignment="1" applyProtection="1">
      <alignment horizontal="center" vertical="center" wrapText="1"/>
      <protection locked="0"/>
    </xf>
    <xf numFmtId="0" fontId="10" fillId="0" borderId="18" xfId="0" applyFont="1" applyFill="1" applyBorder="1" applyAlignment="1" applyProtection="1">
      <alignment horizontal="center" vertical="center"/>
      <protection hidden="1"/>
    </xf>
    <xf numFmtId="0" fontId="10" fillId="0" borderId="18" xfId="0" applyFont="1" applyFill="1" applyBorder="1" applyAlignment="1" applyProtection="1">
      <alignment horizontal="left" vertical="center" wrapText="1"/>
      <protection hidden="1"/>
    </xf>
    <xf numFmtId="0" fontId="10" fillId="0" borderId="1" xfId="0" applyFont="1" applyFill="1" applyBorder="1" applyAlignment="1" applyProtection="1">
      <alignment horizontal="center" vertical="center"/>
      <protection hidden="1"/>
    </xf>
    <xf numFmtId="0" fontId="10" fillId="0" borderId="1" xfId="0" applyFont="1" applyFill="1" applyBorder="1" applyAlignment="1" applyProtection="1">
      <alignment horizontal="left" vertical="center" wrapText="1"/>
      <protection hidden="1"/>
    </xf>
    <xf numFmtId="0" fontId="10" fillId="0" borderId="1" xfId="0" applyFont="1" applyFill="1" applyBorder="1" applyAlignment="1" applyProtection="1">
      <alignment horizontal="center" vertical="center" wrapText="1"/>
      <protection hidden="1"/>
    </xf>
    <xf numFmtId="0" fontId="18" fillId="0" borderId="1" xfId="0" applyFont="1" applyFill="1" applyBorder="1" applyAlignment="1" applyProtection="1">
      <alignment horizontal="left" vertical="center" wrapText="1"/>
      <protection hidden="1"/>
    </xf>
    <xf numFmtId="0" fontId="18" fillId="0" borderId="1" xfId="0" applyFont="1" applyFill="1" applyBorder="1" applyAlignment="1" applyProtection="1">
      <alignment horizontal="center" vertical="center" wrapText="1"/>
      <protection hidden="1"/>
    </xf>
    <xf numFmtId="0" fontId="0" fillId="0" borderId="0" xfId="0" applyAlignment="1">
      <alignment horizontal="center"/>
    </xf>
    <xf numFmtId="0" fontId="0" fillId="0" borderId="17" xfId="0" applyBorder="1" applyAlignment="1">
      <alignment horizontal="center"/>
    </xf>
    <xf numFmtId="0" fontId="15" fillId="5" borderId="9" xfId="2" applyFont="1" applyFill="1" applyBorder="1" applyAlignment="1">
      <alignment horizontal="center" vertical="center"/>
    </xf>
    <xf numFmtId="0" fontId="15" fillId="5" borderId="18" xfId="2" applyFont="1" applyFill="1" applyBorder="1" applyAlignment="1">
      <alignment horizontal="center" vertical="center"/>
    </xf>
    <xf numFmtId="0" fontId="15" fillId="5" borderId="9" xfId="0" applyFont="1" applyFill="1" applyBorder="1" applyAlignment="1" applyProtection="1">
      <alignment horizontal="center" vertical="center" wrapText="1"/>
      <protection locked="0"/>
    </xf>
    <xf numFmtId="0" fontId="15" fillId="5" borderId="18" xfId="0" applyFont="1" applyFill="1" applyBorder="1" applyAlignment="1" applyProtection="1">
      <alignment horizontal="center" vertical="center" wrapText="1"/>
      <protection locked="0"/>
    </xf>
    <xf numFmtId="0" fontId="20" fillId="5" borderId="9" xfId="0" applyFont="1" applyFill="1" applyBorder="1" applyAlignment="1" applyProtection="1">
      <alignment horizontal="center" vertical="center" wrapText="1"/>
      <protection locked="0"/>
    </xf>
    <xf numFmtId="0" fontId="20" fillId="5" borderId="18" xfId="0" applyFont="1" applyFill="1" applyBorder="1" applyAlignment="1" applyProtection="1">
      <alignment horizontal="center" vertical="center" wrapText="1"/>
      <protection locked="0"/>
    </xf>
    <xf numFmtId="0" fontId="15" fillId="5" borderId="16" xfId="2" applyFont="1" applyFill="1" applyBorder="1" applyAlignment="1">
      <alignment horizontal="center" vertical="center"/>
    </xf>
    <xf numFmtId="0" fontId="15" fillId="5" borderId="9" xfId="0" applyFont="1" applyFill="1" applyBorder="1" applyAlignment="1">
      <alignment horizontal="center" vertical="center" wrapText="1"/>
    </xf>
    <xf numFmtId="0" fontId="15" fillId="5" borderId="16" xfId="0" applyFont="1" applyFill="1" applyBorder="1" applyAlignment="1">
      <alignment horizontal="center" vertical="center" wrapText="1"/>
    </xf>
    <xf numFmtId="0" fontId="15" fillId="5" borderId="18"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20" fillId="5" borderId="16" xfId="0" applyFont="1" applyFill="1" applyBorder="1" applyAlignment="1">
      <alignment horizontal="center" vertical="center" wrapText="1"/>
    </xf>
    <xf numFmtId="0" fontId="20" fillId="5" borderId="18" xfId="0" applyFont="1" applyFill="1" applyBorder="1" applyAlignment="1">
      <alignment horizontal="center" vertical="center" wrapText="1"/>
    </xf>
    <xf numFmtId="0" fontId="3" fillId="0" borderId="0" xfId="2" applyFont="1" applyAlignment="1" applyProtection="1">
      <alignment horizontal="center" vertical="center"/>
      <protection locked="0"/>
    </xf>
    <xf numFmtId="0" fontId="3" fillId="0" borderId="20" xfId="2" applyFont="1" applyBorder="1" applyAlignment="1" applyProtection="1">
      <alignment horizontal="center" vertical="center"/>
      <protection locked="0"/>
    </xf>
    <xf numFmtId="0" fontId="4" fillId="0" borderId="21" xfId="2" applyFont="1" applyBorder="1" applyAlignment="1" applyProtection="1">
      <alignment horizontal="center" vertical="top"/>
      <protection locked="0"/>
    </xf>
    <xf numFmtId="0" fontId="4" fillId="0" borderId="22" xfId="2" applyFont="1" applyBorder="1" applyAlignment="1" applyProtection="1">
      <alignment horizontal="center" vertical="top"/>
      <protection locked="0"/>
    </xf>
    <xf numFmtId="0" fontId="4" fillId="0" borderId="23" xfId="2" applyFont="1" applyBorder="1" applyAlignment="1" applyProtection="1">
      <alignment horizontal="center" vertical="top"/>
      <protection locked="0"/>
    </xf>
    <xf numFmtId="0" fontId="10" fillId="6" borderId="1" xfId="0" applyFont="1" applyFill="1" applyBorder="1" applyAlignment="1" applyProtection="1">
      <alignment horizontal="center" vertical="center"/>
      <protection hidden="1"/>
    </xf>
    <xf numFmtId="1" fontId="10" fillId="6" borderId="1" xfId="0" applyNumberFormat="1"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49" fontId="7" fillId="3" borderId="5" xfId="0" applyNumberFormat="1" applyFont="1" applyFill="1" applyBorder="1" applyAlignment="1" applyProtection="1">
      <alignment horizontal="center" vertical="center" wrapText="1"/>
      <protection locked="0"/>
    </xf>
    <xf numFmtId="49" fontId="7" fillId="3" borderId="6" xfId="0" applyNumberFormat="1" applyFont="1" applyFill="1" applyBorder="1" applyAlignment="1" applyProtection="1">
      <alignment horizontal="center" vertical="center" wrapText="1"/>
      <protection locked="0"/>
    </xf>
    <xf numFmtId="49" fontId="7" fillId="3" borderId="7" xfId="0" applyNumberFormat="1" applyFont="1" applyFill="1" applyBorder="1" applyAlignment="1" applyProtection="1">
      <alignment horizontal="center" vertical="center" wrapText="1"/>
      <protection locked="0"/>
    </xf>
    <xf numFmtId="49" fontId="6" fillId="2" borderId="8" xfId="0" applyNumberFormat="1" applyFont="1" applyFill="1" applyBorder="1" applyAlignment="1" applyProtection="1">
      <alignment horizontal="center" vertical="center" wrapText="1"/>
      <protection locked="0"/>
    </xf>
    <xf numFmtId="49" fontId="6" fillId="2" borderId="6" xfId="0" applyNumberFormat="1" applyFont="1" applyFill="1" applyBorder="1" applyAlignment="1" applyProtection="1">
      <alignment horizontal="center" vertical="center" wrapText="1"/>
      <protection locked="0"/>
    </xf>
    <xf numFmtId="49" fontId="6" fillId="2" borderId="7" xfId="0" applyNumberFormat="1"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6"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7" xfId="0" applyFont="1" applyFill="1" applyBorder="1" applyAlignment="1" applyProtection="1">
      <alignment horizontal="center" vertical="center" wrapText="1"/>
      <protection locked="0"/>
    </xf>
    <xf numFmtId="49" fontId="6" fillId="3" borderId="11" xfId="0" applyNumberFormat="1" applyFont="1" applyFill="1" applyBorder="1" applyAlignment="1" applyProtection="1">
      <alignment horizontal="center" vertical="center"/>
      <protection locked="0"/>
    </xf>
    <xf numFmtId="49" fontId="6" fillId="3" borderId="9" xfId="0" applyNumberFormat="1" applyFont="1" applyFill="1" applyBorder="1" applyAlignment="1" applyProtection="1">
      <alignment horizontal="center" vertical="center"/>
      <protection locked="0"/>
    </xf>
    <xf numFmtId="49" fontId="7" fillId="3" borderId="10" xfId="0" applyNumberFormat="1" applyFont="1" applyFill="1" applyBorder="1" applyAlignment="1" applyProtection="1">
      <alignment horizontal="center" vertical="center"/>
      <protection locked="0"/>
    </xf>
    <xf numFmtId="49" fontId="7" fillId="3" borderId="12" xfId="0" applyNumberFormat="1" applyFont="1" applyFill="1" applyBorder="1" applyAlignment="1" applyProtection="1">
      <alignment horizontal="center" vertical="center"/>
      <protection locked="0"/>
    </xf>
    <xf numFmtId="49" fontId="7" fillId="3" borderId="13" xfId="0" applyNumberFormat="1" applyFont="1" applyFill="1" applyBorder="1" applyAlignment="1" applyProtection="1">
      <alignment horizontal="center" vertical="center"/>
      <protection locked="0"/>
    </xf>
    <xf numFmtId="49" fontId="7" fillId="3" borderId="14" xfId="0" applyNumberFormat="1" applyFont="1" applyFill="1" applyBorder="1" applyAlignment="1" applyProtection="1">
      <alignment horizontal="center" vertical="center"/>
      <protection locked="0"/>
    </xf>
    <xf numFmtId="49" fontId="6" fillId="2" borderId="9" xfId="0" applyNumberFormat="1" applyFont="1" applyFill="1" applyBorder="1" applyAlignment="1" applyProtection="1">
      <alignment horizontal="center" vertical="center"/>
      <protection locked="0"/>
    </xf>
    <xf numFmtId="49" fontId="6" fillId="2" borderId="1" xfId="0" applyNumberFormat="1" applyFont="1" applyFill="1" applyBorder="1" applyAlignment="1" applyProtection="1">
      <alignment horizontal="center" vertical="center" wrapText="1"/>
      <protection locked="0"/>
    </xf>
    <xf numFmtId="49" fontId="6" fillId="2" borderId="14" xfId="0" applyNumberFormat="1" applyFont="1" applyFill="1" applyBorder="1" applyAlignment="1" applyProtection="1">
      <alignment horizontal="center" vertical="center" wrapText="1"/>
      <protection locked="0"/>
    </xf>
    <xf numFmtId="49" fontId="7" fillId="3" borderId="14" xfId="0" applyNumberFormat="1" applyFont="1" applyFill="1" applyBorder="1" applyAlignment="1" applyProtection="1">
      <alignment horizontal="center" vertical="center" wrapText="1"/>
      <protection locked="0"/>
    </xf>
    <xf numFmtId="49" fontId="7" fillId="3" borderId="15" xfId="0" applyNumberFormat="1" applyFont="1" applyFill="1" applyBorder="1" applyAlignment="1" applyProtection="1">
      <alignment horizontal="center" vertical="center" wrapText="1"/>
      <protection locked="0"/>
    </xf>
    <xf numFmtId="49" fontId="7" fillId="3" borderId="9" xfId="0" applyNumberFormat="1" applyFont="1" applyFill="1" applyBorder="1" applyAlignment="1" applyProtection="1">
      <alignment horizontal="center" vertical="center"/>
      <protection locked="0"/>
    </xf>
    <xf numFmtId="49" fontId="7" fillId="7" borderId="19" xfId="0" applyNumberFormat="1" applyFont="1" applyFill="1" applyBorder="1" applyAlignment="1" applyProtection="1">
      <alignment horizontal="center" vertical="center" wrapText="1"/>
      <protection locked="0"/>
    </xf>
    <xf numFmtId="49" fontId="7" fillId="7" borderId="24" xfId="0" applyNumberFormat="1" applyFont="1" applyFill="1" applyBorder="1" applyAlignment="1" applyProtection="1">
      <alignment horizontal="center" vertical="center" wrapText="1"/>
      <protection locked="0"/>
    </xf>
    <xf numFmtId="49" fontId="7" fillId="7" borderId="1" xfId="0" applyNumberFormat="1" applyFont="1" applyFill="1" applyBorder="1" applyAlignment="1" applyProtection="1">
      <alignment horizontal="center" vertical="center" wrapText="1"/>
      <protection locked="0"/>
    </xf>
  </cellXfs>
  <cellStyles count="4">
    <cellStyle name="Millares [0] 2" xfId="3" xr:uid="{684BBFFB-CC7D-46D6-A797-BB73486E611D}"/>
    <cellStyle name="Normal" xfId="0" builtinId="0"/>
    <cellStyle name="Normal 3" xfId="2" xr:uid="{5591E933-5D37-4663-951B-BB49F1305DEB}"/>
    <cellStyle name="Porcentaje" xfId="1" builtinId="5"/>
  </cellStyles>
  <dxfs count="226">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alignment wrapText="1"/>
    </dxf>
    <dxf>
      <alignment wrapText="1"/>
    </dxf>
    <dxf>
      <alignment wrapText="1"/>
    </dxf>
    <dxf>
      <alignment wrapText="1"/>
    </dxf>
    <dxf>
      <alignment wrapText="1"/>
    </dxf>
    <dxf>
      <alignment wrapText="1"/>
    </dxf>
    <dxf>
      <alignment wrapText="1"/>
    </dxf>
    <dxf>
      <alignment wrapText="1"/>
    </dxf>
    <dxf>
      <numFmt numFmtId="13" formatCode="0%"/>
    </dxf>
    <dxf>
      <numFmt numFmtId="13" formatCode="0%"/>
    </dxf>
    <dxf>
      <numFmt numFmtId="13" formatCode="0%"/>
    </dxf>
    <dxf>
      <numFmt numFmtId="13" formatCode="0%"/>
    </dxf>
    <dxf>
      <numFmt numFmtId="0" formatCode="General"/>
    </dxf>
    <dxf>
      <numFmt numFmtId="13" formatCode="0%"/>
    </dxf>
    <dxf>
      <numFmt numFmtId="0" formatCode="General"/>
    </dxf>
    <dxf>
      <numFmt numFmtId="13" formatCode="0%"/>
    </dxf>
    <dxf>
      <numFmt numFmtId="0" formatCode="General"/>
    </dxf>
    <dxf>
      <numFmt numFmtId="13" formatCode="0%"/>
    </dxf>
    <dxf>
      <numFmt numFmtId="0" formatCode="General"/>
    </dxf>
    <dxf>
      <numFmt numFmtId="13" formatCode="0%"/>
    </dxf>
    <dxf>
      <numFmt numFmtId="0" formatCode="General"/>
    </dxf>
    <dxf>
      <numFmt numFmtId="13" formatCode="0%"/>
    </dxf>
    <dxf>
      <numFmt numFmtId="13" formatCode="0%"/>
    </dxf>
    <dxf>
      <numFmt numFmtId="0" formatCode="General"/>
    </dxf>
    <dxf>
      <numFmt numFmtId="13" formatCode="0%"/>
    </dxf>
    <dxf>
      <numFmt numFmtId="0" formatCode="General"/>
    </dxf>
    <dxf>
      <numFmt numFmtId="13" formatCode="0%"/>
    </dxf>
    <dxf>
      <numFmt numFmtId="0" formatCode="General"/>
    </dxf>
    <dxf>
      <numFmt numFmtId="13" formatCode="0%"/>
    </dxf>
    <dxf>
      <numFmt numFmtId="0" formatCode="General"/>
    </dxf>
    <dxf>
      <numFmt numFmtId="1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[Seguimiento MRC corte a 3112021.xlsx]Hoja1!TablaDinámica8</c:name>
    <c:fmtId val="3"/>
  </c:pivotSource>
  <c:chart>
    <c:autoTitleDeleted val="1"/>
    <c:pivotFmts>
      <c:pivotFmt>
        <c:idx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Hoja1!$B$100:$B$101</c:f>
              <c:strCache>
                <c:ptCount val="1"/>
                <c:pt idx="0">
                  <c:v>Cumple</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Hoja1!$A$102:$A$106</c:f>
              <c:strCache>
                <c:ptCount val="4"/>
                <c:pt idx="0">
                  <c:v>Apoyo</c:v>
                </c:pt>
                <c:pt idx="1">
                  <c:v>Estratégico</c:v>
                </c:pt>
                <c:pt idx="2">
                  <c:v>Evaluación</c:v>
                </c:pt>
                <c:pt idx="3">
                  <c:v>Misional</c:v>
                </c:pt>
              </c:strCache>
            </c:strRef>
          </c:cat>
          <c:val>
            <c:numRef>
              <c:f>Hoja1!$B$102:$B$106</c:f>
              <c:numCache>
                <c:formatCode>General</c:formatCode>
                <c:ptCount val="4"/>
                <c:pt idx="0">
                  <c:v>15</c:v>
                </c:pt>
                <c:pt idx="1">
                  <c:v>7</c:v>
                </c:pt>
                <c:pt idx="2">
                  <c:v>2</c:v>
                </c:pt>
                <c:pt idx="3">
                  <c:v>11</c:v>
                </c:pt>
              </c:numCache>
            </c:numRef>
          </c:val>
          <c:extLst>
            <c:ext xmlns:c16="http://schemas.microsoft.com/office/drawing/2014/chart" uri="{C3380CC4-5D6E-409C-BE32-E72D297353CC}">
              <c16:uniqueId val="{00000000-6CD5-48D8-920F-C6476EDE73A9}"/>
            </c:ext>
          </c:extLst>
        </c:ser>
        <c:ser>
          <c:idx val="1"/>
          <c:order val="1"/>
          <c:tx>
            <c:strRef>
              <c:f>Hoja1!$C$100:$C$101</c:f>
              <c:strCache>
                <c:ptCount val="1"/>
                <c:pt idx="0">
                  <c:v>NR</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Hoja1!$A$102:$A$106</c:f>
              <c:strCache>
                <c:ptCount val="4"/>
                <c:pt idx="0">
                  <c:v>Apoyo</c:v>
                </c:pt>
                <c:pt idx="1">
                  <c:v>Estratégico</c:v>
                </c:pt>
                <c:pt idx="2">
                  <c:v>Evaluación</c:v>
                </c:pt>
                <c:pt idx="3">
                  <c:v>Misional</c:v>
                </c:pt>
              </c:strCache>
            </c:strRef>
          </c:cat>
          <c:val>
            <c:numRef>
              <c:f>Hoja1!$C$102:$C$106</c:f>
              <c:numCache>
                <c:formatCode>General</c:formatCode>
                <c:ptCount val="4"/>
                <c:pt idx="0">
                  <c:v>2</c:v>
                </c:pt>
                <c:pt idx="2">
                  <c:v>5</c:v>
                </c:pt>
                <c:pt idx="3">
                  <c:v>2</c:v>
                </c:pt>
              </c:numCache>
            </c:numRef>
          </c:val>
          <c:extLst>
            <c:ext xmlns:c16="http://schemas.microsoft.com/office/drawing/2014/chart" uri="{C3380CC4-5D6E-409C-BE32-E72D297353CC}">
              <c16:uniqueId val="{00000001-6CD5-48D8-920F-C6476EDE73A9}"/>
            </c:ext>
          </c:extLst>
        </c:ser>
        <c:dLbls>
          <c:showLegendKey val="0"/>
          <c:showVal val="0"/>
          <c:showCatName val="0"/>
          <c:showSerName val="0"/>
          <c:showPercent val="0"/>
          <c:showBubbleSize val="0"/>
        </c:dLbls>
        <c:gapWidth val="150"/>
        <c:axId val="588363615"/>
        <c:axId val="588380255"/>
      </c:barChart>
      <c:catAx>
        <c:axId val="588363615"/>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US"/>
                  <a:t>Tipo de proceso</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s-CO"/>
            </a:p>
          </c:txPr>
        </c:title>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588380255"/>
        <c:crosses val="autoZero"/>
        <c:auto val="1"/>
        <c:lblAlgn val="ctr"/>
        <c:lblOffset val="100"/>
        <c:noMultiLvlLbl val="0"/>
      </c:catAx>
      <c:valAx>
        <c:axId val="588380255"/>
        <c:scaling>
          <c:orientation val="minMax"/>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s-CO"/>
                  <a:t>Número actividades de control</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s-CO"/>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58836361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[Seguimiento MRC corte a 3112021.xlsx]Hoja1!TablaDinámica10</c:name>
    <c:fmtId val="10"/>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Hoja1!$C$151:$C$152</c:f>
              <c:strCache>
                <c:ptCount val="1"/>
                <c:pt idx="0">
                  <c:v>Cumple</c:v>
                </c:pt>
              </c:strCache>
            </c:strRef>
          </c:tx>
          <c:spPr>
            <a:solidFill>
              <a:schemeClr val="accent1"/>
            </a:solidFill>
            <a:ln>
              <a:noFill/>
            </a:ln>
            <a:effectLst/>
          </c:spPr>
          <c:invertIfNegative val="0"/>
          <c:cat>
            <c:multiLvlStrRef>
              <c:f>Hoja1!$A$153:$B$157</c:f>
              <c:multiLvlStrCache>
                <c:ptCount val="3"/>
                <c:lvl>
                  <c:pt idx="0">
                    <c:v>Administración del Sistema Integrado de Gestión</c:v>
                  </c:pt>
                  <c:pt idx="1">
                    <c:v>Gestión de Servicio al Ciudadano</c:v>
                  </c:pt>
                  <c:pt idx="2">
                    <c:v>Producción de Información Sectorial</c:v>
                  </c:pt>
                </c:lvl>
                <c:lvl>
                  <c:pt idx="0">
                    <c:v>Estratégico</c:v>
                  </c:pt>
                </c:lvl>
              </c:multiLvlStrCache>
            </c:multiLvlStrRef>
          </c:cat>
          <c:val>
            <c:numRef>
              <c:f>Hoja1!$C$153:$C$157</c:f>
              <c:numCache>
                <c:formatCode>General</c:formatCode>
                <c:ptCount val="3"/>
                <c:pt idx="0">
                  <c:v>2</c:v>
                </c:pt>
                <c:pt idx="1">
                  <c:v>2</c:v>
                </c:pt>
                <c:pt idx="2">
                  <c:v>3</c:v>
                </c:pt>
              </c:numCache>
            </c:numRef>
          </c:val>
          <c:extLst>
            <c:ext xmlns:c16="http://schemas.microsoft.com/office/drawing/2014/chart" uri="{C3380CC4-5D6E-409C-BE32-E72D297353CC}">
              <c16:uniqueId val="{00000000-DA93-40F0-9463-A1CFA643C2C8}"/>
            </c:ext>
          </c:extLst>
        </c:ser>
        <c:dLbls>
          <c:showLegendKey val="0"/>
          <c:showVal val="0"/>
          <c:showCatName val="0"/>
          <c:showSerName val="0"/>
          <c:showPercent val="0"/>
          <c:showBubbleSize val="0"/>
        </c:dLbls>
        <c:gapWidth val="150"/>
        <c:axId val="759427151"/>
        <c:axId val="759430895"/>
      </c:barChart>
      <c:catAx>
        <c:axId val="75942715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Procesos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59430895"/>
        <c:crosses val="autoZero"/>
        <c:auto val="1"/>
        <c:lblAlgn val="ctr"/>
        <c:lblOffset val="100"/>
        <c:noMultiLvlLbl val="0"/>
      </c:catAx>
      <c:valAx>
        <c:axId val="75943089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Número de controles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59427151"/>
        <c:crosses val="autoZero"/>
        <c:crossBetween val="between"/>
        <c:majorUnit val="1"/>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[Seguimiento MRC corte a 3112021.xlsx]Hoja1!TablaDinámica12</c:name>
    <c:fmtId val="2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stacked"/>
        <c:varyColors val="0"/>
        <c:ser>
          <c:idx val="0"/>
          <c:order val="0"/>
          <c:tx>
            <c:strRef>
              <c:f>Hoja1!$C$195:$C$196</c:f>
              <c:strCache>
                <c:ptCount val="1"/>
                <c:pt idx="0">
                  <c:v>Cumple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Hoja1!$A$197:$B$205</c:f>
              <c:multiLvlStrCache>
                <c:ptCount val="7"/>
                <c:lvl>
                  <c:pt idx="0">
                    <c:v> Gestión Contractual</c:v>
                  </c:pt>
                  <c:pt idx="1">
                    <c:v>
Gestión del Talento Humano</c:v>
                  </c:pt>
                  <c:pt idx="2">
                    <c:v>
Gestión Financiera</c:v>
                  </c:pt>
                  <c:pt idx="3">
                    <c:v>Gestión de Bienes, Servicios e Infraestructura </c:v>
                  </c:pt>
                  <c:pt idx="4">
                    <c:v>Gestión Documental </c:v>
                  </c:pt>
                  <c:pt idx="5">
                    <c:v>Gestión Jurídica </c:v>
                  </c:pt>
                  <c:pt idx="6">
                    <c:v>Gestión Tecnológica</c:v>
                  </c:pt>
                </c:lvl>
                <c:lvl>
                  <c:pt idx="0">
                    <c:v>Apoyo</c:v>
                  </c:pt>
                </c:lvl>
              </c:multiLvlStrCache>
            </c:multiLvlStrRef>
          </c:cat>
          <c:val>
            <c:numRef>
              <c:f>Hoja1!$C$197:$C$205</c:f>
              <c:numCache>
                <c:formatCode>General</c:formatCode>
                <c:ptCount val="7"/>
                <c:pt idx="0">
                  <c:v>3</c:v>
                </c:pt>
                <c:pt idx="1">
                  <c:v>1</c:v>
                </c:pt>
                <c:pt idx="2">
                  <c:v>3</c:v>
                </c:pt>
                <c:pt idx="3">
                  <c:v>1</c:v>
                </c:pt>
                <c:pt idx="4">
                  <c:v>1</c:v>
                </c:pt>
                <c:pt idx="5">
                  <c:v>1</c:v>
                </c:pt>
                <c:pt idx="6">
                  <c:v>5</c:v>
                </c:pt>
              </c:numCache>
            </c:numRef>
          </c:val>
          <c:extLst>
            <c:ext xmlns:c16="http://schemas.microsoft.com/office/drawing/2014/chart" uri="{C3380CC4-5D6E-409C-BE32-E72D297353CC}">
              <c16:uniqueId val="{00000000-8730-4196-917B-D089B47CD96C}"/>
            </c:ext>
          </c:extLst>
        </c:ser>
        <c:ser>
          <c:idx val="1"/>
          <c:order val="1"/>
          <c:tx>
            <c:strRef>
              <c:f>Hoja1!$D$195:$D$196</c:f>
              <c:strCache>
                <c:ptCount val="1"/>
                <c:pt idx="0">
                  <c:v>NR</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Hoja1!$A$197:$B$205</c:f>
              <c:multiLvlStrCache>
                <c:ptCount val="7"/>
                <c:lvl>
                  <c:pt idx="0">
                    <c:v> Gestión Contractual</c:v>
                  </c:pt>
                  <c:pt idx="1">
                    <c:v>
Gestión del Talento Humano</c:v>
                  </c:pt>
                  <c:pt idx="2">
                    <c:v>
Gestión Financiera</c:v>
                  </c:pt>
                  <c:pt idx="3">
                    <c:v>Gestión de Bienes, Servicios e Infraestructura </c:v>
                  </c:pt>
                  <c:pt idx="4">
                    <c:v>Gestión Documental </c:v>
                  </c:pt>
                  <c:pt idx="5">
                    <c:v>Gestión Jurídica </c:v>
                  </c:pt>
                  <c:pt idx="6">
                    <c:v>Gestión Tecnológica</c:v>
                  </c:pt>
                </c:lvl>
                <c:lvl>
                  <c:pt idx="0">
                    <c:v>Apoyo</c:v>
                  </c:pt>
                </c:lvl>
              </c:multiLvlStrCache>
            </c:multiLvlStrRef>
          </c:cat>
          <c:val>
            <c:numRef>
              <c:f>Hoja1!$D$197:$D$205</c:f>
              <c:numCache>
                <c:formatCode>General</c:formatCode>
                <c:ptCount val="7"/>
                <c:pt idx="6">
                  <c:v>2</c:v>
                </c:pt>
              </c:numCache>
            </c:numRef>
          </c:val>
          <c:extLst>
            <c:ext xmlns:c16="http://schemas.microsoft.com/office/drawing/2014/chart" uri="{C3380CC4-5D6E-409C-BE32-E72D297353CC}">
              <c16:uniqueId val="{00000001-8730-4196-917B-D089B47CD96C}"/>
            </c:ext>
          </c:extLst>
        </c:ser>
        <c:dLbls>
          <c:dLblPos val="ctr"/>
          <c:showLegendKey val="0"/>
          <c:showVal val="1"/>
          <c:showCatName val="0"/>
          <c:showSerName val="0"/>
          <c:showPercent val="0"/>
          <c:showBubbleSize val="0"/>
        </c:dLbls>
        <c:gapWidth val="79"/>
        <c:overlap val="100"/>
        <c:axId val="759419247"/>
        <c:axId val="759420911"/>
      </c:barChart>
      <c:catAx>
        <c:axId val="75941924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Procesos</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759420911"/>
        <c:crosses val="autoZero"/>
        <c:auto val="1"/>
        <c:lblAlgn val="ctr"/>
        <c:lblOffset val="100"/>
        <c:noMultiLvlLbl val="0"/>
      </c:catAx>
      <c:valAx>
        <c:axId val="759420911"/>
        <c:scaling>
          <c:orientation val="minMax"/>
        </c:scaling>
        <c:delete val="1"/>
        <c:axPos val="b"/>
        <c:title>
          <c:tx>
            <c:rich>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s-CO"/>
                  <a:t>Número de controles</a:t>
                </a:r>
              </a:p>
            </c:rich>
          </c:tx>
          <c:overlay val="0"/>
          <c:spPr>
            <a:noFill/>
            <a:ln>
              <a:noFill/>
            </a:ln>
            <a:effectLst/>
          </c:spPr>
          <c:txPr>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crossAx val="75941924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[Seguimiento MRC corte a 3112021.xlsx]Hoja2!TablaDinámica2</c:name>
    <c:fmtId val="5"/>
  </c:pivotSource>
  <c:chart>
    <c:autoTitleDeleted val="0"/>
    <c:pivotFmts>
      <c:pivotFmt>
        <c:idx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6350" cap="flat" cmpd="sng" algn="ctr">
            <a:solidFill>
              <a:schemeClr val="accent1"/>
            </a:solidFill>
            <a:prstDash val="solid"/>
            <a:miter lim="800000"/>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6350" cap="flat" cmpd="sng" algn="ctr">
            <a:solidFill>
              <a:schemeClr val="accent2"/>
            </a:solidFill>
            <a:prstDash val="solid"/>
            <a:miter lim="800000"/>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6350" cap="flat" cmpd="sng" algn="ctr">
            <a:solidFill>
              <a:schemeClr val="accent3"/>
            </a:solidFill>
            <a:prstDash val="solid"/>
            <a:miter lim="800000"/>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3"/>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6350" cap="flat" cmpd="sng" algn="ctr">
            <a:solidFill>
              <a:schemeClr val="accent3"/>
            </a:solidFill>
            <a:prstDash val="solid"/>
            <a:miter lim="800000"/>
          </a:ln>
          <a:effectLst/>
        </c:spPr>
      </c:pivotFmt>
    </c:pivotFmts>
    <c:plotArea>
      <c:layout/>
      <c:barChart>
        <c:barDir val="col"/>
        <c:grouping val="clustered"/>
        <c:varyColors val="0"/>
        <c:ser>
          <c:idx val="0"/>
          <c:order val="0"/>
          <c:tx>
            <c:strRef>
              <c:f>Hoja2!$B$26:$B$27</c:f>
              <c:strCache>
                <c:ptCount val="1"/>
                <c:pt idx="0">
                  <c:v>Cumple</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6350" cap="flat" cmpd="sng" algn="ctr">
              <a:solidFill>
                <a:schemeClr val="accent1"/>
              </a:solidFill>
              <a:prstDash val="solid"/>
              <a:miter lim="800000"/>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Hoja2!$A$28:$A$32</c:f>
              <c:strCache>
                <c:ptCount val="4"/>
                <c:pt idx="0">
                  <c:v>Apoyo</c:v>
                </c:pt>
                <c:pt idx="1">
                  <c:v>Estratégico</c:v>
                </c:pt>
                <c:pt idx="2">
                  <c:v>Evaluación</c:v>
                </c:pt>
                <c:pt idx="3">
                  <c:v>Misional</c:v>
                </c:pt>
              </c:strCache>
            </c:strRef>
          </c:cat>
          <c:val>
            <c:numRef>
              <c:f>Hoja2!$B$28:$B$32</c:f>
              <c:numCache>
                <c:formatCode>General</c:formatCode>
                <c:ptCount val="4"/>
                <c:pt idx="0">
                  <c:v>8</c:v>
                </c:pt>
                <c:pt idx="1">
                  <c:v>6</c:v>
                </c:pt>
                <c:pt idx="2">
                  <c:v>6</c:v>
                </c:pt>
                <c:pt idx="3">
                  <c:v>13</c:v>
                </c:pt>
              </c:numCache>
            </c:numRef>
          </c:val>
          <c:extLst>
            <c:ext xmlns:c16="http://schemas.microsoft.com/office/drawing/2014/chart" uri="{C3380CC4-5D6E-409C-BE32-E72D297353CC}">
              <c16:uniqueId val="{00000000-3685-4C60-96B4-9B62549155A5}"/>
            </c:ext>
          </c:extLst>
        </c:ser>
        <c:ser>
          <c:idx val="1"/>
          <c:order val="1"/>
          <c:tx>
            <c:strRef>
              <c:f>Hoja2!$C$26:$C$27</c:f>
              <c:strCache>
                <c:ptCount val="1"/>
                <c:pt idx="0">
                  <c:v>Incumple</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6350" cap="flat" cmpd="sng" algn="ctr">
              <a:solidFill>
                <a:schemeClr val="accent2"/>
              </a:solidFill>
              <a:prstDash val="solid"/>
              <a:miter lim="800000"/>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Hoja2!$A$28:$A$32</c:f>
              <c:strCache>
                <c:ptCount val="4"/>
                <c:pt idx="0">
                  <c:v>Apoyo</c:v>
                </c:pt>
                <c:pt idx="1">
                  <c:v>Estratégico</c:v>
                </c:pt>
                <c:pt idx="2">
                  <c:v>Evaluación</c:v>
                </c:pt>
                <c:pt idx="3">
                  <c:v>Misional</c:v>
                </c:pt>
              </c:strCache>
            </c:strRef>
          </c:cat>
          <c:val>
            <c:numRef>
              <c:f>Hoja2!$C$28:$C$32</c:f>
              <c:numCache>
                <c:formatCode>General</c:formatCode>
                <c:ptCount val="4"/>
                <c:pt idx="0">
                  <c:v>1</c:v>
                </c:pt>
                <c:pt idx="1">
                  <c:v>1</c:v>
                </c:pt>
              </c:numCache>
            </c:numRef>
          </c:val>
          <c:extLst>
            <c:ext xmlns:c16="http://schemas.microsoft.com/office/drawing/2014/chart" uri="{C3380CC4-5D6E-409C-BE32-E72D297353CC}">
              <c16:uniqueId val="{00000001-3685-4C60-96B4-9B62549155A5}"/>
            </c:ext>
          </c:extLst>
        </c:ser>
        <c:ser>
          <c:idx val="2"/>
          <c:order val="2"/>
          <c:tx>
            <c:strRef>
              <c:f>Hoja2!$D$26:$D$27</c:f>
              <c:strCache>
                <c:ptCount val="1"/>
                <c:pt idx="0">
                  <c:v>NR</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6350" cap="flat" cmpd="sng" algn="ctr">
              <a:solidFill>
                <a:schemeClr val="accent3"/>
              </a:solidFill>
              <a:prstDash val="solid"/>
              <a:miter lim="800000"/>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Hoja2!$A$28:$A$32</c:f>
              <c:strCache>
                <c:ptCount val="4"/>
                <c:pt idx="0">
                  <c:v>Apoyo</c:v>
                </c:pt>
                <c:pt idx="1">
                  <c:v>Estratégico</c:v>
                </c:pt>
                <c:pt idx="2">
                  <c:v>Evaluación</c:v>
                </c:pt>
                <c:pt idx="3">
                  <c:v>Misional</c:v>
                </c:pt>
              </c:strCache>
            </c:strRef>
          </c:cat>
          <c:val>
            <c:numRef>
              <c:f>Hoja2!$D$28:$D$32</c:f>
              <c:numCache>
                <c:formatCode>General</c:formatCode>
                <c:ptCount val="4"/>
                <c:pt idx="0">
                  <c:v>8</c:v>
                </c:pt>
                <c:pt idx="2">
                  <c:v>1</c:v>
                </c:pt>
              </c:numCache>
            </c:numRef>
          </c:val>
          <c:extLst>
            <c:ext xmlns:c16="http://schemas.microsoft.com/office/drawing/2014/chart" uri="{C3380CC4-5D6E-409C-BE32-E72D297353CC}">
              <c16:uniqueId val="{00000002-3685-4C60-96B4-9B62549155A5}"/>
            </c:ext>
          </c:extLst>
        </c:ser>
        <c:dLbls>
          <c:showLegendKey val="0"/>
          <c:showVal val="0"/>
          <c:showCatName val="0"/>
          <c:showSerName val="0"/>
          <c:showPercent val="0"/>
          <c:showBubbleSize val="0"/>
        </c:dLbls>
        <c:gapWidth val="300"/>
        <c:axId val="582494592"/>
        <c:axId val="582485080"/>
      </c:barChart>
      <c:catAx>
        <c:axId val="582494592"/>
        <c:scaling>
          <c:orientation val="minMax"/>
        </c:scaling>
        <c:delete val="0"/>
        <c:axPos val="b"/>
        <c:title>
          <c:tx>
            <c:rich>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s-CO" sz="800"/>
                  <a:t>Tipo de proceso</a:t>
                </a:r>
              </a:p>
            </c:rich>
          </c:tx>
          <c:overlay val="0"/>
          <c:spPr>
            <a:noFill/>
            <a:ln>
              <a:noFill/>
            </a:ln>
            <a:effectLst/>
          </c:spPr>
          <c:txPr>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s-CO"/>
          </a:p>
        </c:txPr>
        <c:crossAx val="582485080"/>
        <c:crosses val="autoZero"/>
        <c:auto val="1"/>
        <c:lblAlgn val="ctr"/>
        <c:lblOffset val="100"/>
        <c:noMultiLvlLbl val="0"/>
      </c:catAx>
      <c:valAx>
        <c:axId val="58248508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sz="800"/>
                  <a:t>Número</a:t>
                </a:r>
                <a:r>
                  <a:rPr lang="en-US" sz="800" baseline="0"/>
                  <a:t> </a:t>
                </a:r>
                <a:r>
                  <a:rPr lang="en-US" sz="800"/>
                  <a:t>Actividades de Control</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s-CO"/>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824945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Hoja2!$B$50</c:f>
              <c:strCache>
                <c:ptCount val="1"/>
                <c:pt idx="0">
                  <c:v>Cumple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Hoja2!$C$49:$F$49</c:f>
              <c:strCache>
                <c:ptCount val="4"/>
                <c:pt idx="0">
                  <c:v>III-2020</c:v>
                </c:pt>
                <c:pt idx="1">
                  <c:v>I-2021</c:v>
                </c:pt>
                <c:pt idx="2">
                  <c:v>II-2021</c:v>
                </c:pt>
                <c:pt idx="3">
                  <c:v>III-2021</c:v>
                </c:pt>
              </c:strCache>
            </c:strRef>
          </c:cat>
          <c:val>
            <c:numRef>
              <c:f>Hoja2!$C$50:$F$50</c:f>
              <c:numCache>
                <c:formatCode>0</c:formatCode>
                <c:ptCount val="4"/>
                <c:pt idx="0">
                  <c:v>21</c:v>
                </c:pt>
                <c:pt idx="1">
                  <c:v>23</c:v>
                </c:pt>
                <c:pt idx="2">
                  <c:v>33</c:v>
                </c:pt>
                <c:pt idx="3">
                  <c:v>35</c:v>
                </c:pt>
              </c:numCache>
            </c:numRef>
          </c:val>
          <c:smooth val="0"/>
          <c:extLst>
            <c:ext xmlns:c16="http://schemas.microsoft.com/office/drawing/2014/chart" uri="{C3380CC4-5D6E-409C-BE32-E72D297353CC}">
              <c16:uniqueId val="{00000000-DB5C-423D-BD8F-366AD30B60F4}"/>
            </c:ext>
          </c:extLst>
        </c:ser>
        <c:ser>
          <c:idx val="1"/>
          <c:order val="1"/>
          <c:tx>
            <c:strRef>
              <c:f>Hoja2!$B$51</c:f>
              <c:strCache>
                <c:ptCount val="1"/>
                <c:pt idx="0">
                  <c:v>NR</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Hoja2!$C$49:$F$49</c:f>
              <c:strCache>
                <c:ptCount val="4"/>
                <c:pt idx="0">
                  <c:v>III-2020</c:v>
                </c:pt>
                <c:pt idx="1">
                  <c:v>I-2021</c:v>
                </c:pt>
                <c:pt idx="2">
                  <c:v>II-2021</c:v>
                </c:pt>
                <c:pt idx="3">
                  <c:v>III-2021</c:v>
                </c:pt>
              </c:strCache>
            </c:strRef>
          </c:cat>
          <c:val>
            <c:numRef>
              <c:f>Hoja2!$C$51:$F$51</c:f>
              <c:numCache>
                <c:formatCode>0</c:formatCode>
                <c:ptCount val="4"/>
                <c:pt idx="0">
                  <c:v>23</c:v>
                </c:pt>
                <c:pt idx="1">
                  <c:v>20</c:v>
                </c:pt>
                <c:pt idx="2">
                  <c:v>9</c:v>
                </c:pt>
                <c:pt idx="3">
                  <c:v>9</c:v>
                </c:pt>
              </c:numCache>
            </c:numRef>
          </c:val>
          <c:smooth val="0"/>
          <c:extLst>
            <c:ext xmlns:c16="http://schemas.microsoft.com/office/drawing/2014/chart" uri="{C3380CC4-5D6E-409C-BE32-E72D297353CC}">
              <c16:uniqueId val="{00000001-DB5C-423D-BD8F-366AD30B60F4}"/>
            </c:ext>
          </c:extLst>
        </c:ser>
        <c:ser>
          <c:idx val="2"/>
          <c:order val="2"/>
          <c:tx>
            <c:strRef>
              <c:f>Hoja2!$B$52</c:f>
              <c:strCache>
                <c:ptCount val="1"/>
                <c:pt idx="0">
                  <c:v>Parcial</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Hoja2!$C$49:$F$49</c:f>
              <c:strCache>
                <c:ptCount val="4"/>
                <c:pt idx="0">
                  <c:v>III-2020</c:v>
                </c:pt>
                <c:pt idx="1">
                  <c:v>I-2021</c:v>
                </c:pt>
                <c:pt idx="2">
                  <c:v>II-2021</c:v>
                </c:pt>
                <c:pt idx="3">
                  <c:v>III-2021</c:v>
                </c:pt>
              </c:strCache>
            </c:strRef>
          </c:cat>
          <c:val>
            <c:numRef>
              <c:f>Hoja2!$C$52:$F$52</c:f>
              <c:numCache>
                <c:formatCode>0</c:formatCode>
                <c:ptCount val="4"/>
                <c:pt idx="0">
                  <c:v>0</c:v>
                </c:pt>
                <c:pt idx="1">
                  <c:v>1</c:v>
                </c:pt>
                <c:pt idx="2">
                  <c:v>0</c:v>
                </c:pt>
                <c:pt idx="3">
                  <c:v>0</c:v>
                </c:pt>
              </c:numCache>
            </c:numRef>
          </c:val>
          <c:smooth val="0"/>
          <c:extLst>
            <c:ext xmlns:c16="http://schemas.microsoft.com/office/drawing/2014/chart" uri="{C3380CC4-5D6E-409C-BE32-E72D297353CC}">
              <c16:uniqueId val="{00000002-DB5C-423D-BD8F-366AD30B60F4}"/>
            </c:ext>
          </c:extLst>
        </c:ser>
        <c:ser>
          <c:idx val="3"/>
          <c:order val="3"/>
          <c:tx>
            <c:strRef>
              <c:f>Hoja2!$B$53</c:f>
              <c:strCache>
                <c:ptCount val="1"/>
                <c:pt idx="0">
                  <c:v>Incumplimiento</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Hoja2!$C$49:$F$49</c:f>
              <c:strCache>
                <c:ptCount val="4"/>
                <c:pt idx="0">
                  <c:v>III-2020</c:v>
                </c:pt>
                <c:pt idx="1">
                  <c:v>I-2021</c:v>
                </c:pt>
                <c:pt idx="2">
                  <c:v>II-2021</c:v>
                </c:pt>
                <c:pt idx="3">
                  <c:v>III-2021</c:v>
                </c:pt>
              </c:strCache>
            </c:strRef>
          </c:cat>
          <c:val>
            <c:numRef>
              <c:f>Hoja2!$C$53:$F$53</c:f>
              <c:numCache>
                <c:formatCode>0</c:formatCode>
                <c:ptCount val="4"/>
                <c:pt idx="0">
                  <c:v>0</c:v>
                </c:pt>
                <c:pt idx="1">
                  <c:v>0</c:v>
                </c:pt>
                <c:pt idx="2">
                  <c:v>1</c:v>
                </c:pt>
                <c:pt idx="3">
                  <c:v>0</c:v>
                </c:pt>
              </c:numCache>
            </c:numRef>
          </c:val>
          <c:smooth val="0"/>
          <c:extLst>
            <c:ext xmlns:c16="http://schemas.microsoft.com/office/drawing/2014/chart" uri="{C3380CC4-5D6E-409C-BE32-E72D297353CC}">
              <c16:uniqueId val="{00000004-DB5C-423D-BD8F-366AD30B60F4}"/>
            </c:ext>
          </c:extLst>
        </c:ser>
        <c:dLbls>
          <c:showLegendKey val="0"/>
          <c:showVal val="0"/>
          <c:showCatName val="0"/>
          <c:showSerName val="0"/>
          <c:showPercent val="0"/>
          <c:showBubbleSize val="0"/>
        </c:dLbls>
        <c:dropLines>
          <c:spPr>
            <a:ln w="9525" cap="flat" cmpd="sng" algn="ctr">
              <a:solidFill>
                <a:schemeClr val="tx1">
                  <a:lumMod val="35000"/>
                  <a:lumOff val="65000"/>
                </a:schemeClr>
              </a:solidFill>
              <a:round/>
            </a:ln>
            <a:effectLst/>
          </c:spPr>
        </c:dropLines>
        <c:marker val="1"/>
        <c:smooth val="0"/>
        <c:axId val="582274688"/>
        <c:axId val="582272720"/>
      </c:lineChart>
      <c:catAx>
        <c:axId val="5822746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Cuatrimestre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82272720"/>
        <c:crosses val="autoZero"/>
        <c:auto val="1"/>
        <c:lblAlgn val="ctr"/>
        <c:lblOffset val="100"/>
        <c:noMultiLvlLbl val="0"/>
      </c:catAx>
      <c:valAx>
        <c:axId val="5822727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Porcenjate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8227468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[Seguimiento MRC corte a 3112021.xlsx]Hoja2!TablaDinámica6</c:name>
    <c:fmtId val="25"/>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Hoja2!$B$81:$B$82</c:f>
              <c:strCache>
                <c:ptCount val="1"/>
                <c:pt idx="0">
                  <c:v>Cumple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Hoja2!$A$83:$A$86</c:f>
              <c:strCache>
                <c:ptCount val="3"/>
                <c:pt idx="0">
                  <c:v>Administración del Sistema Integrado de Gestión</c:v>
                </c:pt>
                <c:pt idx="1">
                  <c:v>Gestión de Servicio al Ciudadano</c:v>
                </c:pt>
                <c:pt idx="2">
                  <c:v>Producción de Información Sectorial</c:v>
                </c:pt>
              </c:strCache>
            </c:strRef>
          </c:cat>
          <c:val>
            <c:numRef>
              <c:f>Hoja2!$B$83:$B$86</c:f>
              <c:numCache>
                <c:formatCode>General</c:formatCode>
                <c:ptCount val="3"/>
                <c:pt idx="0">
                  <c:v>2</c:v>
                </c:pt>
                <c:pt idx="1">
                  <c:v>1</c:v>
                </c:pt>
                <c:pt idx="2">
                  <c:v>3</c:v>
                </c:pt>
              </c:numCache>
            </c:numRef>
          </c:val>
          <c:extLst>
            <c:ext xmlns:c16="http://schemas.microsoft.com/office/drawing/2014/chart" uri="{C3380CC4-5D6E-409C-BE32-E72D297353CC}">
              <c16:uniqueId val="{00000000-A738-4199-8C16-F7F0561D7E5F}"/>
            </c:ext>
          </c:extLst>
        </c:ser>
        <c:ser>
          <c:idx val="1"/>
          <c:order val="1"/>
          <c:tx>
            <c:strRef>
              <c:f>Hoja2!$C$81:$C$82</c:f>
              <c:strCache>
                <c:ptCount val="1"/>
                <c:pt idx="0">
                  <c:v>Incumple</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Hoja2!$A$83:$A$86</c:f>
              <c:strCache>
                <c:ptCount val="3"/>
                <c:pt idx="0">
                  <c:v>Administración del Sistema Integrado de Gestión</c:v>
                </c:pt>
                <c:pt idx="1">
                  <c:v>Gestión de Servicio al Ciudadano</c:v>
                </c:pt>
                <c:pt idx="2">
                  <c:v>Producción de Información Sectorial</c:v>
                </c:pt>
              </c:strCache>
            </c:strRef>
          </c:cat>
          <c:val>
            <c:numRef>
              <c:f>Hoja2!$C$83:$C$86</c:f>
              <c:numCache>
                <c:formatCode>General</c:formatCode>
                <c:ptCount val="3"/>
                <c:pt idx="1">
                  <c:v>1</c:v>
                </c:pt>
              </c:numCache>
            </c:numRef>
          </c:val>
          <c:extLst>
            <c:ext xmlns:c16="http://schemas.microsoft.com/office/drawing/2014/chart" uri="{C3380CC4-5D6E-409C-BE32-E72D297353CC}">
              <c16:uniqueId val="{00000001-A738-4199-8C16-F7F0561D7E5F}"/>
            </c:ext>
          </c:extLst>
        </c:ser>
        <c:dLbls>
          <c:showLegendKey val="0"/>
          <c:showVal val="0"/>
          <c:showCatName val="0"/>
          <c:showSerName val="0"/>
          <c:showPercent val="0"/>
          <c:showBubbleSize val="0"/>
        </c:dLbls>
        <c:gapWidth val="150"/>
        <c:shape val="box"/>
        <c:axId val="734678496"/>
        <c:axId val="734680792"/>
        <c:axId val="0"/>
      </c:bar3DChart>
      <c:catAx>
        <c:axId val="73467849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34680792"/>
        <c:crosses val="autoZero"/>
        <c:auto val="1"/>
        <c:lblAlgn val="ctr"/>
        <c:lblOffset val="100"/>
        <c:noMultiLvlLbl val="0"/>
      </c:catAx>
      <c:valAx>
        <c:axId val="734680792"/>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3467849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[Seguimiento MRC corte a 3112021.xlsx]Hoja2!TablaDinámica8</c:name>
    <c:fmtId val="43"/>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tx>
            <c:strRef>
              <c:f>Hoja2!$B$117:$B$118</c:f>
              <c:strCache>
                <c:ptCount val="1"/>
                <c:pt idx="0">
                  <c:v>Cumple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Hoja2!$A$119:$A$126</c:f>
              <c:strCache>
                <c:ptCount val="7"/>
                <c:pt idx="0">
                  <c:v> Gestión Contractual</c:v>
                </c:pt>
                <c:pt idx="1">
                  <c:v>
Gestión del Talento Humano</c:v>
                </c:pt>
                <c:pt idx="2">
                  <c:v>
Gestión Financiera</c:v>
                </c:pt>
                <c:pt idx="3">
                  <c:v>Gestión de Bienes, Servicios e Infraestructura </c:v>
                </c:pt>
                <c:pt idx="4">
                  <c:v>Gestión Documental </c:v>
                </c:pt>
                <c:pt idx="5">
                  <c:v>Gestión Jurídica </c:v>
                </c:pt>
                <c:pt idx="6">
                  <c:v>Gestión Tecnológica</c:v>
                </c:pt>
              </c:strCache>
            </c:strRef>
          </c:cat>
          <c:val>
            <c:numRef>
              <c:f>Hoja2!$B$119:$B$126</c:f>
              <c:numCache>
                <c:formatCode>General</c:formatCode>
                <c:ptCount val="7"/>
                <c:pt idx="0">
                  <c:v>2</c:v>
                </c:pt>
                <c:pt idx="1">
                  <c:v>1</c:v>
                </c:pt>
                <c:pt idx="2">
                  <c:v>2</c:v>
                </c:pt>
                <c:pt idx="3">
                  <c:v>1</c:v>
                </c:pt>
                <c:pt idx="5">
                  <c:v>1</c:v>
                </c:pt>
                <c:pt idx="6">
                  <c:v>1</c:v>
                </c:pt>
              </c:numCache>
            </c:numRef>
          </c:val>
          <c:extLst>
            <c:ext xmlns:c16="http://schemas.microsoft.com/office/drawing/2014/chart" uri="{C3380CC4-5D6E-409C-BE32-E72D297353CC}">
              <c16:uniqueId val="{00000000-C143-4041-A323-47DBE9CF3D72}"/>
            </c:ext>
          </c:extLst>
        </c:ser>
        <c:ser>
          <c:idx val="1"/>
          <c:order val="1"/>
          <c:tx>
            <c:strRef>
              <c:f>Hoja2!$C$117:$C$118</c:f>
              <c:strCache>
                <c:ptCount val="1"/>
                <c:pt idx="0">
                  <c:v>Incumple</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Hoja2!$A$119:$A$126</c:f>
              <c:strCache>
                <c:ptCount val="7"/>
                <c:pt idx="0">
                  <c:v> Gestión Contractual</c:v>
                </c:pt>
                <c:pt idx="1">
                  <c:v>
Gestión del Talento Humano</c:v>
                </c:pt>
                <c:pt idx="2">
                  <c:v>
Gestión Financiera</c:v>
                </c:pt>
                <c:pt idx="3">
                  <c:v>Gestión de Bienes, Servicios e Infraestructura </c:v>
                </c:pt>
                <c:pt idx="4">
                  <c:v>Gestión Documental </c:v>
                </c:pt>
                <c:pt idx="5">
                  <c:v>Gestión Jurídica </c:v>
                </c:pt>
                <c:pt idx="6">
                  <c:v>Gestión Tecnológica</c:v>
                </c:pt>
              </c:strCache>
            </c:strRef>
          </c:cat>
          <c:val>
            <c:numRef>
              <c:f>Hoja2!$C$119:$C$126</c:f>
              <c:numCache>
                <c:formatCode>General</c:formatCode>
                <c:ptCount val="7"/>
                <c:pt idx="4">
                  <c:v>1</c:v>
                </c:pt>
              </c:numCache>
            </c:numRef>
          </c:val>
          <c:extLst>
            <c:ext xmlns:c16="http://schemas.microsoft.com/office/drawing/2014/chart" uri="{C3380CC4-5D6E-409C-BE32-E72D297353CC}">
              <c16:uniqueId val="{00000001-C143-4041-A323-47DBE9CF3D72}"/>
            </c:ext>
          </c:extLst>
        </c:ser>
        <c:ser>
          <c:idx val="2"/>
          <c:order val="2"/>
          <c:tx>
            <c:strRef>
              <c:f>Hoja2!$D$117:$D$118</c:f>
              <c:strCache>
                <c:ptCount val="1"/>
                <c:pt idx="0">
                  <c:v>NR</c:v>
                </c:pt>
              </c:strCache>
            </c:strRef>
          </c:tx>
          <c:spPr>
            <a:solidFill>
              <a:schemeClr val="accent3"/>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Hoja2!$A$119:$A$126</c:f>
              <c:strCache>
                <c:ptCount val="7"/>
                <c:pt idx="0">
                  <c:v> Gestión Contractual</c:v>
                </c:pt>
                <c:pt idx="1">
                  <c:v>
Gestión del Talento Humano</c:v>
                </c:pt>
                <c:pt idx="2">
                  <c:v>
Gestión Financiera</c:v>
                </c:pt>
                <c:pt idx="3">
                  <c:v>Gestión de Bienes, Servicios e Infraestructura </c:v>
                </c:pt>
                <c:pt idx="4">
                  <c:v>Gestión Documental </c:v>
                </c:pt>
                <c:pt idx="5">
                  <c:v>Gestión Jurídica </c:v>
                </c:pt>
                <c:pt idx="6">
                  <c:v>Gestión Tecnológica</c:v>
                </c:pt>
              </c:strCache>
            </c:strRef>
          </c:cat>
          <c:val>
            <c:numRef>
              <c:f>Hoja2!$D$119:$D$126</c:f>
              <c:numCache>
                <c:formatCode>General</c:formatCode>
                <c:ptCount val="7"/>
                <c:pt idx="0">
                  <c:v>1</c:v>
                </c:pt>
                <c:pt idx="2">
                  <c:v>1</c:v>
                </c:pt>
                <c:pt idx="6">
                  <c:v>6</c:v>
                </c:pt>
              </c:numCache>
            </c:numRef>
          </c:val>
          <c:extLst>
            <c:ext xmlns:c16="http://schemas.microsoft.com/office/drawing/2014/chart" uri="{C3380CC4-5D6E-409C-BE32-E72D297353CC}">
              <c16:uniqueId val="{00000002-C143-4041-A323-47DBE9CF3D72}"/>
            </c:ext>
          </c:extLst>
        </c:ser>
        <c:dLbls>
          <c:showLegendKey val="0"/>
          <c:showVal val="0"/>
          <c:showCatName val="0"/>
          <c:showSerName val="0"/>
          <c:showPercent val="0"/>
          <c:showBubbleSize val="0"/>
        </c:dLbls>
        <c:gapWidth val="150"/>
        <c:shape val="box"/>
        <c:axId val="586954944"/>
        <c:axId val="586948384"/>
        <c:axId val="0"/>
      </c:bar3DChart>
      <c:catAx>
        <c:axId val="58695494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86948384"/>
        <c:crosses val="autoZero"/>
        <c:auto val="1"/>
        <c:lblAlgn val="ctr"/>
        <c:lblOffset val="100"/>
        <c:noMultiLvlLbl val="0"/>
      </c:catAx>
      <c:valAx>
        <c:axId val="5869483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8695494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chart" Target="../charts/chart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476250</xdr:colOff>
      <xdr:row>98</xdr:row>
      <xdr:rowOff>185737</xdr:rowOff>
    </xdr:from>
    <xdr:to>
      <xdr:col>11</xdr:col>
      <xdr:colOff>400050</xdr:colOff>
      <xdr:row>113</xdr:row>
      <xdr:rowOff>71437</xdr:rowOff>
    </xdr:to>
    <xdr:graphicFrame macro="">
      <xdr:nvGraphicFramePr>
        <xdr:cNvPr id="2" name="Gráfico 1">
          <a:extLst>
            <a:ext uri="{FF2B5EF4-FFF2-40B4-BE49-F238E27FC236}">
              <a16:creationId xmlns:a16="http://schemas.microsoft.com/office/drawing/2014/main" id="{8484ACCE-3052-465B-89ED-72EDA26A235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247650</xdr:colOff>
      <xdr:row>145</xdr:row>
      <xdr:rowOff>4762</xdr:rowOff>
    </xdr:from>
    <xdr:to>
      <xdr:col>11</xdr:col>
      <xdr:colOff>171450</xdr:colOff>
      <xdr:row>159</xdr:row>
      <xdr:rowOff>80962</xdr:rowOff>
    </xdr:to>
    <xdr:graphicFrame macro="">
      <xdr:nvGraphicFramePr>
        <xdr:cNvPr id="3" name="Gráfico 2">
          <a:extLst>
            <a:ext uri="{FF2B5EF4-FFF2-40B4-BE49-F238E27FC236}">
              <a16:creationId xmlns:a16="http://schemas.microsoft.com/office/drawing/2014/main" id="{088FB1D7-281E-4293-9A18-6175171E457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509586</xdr:colOff>
      <xdr:row>192</xdr:row>
      <xdr:rowOff>71437</xdr:rowOff>
    </xdr:from>
    <xdr:to>
      <xdr:col>14</xdr:col>
      <xdr:colOff>457199</xdr:colOff>
      <xdr:row>206</xdr:row>
      <xdr:rowOff>133350</xdr:rowOff>
    </xdr:to>
    <xdr:graphicFrame macro="">
      <xdr:nvGraphicFramePr>
        <xdr:cNvPr id="4" name="Gráfico 3">
          <a:extLst>
            <a:ext uri="{FF2B5EF4-FFF2-40B4-BE49-F238E27FC236}">
              <a16:creationId xmlns:a16="http://schemas.microsoft.com/office/drawing/2014/main" id="{651A7D50-97D2-4122-822A-157EA500A83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285750</xdr:colOff>
      <xdr:row>25</xdr:row>
      <xdr:rowOff>42862</xdr:rowOff>
    </xdr:from>
    <xdr:to>
      <xdr:col>26</xdr:col>
      <xdr:colOff>628650</xdr:colOff>
      <xdr:row>35</xdr:row>
      <xdr:rowOff>119062</xdr:rowOff>
    </xdr:to>
    <xdr:graphicFrame macro="">
      <xdr:nvGraphicFramePr>
        <xdr:cNvPr id="2" name="Gráfico 1">
          <a:extLst>
            <a:ext uri="{FF2B5EF4-FFF2-40B4-BE49-F238E27FC236}">
              <a16:creationId xmlns:a16="http://schemas.microsoft.com/office/drawing/2014/main" id="{1020B1A1-5100-42C7-85BD-8A2C3529E1D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204787</xdr:colOff>
      <xdr:row>41</xdr:row>
      <xdr:rowOff>80962</xdr:rowOff>
    </xdr:from>
    <xdr:to>
      <xdr:col>13</xdr:col>
      <xdr:colOff>204787</xdr:colOff>
      <xdr:row>55</xdr:row>
      <xdr:rowOff>157162</xdr:rowOff>
    </xdr:to>
    <xdr:graphicFrame macro="">
      <xdr:nvGraphicFramePr>
        <xdr:cNvPr id="3" name="Gráfico 2">
          <a:extLst>
            <a:ext uri="{FF2B5EF4-FFF2-40B4-BE49-F238E27FC236}">
              <a16:creationId xmlns:a16="http://schemas.microsoft.com/office/drawing/2014/main" id="{C9E858CB-11A0-4BD0-B9E2-315D6B7D00C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590550</xdr:colOff>
      <xdr:row>81</xdr:row>
      <xdr:rowOff>23812</xdr:rowOff>
    </xdr:from>
    <xdr:to>
      <xdr:col>10</xdr:col>
      <xdr:colOff>666750</xdr:colOff>
      <xdr:row>95</xdr:row>
      <xdr:rowOff>100012</xdr:rowOff>
    </xdr:to>
    <xdr:graphicFrame macro="">
      <xdr:nvGraphicFramePr>
        <xdr:cNvPr id="4" name="Gráfico 3">
          <a:extLst>
            <a:ext uri="{FF2B5EF4-FFF2-40B4-BE49-F238E27FC236}">
              <a16:creationId xmlns:a16="http://schemas.microsoft.com/office/drawing/2014/main" id="{7C7A2081-CEE6-475F-88B6-595407C2E47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466725</xdr:colOff>
      <xdr:row>103</xdr:row>
      <xdr:rowOff>90487</xdr:rowOff>
    </xdr:from>
    <xdr:to>
      <xdr:col>14</xdr:col>
      <xdr:colOff>304800</xdr:colOff>
      <xdr:row>124</xdr:row>
      <xdr:rowOff>9525</xdr:rowOff>
    </xdr:to>
    <xdr:graphicFrame macro="">
      <xdr:nvGraphicFramePr>
        <xdr:cNvPr id="7" name="Gráfico 6">
          <a:extLst>
            <a:ext uri="{FF2B5EF4-FFF2-40B4-BE49-F238E27FC236}">
              <a16:creationId xmlns:a16="http://schemas.microsoft.com/office/drawing/2014/main" id="{6285F8F4-3B6C-4336-AAA1-7F44C9464F1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ynda%20Pe&#241;a\Documents\Temporales%20SDHT\Monitoreo\Mayo\consolidado30abr%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CORRUPCIÓN"/>
      <sheetName val="SEG. DIGITAL"/>
      <sheetName val="MAPAS DE CALOR"/>
      <sheetName val="Hoja1"/>
      <sheetName val="LISTAS"/>
    </sheetNames>
    <sheetDataSet>
      <sheetData sheetId="0"/>
      <sheetData sheetId="1"/>
      <sheetData sheetId="2"/>
      <sheetData sheetId="3"/>
      <sheetData sheetId="4"/>
      <sheetData sheetId="5">
        <row r="5">
          <cell r="AK5"/>
          <cell r="AL5" t="str">
            <v>Insignificante</v>
          </cell>
          <cell r="AM5" t="str">
            <v>Menor</v>
          </cell>
          <cell r="AN5" t="str">
            <v>Moderado</v>
          </cell>
          <cell r="AO5" t="str">
            <v>Mayor</v>
          </cell>
          <cell r="AP5" t="str">
            <v>Catastrófico</v>
          </cell>
        </row>
        <row r="6">
          <cell r="AK6" t="str">
            <v>Casi seguro</v>
          </cell>
          <cell r="AL6" t="str">
            <v>ALTO</v>
          </cell>
          <cell r="AM6" t="str">
            <v>ALTO</v>
          </cell>
          <cell r="AN6" t="str">
            <v>EXTREMO</v>
          </cell>
          <cell r="AO6" t="str">
            <v>EXTREMO</v>
          </cell>
          <cell r="AP6" t="str">
            <v>EXTREMO</v>
          </cell>
          <cell r="AU6" t="str">
            <v>Directamente</v>
          </cell>
          <cell r="AV6" t="str">
            <v>Casi seguro</v>
          </cell>
          <cell r="AW6" t="str">
            <v>Posible</v>
          </cell>
        </row>
        <row r="7">
          <cell r="AK7" t="str">
            <v>Probable</v>
          </cell>
          <cell r="AL7" t="str">
            <v>MODERADO</v>
          </cell>
          <cell r="AM7" t="str">
            <v>ALTO</v>
          </cell>
          <cell r="AN7" t="str">
            <v>ALTO</v>
          </cell>
          <cell r="AO7" t="str">
            <v>EXTREMO</v>
          </cell>
          <cell r="AP7" t="str">
            <v>EXTREMO</v>
          </cell>
          <cell r="AV7" t="str">
            <v>Probable</v>
          </cell>
          <cell r="AW7" t="str">
            <v>Improbable</v>
          </cell>
        </row>
        <row r="8">
          <cell r="AK8" t="str">
            <v>Posible</v>
          </cell>
          <cell r="AL8" t="str">
            <v>BAJO</v>
          </cell>
          <cell r="AM8" t="str">
            <v>MODERADO</v>
          </cell>
          <cell r="AN8" t="str">
            <v>ALTO</v>
          </cell>
          <cell r="AO8" t="str">
            <v>EXTREMO</v>
          </cell>
          <cell r="AP8" t="str">
            <v>EXTREMO</v>
          </cell>
          <cell r="AV8" t="str">
            <v>Posible</v>
          </cell>
          <cell r="AW8" t="str">
            <v>Rara vez</v>
          </cell>
        </row>
        <row r="9">
          <cell r="AK9" t="str">
            <v>Improbable</v>
          </cell>
          <cell r="AL9" t="str">
            <v>BAJO</v>
          </cell>
          <cell r="AM9" t="str">
            <v>BAJO</v>
          </cell>
          <cell r="AN9" t="str">
            <v>MODERADO</v>
          </cell>
          <cell r="AO9" t="str">
            <v>ALTO</v>
          </cell>
          <cell r="AP9" t="str">
            <v>EXTREMO</v>
          </cell>
          <cell r="AV9" t="str">
            <v>Improbable</v>
          </cell>
          <cell r="AW9" t="str">
            <v>Rara vez</v>
          </cell>
        </row>
        <row r="10">
          <cell r="AK10" t="str">
            <v>Rara vez</v>
          </cell>
          <cell r="AL10" t="str">
            <v>BAJO</v>
          </cell>
          <cell r="AM10" t="str">
            <v>BAJO</v>
          </cell>
          <cell r="AN10" t="str">
            <v>MODERADO</v>
          </cell>
          <cell r="AO10" t="str">
            <v>ALTO</v>
          </cell>
          <cell r="AP10" t="str">
            <v>EXTREMO</v>
          </cell>
          <cell r="AV10" t="str">
            <v>Rara vez</v>
          </cell>
          <cell r="AW10" t="str">
            <v>Rara vez</v>
          </cell>
        </row>
        <row r="11">
          <cell r="AU11" t="str">
            <v>Indirectamente</v>
          </cell>
          <cell r="AV11" t="str">
            <v>Casi seguro</v>
          </cell>
          <cell r="AW11" t="str">
            <v>Probable</v>
          </cell>
        </row>
        <row r="12">
          <cell r="AV12" t="str">
            <v>Probable</v>
          </cell>
          <cell r="AW12" t="str">
            <v>Posible</v>
          </cell>
        </row>
        <row r="13">
          <cell r="AV13" t="str">
            <v>Posible</v>
          </cell>
          <cell r="AW13" t="str">
            <v>Improbable</v>
          </cell>
        </row>
        <row r="14">
          <cell r="AV14" t="str">
            <v>Improbable</v>
          </cell>
          <cell r="AW14" t="str">
            <v>Rara vez</v>
          </cell>
        </row>
        <row r="15">
          <cell r="AV15" t="str">
            <v>Rara vez</v>
          </cell>
          <cell r="AW15" t="str">
            <v>Rara vez</v>
          </cell>
        </row>
        <row r="16">
          <cell r="AU16" t="str">
            <v>No disminuye</v>
          </cell>
          <cell r="AV16" t="str">
            <v>Casi seguro</v>
          </cell>
          <cell r="AW16" t="str">
            <v>Casi seguro</v>
          </cell>
        </row>
        <row r="17">
          <cell r="AV17" t="str">
            <v>Probable</v>
          </cell>
          <cell r="AW17" t="str">
            <v>Probable</v>
          </cell>
        </row>
        <row r="18">
          <cell r="AV18" t="str">
            <v>Posible</v>
          </cell>
          <cell r="AW18" t="str">
            <v>Posible</v>
          </cell>
        </row>
        <row r="19">
          <cell r="AV19" t="str">
            <v>Improbable</v>
          </cell>
          <cell r="AW19" t="str">
            <v>Improbable</v>
          </cell>
        </row>
        <row r="20">
          <cell r="AV20" t="str">
            <v>Rara vez</v>
          </cell>
          <cell r="AW20" t="str">
            <v>Rara vez</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ynda Peña" refreshedDate="44448.223667824073" createdVersion="7" refreshedVersion="7" minRefreshableVersion="3" recordCount="51" xr:uid="{A19DF032-C1DB-4C29-BB97-051CE24BBE10}">
  <cacheSource type="worksheet">
    <worksheetSource ref="A5:R56" sheet="CORRUPCIÓN"/>
  </cacheSource>
  <cacheFields count="18">
    <cacheField name="Tipo Proceso" numFmtId="0">
      <sharedItems count="4">
        <s v="Misional"/>
        <s v="Evaluación"/>
        <s v="Estratégico"/>
        <s v="Apoyo"/>
      </sharedItems>
    </cacheField>
    <cacheField name="Versión " numFmtId="0">
      <sharedItems containsSemiMixedTypes="0" containsString="0" containsNumber="1" containsInteger="1" minValue="8" maxValue="19"/>
    </cacheField>
    <cacheField name="Fecha actualización" numFmtId="14">
      <sharedItems containsSemiMixedTypes="0" containsNonDate="0" containsDate="1" containsString="0" minDate="2020-04-20T00:00:00" maxDate="2021-04-21T00:00:00"/>
    </cacheField>
    <cacheField name="Proceso asociado" numFmtId="0">
      <sharedItems count="17">
        <s v="_x000a_Control de Vivienda y Veeduría a las Curadurías"/>
        <s v="Evaluación, Asesoría y Mejora"/>
        <s v="Gestión de Servicio al Ciudadano"/>
        <s v="Administración del Sistema Integrado de Gestión"/>
        <s v="Gestión de Bienes, Servicios e Infraestructura "/>
        <s v=" Gestión Contractual"/>
        <s v=" Control Disciplinario"/>
        <s v="Gestión Documental "/>
        <s v="_x000a_Gestión Financiera"/>
        <s v="_x000a_Formulación de Lineamientos e Instrumentos de Vivienda y Hábitat "/>
        <s v="Instrumentos de Financiación para el Acceso a la Vivienda "/>
        <s v="Gestión Jurídica "/>
        <s v="Producción de Información Sectorial"/>
        <s v="Gestión de Soluciones Habitacionales "/>
        <s v="_x000a_Gestión del Talento Humano"/>
        <s v="Gestión Tecnológica"/>
        <s v="Gestión Territorial del Hábitat"/>
      </sharedItems>
    </cacheField>
    <cacheField name="Observación General" numFmtId="0">
      <sharedItems/>
    </cacheField>
    <cacheField name="No." numFmtId="0">
      <sharedItems containsSemiMixedTypes="0" containsString="0" containsNumber="1" containsInteger="1" minValue="1" maxValue="3"/>
    </cacheField>
    <cacheField name="Cod Riesgo" numFmtId="0">
      <sharedItems count="23">
        <s v="R42"/>
        <s v="R43"/>
        <s v="R38"/>
        <s v="R9"/>
        <s v="R10"/>
        <s v="R18"/>
        <s v="R30"/>
        <s v="R80"/>
        <s v="R81"/>
        <s v="R63"/>
        <s v="R64"/>
        <s v="R27"/>
        <s v="R58"/>
        <s v="R20"/>
        <s v="R22"/>
        <s v="R24"/>
        <s v="R13"/>
        <s v="R72"/>
        <s v="R48"/>
        <s v="R53"/>
        <s v="R32"/>
        <s v="R33"/>
        <s v="R34"/>
      </sharedItems>
    </cacheField>
    <cacheField name="Riesgo " numFmtId="0">
      <sharedItems count="23" longText="1">
        <s v="Posibilidad de recibir dadivas  por realización de trámites y/o actuaciones administrativas  establecidas por la Ley para beneficio propio y/o de un tercero "/>
        <s v="Posibilidad de perdida o manipulación de un expediente para evitar sanciones en beneficio de un tercero."/>
        <s v="Posibilidad de Influencia y manupulación indebida de información analizada para las auditorías o informes de seguimiento por Control Interno con el fin de obtener un beneficio propio o de un tercero"/>
        <s v="Uso incorrecto de la información suministrada a la ciudadanía para el favorecimiento de intereses propios o de terceros "/>
        <s v="Cobro indebido por prestación de servicios o acceso a la información, para favorecimiento propio o a terceros."/>
        <s v="Alteración de los documentos del SIG de manera intencional para favorecer a un tercero"/>
        <s v="Alteración del inventario de activos de la Entidad, con el fin de favorecer intereses particulares."/>
        <s v="Celebración de contratos con personas incursas en causales de inhabilidades e incompatibilidades previstas en la ley"/>
        <s v="Favorecimiento a un oferente en la adjudicación del proceso de selección"/>
        <s v="Realizar u omitir actuaciones de carácter disciplinario que favorecen intereses ajenos a los principios que rigen la función administrativa"/>
        <s v="Retardar intencionalmente el  ejercicio de las actuaciones procesales permitiendo la ocurrencia de la prescripción o de la caducidad de la acción disciplinaria para favorecer intereses particulares."/>
        <s v="Pérdida, alteración, deterioro y/o destrucción de documentos para favorecimiento de intereses particulares "/>
        <s v="Tramite de  pagos que no cumplen con los requisitos y autorizaciones requeridos, buscando favorecer intereses particulares"/>
        <s v="Posibilidad de indebida Manipulación de lineamientos e instrumentos de la Política Pública del Hábitat para el favorecimiento y beneficio de terceros limitando el acceso a una vivienda digna y el mejoramiento de las condiciones de vida en el territorio urbano y rural con el fin de beneficiar a distintos actores que tengan intereses particulares en la política Publica del Hábitat"/>
        <s v="Cobro por la prestación del servicio gratuito para favorecimiento de agentes externos de la entidad."/>
        <s v="Manipulación de información del archivo judicial o administrativo para el favorecimiento de terceros"/>
        <s v="Posibilidad de afectación en la imagen por Incumplimiento de compromisos debido a la manipulación de la información del sector hábitat"/>
        <s v="Posibilidad de omitir los lineamientos establecidos por la entidad en los procedimientos para la evaluación de predios en declaratoria de desarrollo y construcción, así como en proyectos asociados,  para favorecimiento de terceros con el fin de recibir o solicitar beneficios a nombre propio"/>
        <s v="Omisión en la verificación del cumplimiento de los requisitos para  el empleo, con el fin de favorecer a terceros"/>
        <s v="Posibilidad de Fuga de Información por execeso en las facultades  otorgadas con el fin brindar beneficios privados o particulares  "/>
        <s v="Solicitud y/o ofrecimiento de pago  por la realizacion de un servicio gratuito para beneficiar a un tercero"/>
        <s v="Realizar intervención en un territorio de manera prioritaria para el favorecimiento de redes clientelares."/>
        <s v="Supervisión  o interventoría desleal para beneficiar a un tercero"/>
      </sharedItems>
    </cacheField>
    <cacheField name="Factor de riesgo asociado " numFmtId="0">
      <sharedItems containsBlank="1"/>
    </cacheField>
    <cacheField name="Causas " numFmtId="0">
      <sharedItems containsBlank="1" longText="1"/>
    </cacheField>
    <cacheField name="Consecuencias" numFmtId="0">
      <sharedItems containsBlank="1"/>
    </cacheField>
    <cacheField name="Probabilidad RI" numFmtId="0">
      <sharedItems/>
    </cacheField>
    <cacheField name="Impacto RI" numFmtId="0">
      <sharedItems/>
    </cacheField>
    <cacheField name="Zona de riesgo Inherente" numFmtId="0">
      <sharedItems/>
    </cacheField>
    <cacheField name="Cod Act" numFmtId="0">
      <sharedItems containsBlank="1"/>
    </cacheField>
    <cacheField name="Actividad de control" numFmtId="0">
      <sharedItems containsBlank="1" count="45" longText="1">
        <s v="El  responsable del Proceso de Control de Vivienda y Veeduría a las Curadurías,  programará en el plan estratégico de comunicaciones la realización de  una  (1)  campaña de divulgación tanto a los usuarios externos e internos por diferentes medios comunicación  relacionada con la gratuidad de los trámites, procedimientos y servicios que son generados en el Proceso."/>
        <s v="Los responsables del Proceso de Control de Vivienda y Veeduría a las Curadurías, al inicio de cada vigencia y/o cada vez que se incorpore una persona nueva, capacitará a los funcionarios y/o contratistas en los  procedimientos que implementa el área de la Subsecretaría IVC para atender las solicitudes de los usuarios y/o grupos de interés."/>
        <s v="Al inicio de cada vigencia , los responsables del Proceso de Control de Vivienda y Veeduría a las Curadurías , programarán con el área de Control Disciplinario,  una  sensibilización para los funcionarios y/o contratistas  sobre las incidencias legales que puede generar el cobro por la realización de un trámite o servicio que brinda la Subsecretaría de Inspección, Vigilancia y Control de Vivienda, los cuales son gratuitos."/>
        <s v="Todo el personal del Proceso de Control de Vivienda y veeduría a las Curadurías, debera aplicar el procedimiento PS03-PR05 Préstamo y consulta de documentos, cada vez que se requiera un expediente._x000a_"/>
        <s v="Todos el personal del Proceso de Control de Vivienda y Veeduría a las Curadurías, debe alimentar la información de cada expediente en el SIDIVIC y/o base de datos, de acuerdo con los trámites adelantados en las diferentes etapas de las investigaciones administrativas, con el propósito de tener actualizado el inventario de los expedientes que están a cargo del área de Inspección, Vigilancia y Control de Vivienda."/>
        <s v="Revision de los informes de auditoria o de seguimiento por parte de la Asesora de Control Interno"/>
        <s v="No hay control"/>
        <s v="Solicitud de permisos de acceso a la carpeta compartida asignada a Control Interno a través de la Mesa de Ayuda"/>
        <s v="Suscripción de formato PE01-FO644 &quot;Acuerdo de confidencialidad - declaración conflicto de interés para auditores internos&quot;"/>
        <s v="Implementación del formato PE01-FO645 &quot;Indice de papeles de trabajo&quot;en el marco de los informes de auditoria o seguimiento"/>
        <s v="Sensibilización al personal sobre las sanciones que acarrean el favorecimiento de intereses propios o terceros"/>
        <s v="Promoción de la gratuidad de los trámites y servicios de la entidad en la página web y redes sociales de la SDHT"/>
        <s v="Aplicar el procedimiento PG03-PR05 Elaboración y control de documentos"/>
        <s v="Registrar la trazabilidad de las versiones de los documentos en el PG03-FO389 Listado Maestro de Documentos"/>
        <s v="Registro de ingreso y salida de bienes"/>
        <s v="Consultar al contratista en las Entidades de control"/>
        <s v="Lineamientos frente a la comunicación entre el Comité Evaluador y los proponentes e interesados"/>
        <s v="Revisión, análisis, motivación y elaboración de adendas a que haya lugar a los pliegos de condiciones y demás documentos del proceso"/>
        <m/>
        <s v="Revisar el contenido de la actuación disciplinaria y revisar el expediente por causa de la presentación del proyecto de providencia"/>
        <s v="Disciplinaria (SID), con el fin de conocer el estado actual de los términos procesales de las actuaciones disciplinarias y su próximo vencimiento_x000a_Revisión de expedientes"/>
        <s v="Aplicación del procedimiento de préstamo y consulta de documentos "/>
        <s v="Aplicación de los controles establecidos en el procedimiento de pagos"/>
        <s v="Socialización semestral del procedimiento y los requisitos a contemplar en el proceso de trámite de pago dirigido a las personas que hacen parte del mismo."/>
        <s v="Divulgación de  información relacionada con  las responsabilidades y sanciones aplicables a los funcionarios públicos"/>
        <s v="Aplicación del PM07-PR01 Diseño de lineamientos e instrumentos de política de vivienda y hábitat, en lo relacionado con la públicación y socialización de los lienamientos construidos. "/>
        <s v="En las comunicaciones oficiales se informa acerca de la gratuidad de los trámites y/o servicios frente a los programas para el acceso a la vivienda"/>
        <s v="Control del prestamo  documental"/>
        <s v="La entidad promueve el buen uso y manejo de la información mensualmente a través de actas de compromiso, confidencialidad y de buen manejo de la información que permitan asegurar la información misional y estratégica diligenciando los formatos establecidos en procedimiento PG04-PR09 "/>
        <s v="La entidad define el manejo de la información mensualmente a partir de la clasificación de perfiles de usuario que permitan dar acceso a la base Geográfica de la SDHT Diligenciando los formatos establecidos en el procedimiento PG04-PR09. "/>
        <s v="La entidad identifica la información que es susceptible a publicar como dato abierto de acuerdo con la dinámica del proceso realizando seguimiento y actualización al cronograma de publicaciones de acuerdo con las políticas de seguridad de la información Diligenciando los formatos establecidos en el procedimiento PG04-PR08. "/>
        <s v="Sensibilización acerca del código de ética aplicado en el momento de la emisión de conceptos técnicos."/>
        <s v="Revisión en binas de los conceptos técnicos emitidos por los profesionales."/>
        <s v="Certificación de Cumplimiento de requisitos "/>
        <s v="Creación de usuarios mediante Directorio Activo"/>
        <s v="Cláusulas de confidencialidad con los servidores públicos proveedores y terceros de la SDHT"/>
        <s v="Seguridad Informática (Firewall, antivirus y Antispam)"/>
        <s v="Política de clasificación de activos de información y control de acceso descritas en el Manual de Políticas de Seguridad de la Información"/>
        <s v="Controles contractuales con los proveedores para salvaguardar los activos de información que se encuentran en el Datacenter, descritos en el acuerdo marco."/>
        <s v="Archivo de los documentos físicos de acuerdo a las tablas de retención documental"/>
        <s v="Gestión de paginas web (URL) habilitadas conforme a los roles (Directivos y Servidores Públicos)"/>
        <s v="Mantener actualizada la información de los trámites en portal institucional indicando la gratuidad de los mismos. "/>
        <s v="Informar en los talleres comunitarios de legalización de la gratuidad de los servicios a cargo de la SDHT"/>
        <s v="Seguimiento y gestión a los planes de acción de los territorios priorizados."/>
        <s v="Elaborar el Informe de seguimiento o supervisión periódico de los Contratos (diferentes a prestación de servicios) vigentes"/>
      </sharedItems>
    </cacheField>
    <cacheField name="Cumplimiento" numFmtId="0">
      <sharedItems containsBlank="1" count="4">
        <s v="Cumple"/>
        <m/>
        <s v="NR"/>
        <s v="Incumple"/>
      </sharedItems>
    </cacheField>
    <cacheField name="Observacion Control"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ynda Joana Peña Hurtado" refreshedDate="44573.689999768518" createdVersion="7" refreshedVersion="7" minRefreshableVersion="3" recordCount="51" xr:uid="{D9418746-670F-4B7C-B755-D330747998F3}">
  <cacheSource type="worksheet">
    <worksheetSource ref="A5:BA56" sheet="CORRUPCIÓN"/>
  </cacheSource>
  <cacheFields count="51">
    <cacheField name="Tipo Proceso" numFmtId="0">
      <sharedItems count="4">
        <s v="Misional"/>
        <s v="Evaluación"/>
        <s v="Estratégico"/>
        <s v="Apoyo"/>
      </sharedItems>
    </cacheField>
    <cacheField name="Versión " numFmtId="0">
      <sharedItems containsSemiMixedTypes="0" containsString="0" containsNumber="1" containsInteger="1" minValue="8" maxValue="19"/>
    </cacheField>
    <cacheField name="Fecha actualización" numFmtId="14">
      <sharedItems containsSemiMixedTypes="0" containsNonDate="0" containsDate="1" containsString="0" minDate="2020-04-20T00:00:00" maxDate="2021-04-21T00:00:00"/>
    </cacheField>
    <cacheField name="Proceso asociado" numFmtId="0">
      <sharedItems count="17">
        <s v="_x000a_Control de Vivienda y Veeduría a las Curadurías"/>
        <s v="Evaluación, Asesoría y Mejora"/>
        <s v="Gestión de Servicio al Ciudadano"/>
        <s v="Administración del Sistema Integrado de Gestión"/>
        <s v="Gestión de Bienes, Servicios e Infraestructura "/>
        <s v=" Gestión Contractual"/>
        <s v=" Control Disciplinario"/>
        <s v="Gestión Documental "/>
        <s v="_x000a_Gestión Financiera"/>
        <s v="_x000a_Formulación de Lineamientos e Instrumentos de Vivienda y Hábitat "/>
        <s v="Instrumentos de Financiación para el Acceso a la Vivienda "/>
        <s v="Gestión Jurídica "/>
        <s v="Producción de Información Sectorial"/>
        <s v="Gestión de Soluciones Habitacionales "/>
        <s v="_x000a_Gestión del Talento Humano"/>
        <s v="Gestión Tecnológica"/>
        <s v="Gestión Territorial del Hábitat"/>
      </sharedItems>
    </cacheField>
    <cacheField name="Observación General" numFmtId="0">
      <sharedItems/>
    </cacheField>
    <cacheField name="No." numFmtId="0">
      <sharedItems containsSemiMixedTypes="0" containsString="0" containsNumber="1" containsInteger="1" minValue="1" maxValue="3"/>
    </cacheField>
    <cacheField name="Cod Riesgo" numFmtId="0">
      <sharedItems count="23">
        <s v="R42"/>
        <s v="R43"/>
        <s v="R38"/>
        <s v="R9"/>
        <s v="R10"/>
        <s v="R18"/>
        <s v="R30"/>
        <s v="R80"/>
        <s v="R81"/>
        <s v="R63"/>
        <s v="R64"/>
        <s v="R27"/>
        <s v="R58"/>
        <s v="R20"/>
        <s v="R22"/>
        <s v="R24"/>
        <s v="R13"/>
        <s v="R72"/>
        <s v="R48"/>
        <s v="R53"/>
        <s v="R32"/>
        <s v="R33"/>
        <s v="R34"/>
      </sharedItems>
    </cacheField>
    <cacheField name="Riesgo " numFmtId="0">
      <sharedItems count="23" longText="1">
        <s v="Posibilidad de recibir dadivas  por realización de trámites y/o actuaciones administrativas  establecidas por la Ley para beneficio propio y/o de un tercero "/>
        <s v="Posibilidad de perdida o manipulación de un expediente para evitar sanciones en beneficio de un tercero."/>
        <s v="Posibilidad de Influencia y manupulación indebida de información analizada para las auditorías o informes de seguimiento por Control Interno con el fin de obtener un beneficio propio o de un tercero"/>
        <s v="Uso incorrecto de la información suministrada a la ciudadanía para el favorecimiento de intereses propios o de terceros "/>
        <s v="Cobro indebido por prestación de servicios o acceso a la información, para favorecimiento propio o a terceros."/>
        <s v="Alteración de los documentos del SIG de manera intencional para favorecer a un tercero"/>
        <s v="Alteración del inventario de activos de la Entidad, con el fin de favorecer intereses particulares."/>
        <s v="Celebración de contratos con personas incursas en causales de inhabilidades e incompatibilidades previstas en la ley"/>
        <s v="Favorecimiento a un oferente en la adjudicación del proceso de selección"/>
        <s v="Realizar u omitir actuaciones de carácter disciplinario que favorecen intereses ajenos a los principios que rigen la función administrativa"/>
        <s v="Retardar intencionalmente el  ejercicio de las actuaciones procesales permitiendo la ocurrencia de la prescripción o de la caducidad de la acción disciplinaria para favorecer intereses particulares."/>
        <s v="Pérdida, alteración, deterioro y/o destrucción de documentos para favorecimiento de intereses particulares "/>
        <s v="Tramite de  pagos que no cumplen con los requisitos y autorizaciones requeridos, buscando favorecer intereses particulares"/>
        <s v="Posibilidad de indebida Manipulación de lineamientos e instrumentos de la Política Pública del Hábitat para el favorecimiento y beneficio de terceros limitando el acceso a una vivienda digna y el mejoramiento de las condiciones de vida en el territorio urbano y rural con el fin de beneficiar a distintos actores que tengan intereses particulares en la política Publica del Hábitat"/>
        <s v="Cobro por la prestación del servicio gratuito para favorecimiento de agentes externos de la entidad."/>
        <s v="Manipulación de información del archivo judicial o administrativo para el favorecimiento de terceros"/>
        <s v="Posibilidad de afectación en la imagen por Incumplimiento de compromisos debido a la manipulación de la información del sector hábitat"/>
        <s v="Posibilidad de omitir los lineamientos establecidos por la entidad en los procedimientos para la evaluación de predios en declaratoria de desarrollo y construcción, así como en proyectos asociados,  para favorecimiento de terceros con el fin de recibir o solicitar beneficios a nombre propio"/>
        <s v="Omisión en la verificación del cumplimiento de los requisitos para  el empleo, con el fin de favorecer a terceros"/>
        <s v="Posibilidad de Fuga de Información por execeso en las facultades  otorgadas con el fin brindar beneficios privados o particulares  "/>
        <s v="Solicitud y/o ofrecimiento de pago  por la realizacion de un servicio gratuito para beneficiar a un tercero"/>
        <s v="Realizar intervención en un territorio de manera prioritaria para el favorecimiento de redes clientelares."/>
        <s v="Supervisión  o interventoría desleal para beneficiar a un tercero"/>
      </sharedItems>
    </cacheField>
    <cacheField name="Factor de riesgo asociado " numFmtId="0">
      <sharedItems containsBlank="1"/>
    </cacheField>
    <cacheField name="Causas " numFmtId="0">
      <sharedItems containsBlank="1" longText="1"/>
    </cacheField>
    <cacheField name="Consecuencias" numFmtId="0">
      <sharedItems containsBlank="1"/>
    </cacheField>
    <cacheField name="Probabilidad RI" numFmtId="0">
      <sharedItems/>
    </cacheField>
    <cacheField name="Impacto RI" numFmtId="0">
      <sharedItems/>
    </cacheField>
    <cacheField name="Zona de riesgo Inherente" numFmtId="0">
      <sharedItems/>
    </cacheField>
    <cacheField name="Cod Act" numFmtId="0">
      <sharedItems containsBlank="1"/>
    </cacheField>
    <cacheField name="Actividad de control" numFmtId="0">
      <sharedItems containsBlank="1" count="45" longText="1">
        <s v="El  responsable del Proceso de Control de Vivienda y Veeduría a las Curadurías,  programará en el plan estratégico de comunicaciones la realización de  una  (1)  campaña de divulgación tanto a los usuarios externos e internos por diferentes medios comunicación  relacionada con la gratuidad de los trámites, procedimientos y servicios que son generados en el Proceso."/>
        <s v="Los responsables del Proceso de Control de Vivienda y Veeduría a las Curadurías, al inicio de cada vigencia y/o cada vez que se incorpore una persona nueva, capacitará a los funcionarios y/o contratistas en los  procedimientos que implementa el área de la Subsecretaría IVC para atender las solicitudes de los usuarios y/o grupos de interés."/>
        <s v="Al inicio de cada vigencia , los responsables del Proceso de Control de Vivienda y Veeduría a las Curadurías , programarán con el área de Control Disciplinario,  una  sensibilización para los funcionarios y/o contratistas  sobre las incidencias legales que puede generar el cobro por la realización de un trámite o servicio que brinda la Subsecretaría de Inspección, Vigilancia y Control de Vivienda, los cuales son gratuitos."/>
        <s v="Todo el personal del Proceso de Control de Vivienda y veeduría a las Curadurías, debera aplicar el procedimiento PS03-PR05 Préstamo y consulta de documentos, cada vez que se requiera un expediente._x000a_"/>
        <s v="Todos el personal del Proceso de Control de Vivienda y Veeduría a las Curadurías, debe alimentar la información de cada expediente en el SIDIVIC y/o base de datos, de acuerdo con los trámites adelantados en las diferentes etapas de las investigaciones administrativas, con el propósito de tener actualizado el inventario de los expedientes que están a cargo del área de Inspección, Vigilancia y Control de Vivienda."/>
        <s v="Revision de los informes de auditoria o de seguimiento por parte de la Asesora de Control Interno"/>
        <s v="No hay control"/>
        <s v="Solicitud de permisos de acceso a la carpeta compartida asignada a Control Interno a través de la Mesa de Ayuda"/>
        <s v="Suscripción de formato PE01-FO644 &quot;Acuerdo de confidencialidad - declaración conflicto de interés para auditores internos&quot;"/>
        <s v="Implementación del formato PE01-FO645 &quot;Indice de papeles de trabajo&quot;en el marco de los informes de auditoria o seguimiento"/>
        <s v="Sensibilización al personal sobre las sanciones que acarrean el favorecimiento de intereses propios o terceros"/>
        <s v="Promoción de la gratuidad de los trámites y servicios de la entidad en la página web y redes sociales de la SDHT"/>
        <s v="Aplicar el procedimiento PG03-PR05 Elaboración y control de documentos"/>
        <s v="Registrar la trazabilidad de las versiones de los documentos en el PG03-FO389 Listado Maestro de Documentos"/>
        <s v="Registro de ingreso y salida de bienes"/>
        <s v="Consultar al contratista en las Entidades de control"/>
        <s v="Lineamientos frente a la comunicación entre el Comité Evaluador y los proponentes e interesados"/>
        <s v="Revisión, análisis, motivación y elaboración de adendas a que haya lugar a los pliegos de condiciones y demás documentos del proceso"/>
        <m/>
        <s v="Revisar el contenido de la actuación disciplinaria y revisar el expediente por causa de la presentación del proyecto de providencia"/>
        <s v="Disciplinaria (SID), con el fin de conocer el estado actual de los términos procesales de las actuaciones disciplinarias y su próximo vencimiento_x000a_Revisión de expedientes"/>
        <s v="Aplicación del procedimiento de préstamo y consulta de documentos "/>
        <s v="Aplicación de los controles establecidos en el procedimiento de pagos"/>
        <s v="Socialización semestral del procedimiento y los requisitos a contemplar en el proceso de trámite de pago dirigido a las personas que hacen parte del mismo."/>
        <s v="Divulgación de  información relacionada con  las responsabilidades y sanciones aplicables a los funcionarios públicos"/>
        <s v="Aplicación del PM07-PR01 Diseño de lineamientos e instrumentos de política de vivienda y hábitat, en lo relacionado con la públicación y socialización de los lienamientos construidos. "/>
        <s v="En las comunicaciones oficiales se informa acerca de la gratuidad de los trámites y/o servicios frente a los programas para el acceso a la vivienda"/>
        <s v="Control del prestamo  documental"/>
        <s v="La entidad promueve el buen uso y manejo de la información mensualmente a través de actas de compromiso, confidencialidad y de buen manejo de la información que permitan asegurar la información misional y estratégica diligenciando los formatos establecidos en procedimiento PG04-PR09 "/>
        <s v="La entidad define el manejo de la información mensualmente a partir de la clasificación de perfiles de usuario que permitan dar acceso a la base Geográfica de la SDHT Diligenciando los formatos establecidos en el procedimiento PG04-PR09. "/>
        <s v="La entidad identifica la información que es susceptible a publicar como dato abierto de acuerdo con la dinámica del proceso realizando seguimiento y actualización al cronograma de publicaciones de acuerdo con las políticas de seguridad de la información Diligenciando los formatos establecidos en el procedimiento PG04-PR08. "/>
        <s v="Sensibilización acerca del código de ética aplicado en el momento de la emisión de conceptos técnicos."/>
        <s v="Revisión en binas de los conceptos técnicos emitidos por los profesionales."/>
        <s v="Certificación de Cumplimiento de requisitos "/>
        <s v="Creación de usuarios mediante Directorio Activo"/>
        <s v="Cláusulas de confidencialidad con los servidores públicos proveedores y terceros de la SDHT"/>
        <s v="Seguridad Informática (Firewall, antivirus y Antispam)"/>
        <s v="Política de clasificación de activos de información y control de acceso descritas en el Manual de Políticas de Seguridad de la Información"/>
        <s v="Controles contractuales con los proveedores para salvaguardar los activos de información que se encuentran en el Datacenter, descritos en el acuerdo marco."/>
        <s v="Archivo de los documentos físicos de acuerdo a las tablas de retención documental"/>
        <s v="Gestión de paginas web (URL) habilitadas conforme a los roles (Directivos y Servidores Públicos)"/>
        <s v="Mantener actualizada la información de los trámites en portal institucional indicando la gratuidad de los mismos. "/>
        <s v="Informar en los talleres comunitarios de legalización de la gratuidad de los servicios a cargo de la SDHT"/>
        <s v="Seguimiento y gestión a los planes de acción de los territorios priorizados."/>
        <s v="Elaborar el Informe de seguimiento o supervisión periódico de los Contratos (diferentes a prestación de servicios) vigentes"/>
      </sharedItems>
    </cacheField>
    <cacheField name="Cumplimiento" numFmtId="0">
      <sharedItems containsBlank="1" count="3">
        <s v="Cumple"/>
        <s v="NR"/>
        <m/>
      </sharedItems>
    </cacheField>
    <cacheField name="Observacion Control" numFmtId="0">
      <sharedItems containsBlank="1" longText="1"/>
    </cacheField>
    <cacheField name="Preventivo" numFmtId="0">
      <sharedItems containsBlank="1"/>
    </cacheField>
    <cacheField name="Detectivo" numFmtId="0">
      <sharedItems containsBlank="1"/>
    </cacheField>
    <cacheField name="¿Existe un responsable asignado a la ejecución del control?" numFmtId="0">
      <sharedItems containsString="0" containsBlank="1" containsNumber="1" containsInteger="1" minValue="15" maxValue="15"/>
    </cacheField>
    <cacheField name="Indique nombre o cargo y en donde se evidencia" numFmtId="0">
      <sharedItems containsBlank="1"/>
    </cacheField>
    <cacheField name="¿El responsable tiene la autoridad en la ejecución del control?" numFmtId="0">
      <sharedItems containsString="0" containsBlank="1" containsNumber="1" containsInteger="1" minValue="15" maxValue="15"/>
    </cacheField>
    <cacheField name="Indique en dónde se encuentra asignada la autoridad" numFmtId="0">
      <sharedItems containsBlank="1"/>
    </cacheField>
    <cacheField name="¿Tiene periodicidad definida?" numFmtId="0">
      <sharedItems containsString="0" containsBlank="1" containsNumber="1" containsInteger="1" minValue="15" maxValue="15"/>
    </cacheField>
    <cacheField name="En dónde se encuentra documnentada la periodicidad" numFmtId="0">
      <sharedItems containsBlank="1"/>
    </cacheField>
    <cacheField name="¿El control previene o detecta las causas que pueden dar origen al riesgo?" numFmtId="0">
      <sharedItems containsBlank="1" containsMixedTypes="1" containsNumber="1" containsInteger="1" minValue="10" maxValue="15"/>
    </cacheField>
    <cacheField name="Indique cómo previene o detecta" numFmtId="0">
      <sharedItems containsBlank="1"/>
    </cacheField>
    <cacheField name="¿Es confiable la fuente de información que se utiliza en el desarrollo del control?" numFmtId="0">
      <sharedItems containsString="0" containsBlank="1" containsNumber="1" containsInteger="1" minValue="15" maxValue="15"/>
    </cacheField>
    <cacheField name="Porqué es confiable la fuente de iformación y en dónde está documentado" numFmtId="0">
      <sharedItems containsBlank="1"/>
    </cacheField>
    <cacheField name="¿Las observaciones, desviaciones o diferencias identificadas como resultados de la ejecución del control son investigadas y resueltas de manera oportuna?" numFmtId="0">
      <sharedItems containsString="0" containsBlank="1" containsNumber="1" containsInteger="1" minValue="15" maxValue="15"/>
    </cacheField>
    <cacheField name="Cómo se investigan y en dónde está documentado" numFmtId="0">
      <sharedItems containsBlank="1" longText="1"/>
    </cacheField>
    <cacheField name="¿Se deja evidencia o rastro de la ejecución del control, que permita a cualquier tercero con la evidencia, llegar a la misma conclusión?" numFmtId="0">
      <sharedItems containsBlank="1" containsMixedTypes="1" containsNumber="1" containsInteger="1" minValue="10" maxValue="10"/>
    </cacheField>
    <cacheField name="Cuál es la evidencia y en dónde está documentado" numFmtId="0">
      <sharedItems containsBlank="1"/>
    </cacheField>
    <cacheField name="Escala Afectada" numFmtId="49">
      <sharedItems containsBlank="1"/>
    </cacheField>
    <cacheField name="Número de controles asociados al riesgo" numFmtId="0">
      <sharedItems containsString="0" containsBlank="1" containsNumber="1" containsInteger="1" minValue="1" maxValue="7"/>
    </cacheField>
    <cacheField name="Calificación del Control" numFmtId="1">
      <sharedItems containsBlank="1" containsMixedTypes="1" containsNumber="1" containsInteger="1" minValue="0" maxValue="100"/>
    </cacheField>
    <cacheField name="Rango de calificación del control_x000a_(Fuerte 96 - 100_x000a_Moderado 86 - 95_x000a_Débil 0-85)" numFmtId="1">
      <sharedItems containsBlank="1"/>
    </cacheField>
    <cacheField name="Suma calificacion de controles" numFmtId="1">
      <sharedItems containsString="0" containsBlank="1" containsNumber="1" containsInteger="1" minValue="95" maxValue="700"/>
    </cacheField>
    <cacheField name="número de causas" numFmtId="1">
      <sharedItems containsString="0" containsBlank="1" containsNumber="1" containsInteger="1" minValue="1" maxValue="6"/>
    </cacheField>
    <cacheField name="promedio calificacion controles" numFmtId="1">
      <sharedItems containsString="0" containsBlank="1" containsNumber="1" minValue="31.666666666666668" maxValue="175"/>
    </cacheField>
    <cacheField name="solidez del control" numFmtId="1">
      <sharedItems containsBlank="1"/>
    </cacheField>
    <cacheField name="Desplazamiento" numFmtId="0">
      <sharedItems/>
    </cacheField>
    <cacheField name="Total Calificación Controles Probabilidad" numFmtId="0">
      <sharedItems containsBlank="1" containsMixedTypes="1" containsNumber="1" containsInteger="1" minValue="0" maxValue="10500"/>
    </cacheField>
    <cacheField name="Número de controles Probabilidad" numFmtId="0">
      <sharedItems containsString="0" containsBlank="1" containsNumber="1" containsInteger="1" minValue="0" maxValue="7"/>
    </cacheField>
    <cacheField name="Probabilidad conjunto controles" numFmtId="0">
      <sharedItems containsBlank="1" containsMixedTypes="1" containsNumber="1" containsInteger="1" minValue="0" maxValue="1500"/>
    </cacheField>
    <cacheField name="Afectación conjunto de controles probabilidad" numFmtId="0">
      <sharedItems containsBlank="1"/>
    </cacheField>
    <cacheField name="Probabilidad " numFmtId="0">
      <sharedItems/>
    </cacheField>
    <cacheField name="Impacto " numFmtId="0">
      <sharedItems/>
    </cacheField>
    <cacheField name="Zona de riesgo residual " numFmtId="0">
      <sharedItems/>
    </cacheField>
    <cacheField name="Opción de manejo" numFmtId="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1">
  <r>
    <x v="0"/>
    <n v="18"/>
    <d v="2020-12-14T00:00:00"/>
    <x v="0"/>
    <s v="El proceso se encuentra en actualización de los mapas de riesgos, para este monitoreo presentó las evidencias de ejecución de todos los controles."/>
    <n v="1"/>
    <x v="0"/>
    <x v="0"/>
    <s v="INT- Recursos y conocimientos con que se cuenta (económicos, personas, procesos, sistemas, tecnología, información)"/>
    <s v="Falta de claridad al momento de informar los usuarios respecto a  los trámites y/o servicios asociados al proceso"/>
    <s v="Pérdida de la imagen institucional"/>
    <s v="Rara vez"/>
    <s v="Mayor"/>
    <s v="ALTO"/>
    <s v="C37"/>
    <x v="0"/>
    <x v="0"/>
    <s v="En la evidencia se presenta  el plan de estratégico de comunicaciones para la vigencia 2021 y la programación de la semana de IVC donde se en la programación se muestran temas relacionados con los tramites._x000a_C37-número de archivos:6_x000a_Recomendación: Mantener la actividad de control  y continuar con el monitoreo."/>
  </r>
  <r>
    <x v="0"/>
    <n v="18"/>
    <d v="2020-12-14T00:00:00"/>
    <x v="0"/>
    <s v="El proceso se encuentra en actualización de los mapas de riesgos, para este monitoreo presentó las evidencias de ejecución de todos los controles."/>
    <n v="1"/>
    <x v="0"/>
    <x v="0"/>
    <s v="INT- Funciones y responsabilidades políticas, objetivos y estrategias implementadas"/>
    <s v="Desconocimiento de los funcionarios y/o contratistas de los procedimientos, trámites y/o servicios asociados al proceso para atender las solicitudes de los usuarios."/>
    <s v="Pérdida de confianza en lo público"/>
    <s v="Rara vez"/>
    <s v="Mayor"/>
    <s v="ALTO"/>
    <s v="C38"/>
    <x v="1"/>
    <x v="0"/>
    <s v="En la evidencia se presentan 6 archivos con la relación de los participantes de las capacitaciones, 2 actas de runión y 2 videos que evidencian para el periodo del monitoreo la ejecución de la actividadd e control._x000a_C38-número de archivos en: 10_x000a_Recomendación: Mantener la actividad de control  y continuar con el monitoreo."/>
  </r>
  <r>
    <x v="0"/>
    <n v="18"/>
    <d v="2020-12-14T00:00:00"/>
    <x v="0"/>
    <s v="El proceso se encuentra en actualización de los mapas de riesgos, para este monitoreo presentó las evidencias de ejecución de todos los controles."/>
    <n v="1"/>
    <x v="0"/>
    <x v="0"/>
    <s v="INT- Funciones y responsabilidades políticas, objetivos y estrategias implementadas"/>
    <s v="Falta de_x000a_comportamientos_x000a_de integridad en los servidores públicos que atienden el trámite"/>
    <s v="Pérdida de credibilidad y_x000a_confianza del ciudadano"/>
    <s v="Rara vez"/>
    <s v="Mayor"/>
    <s v="ALTO"/>
    <s v="C39"/>
    <x v="2"/>
    <x v="0"/>
    <s v="En la evidencia se presentan las  invitaciones para la sensibilizació y el registro de asistencia de la acpacitación durante el periodo del monitoreo como evidencia de la ejecución del control._x000a_C39-número de archivos en: 4_x000a_Recomendación: Mantener la actividad de control  y continuar con el monitoreo."/>
  </r>
  <r>
    <x v="0"/>
    <n v="18"/>
    <d v="2020-12-14T00:00:00"/>
    <x v="0"/>
    <s v="El proceso se encuentra en actualización de los mapas de riesgos, para este monitoreo presentó las evidencias de ejecución de todos los controles."/>
    <n v="2"/>
    <x v="1"/>
    <x v="1"/>
    <s v="INT- Recursos y conocimientos con que se cuenta (económicos, personas, procesos, sistemas, tecnología, información)"/>
    <s v="Custodia inapropiada por parte de los funcionarios y/o contratistas"/>
    <s v="Pérdida de trazabilidad del proceso por aplicación deficiente de las actividades relacionadas con la Gestión Documental "/>
    <s v="Probable"/>
    <s v="Catastrófico"/>
    <s v="EXTREMO"/>
    <s v="C40"/>
    <x v="3"/>
    <x v="0"/>
    <s v="En la evidencia se presentan un informe por cada uno de los meses del monitoreo  sobre la solicitud de préstamos de expedientes, así como correos que respaldan las solicitudes de expedientes y 4 archivos de excel donde se encentran consolidado por mes la relación de expedientes para la ejecución de la actividad de control_x000a_C40-número de archivos en: 40_x000a_Recomendación: Mantener la actividad de control  y continuar con el monitoreo."/>
  </r>
  <r>
    <x v="0"/>
    <n v="18"/>
    <d v="2020-12-14T00:00:00"/>
    <x v="0"/>
    <s v="El proceso se encuentra en actualización de los mapas de riesgos, para este monitoreo presentó las evidencias de ejecución de todos los controles."/>
    <n v="2"/>
    <x v="1"/>
    <x v="1"/>
    <s v="INT- Recursos y conocimientos con que se cuenta (económicos, personas, procesos, sistemas, tecnología, información)"/>
    <s v="Inadecuada alimentación y cargue de la información en el SIDIVIC "/>
    <s v="Caducidad de términos_x000a_Demoras en el tramite de las investigaciones administrativas, ocasionando sanciones disciplinarias y acciones judiciales (Tutelas, Demandas)"/>
    <s v="Probable"/>
    <s v="Catastrófico"/>
    <s v="EXTREMO"/>
    <s v="C41"/>
    <x v="4"/>
    <x v="0"/>
    <s v="En la evidencia se presentan un base ne notificaciones , bases de SICV y el reporte a SIVIDC para el periodo del monitoreo como evidencia de ejecución de la activiad de control_x000a_C41-número de archivos en: 8_x000a_Recomendación: Mantener la actividad de control  y continuar con el monitoreo."/>
  </r>
  <r>
    <x v="1"/>
    <n v="16"/>
    <d v="2020-12-22T00:00:00"/>
    <x v="1"/>
    <s v="El proceso se encuentra en actualización de los mapas de riesgos, para este monitoreo presentó las evidencias de ejecución de tres de sus cinco sus controles"/>
    <n v="1"/>
    <x v="2"/>
    <x v="2"/>
    <s v="INT- Recursos y conocimientos con que se cuenta (económicos, personas, procesos, sistemas, tecnología, información)"/>
    <s v="Falta de revisión de los informes"/>
    <s v="Sanciones disciplinarias, fiscales y/o penales"/>
    <s v="Improbable"/>
    <s v="Mayor"/>
    <s v="ALTO"/>
    <s v="C49"/>
    <x v="5"/>
    <x v="0"/>
    <s v="En la evidencia se presentan  correos electrónicos emitidos por la Asesora de Control Interno donde se dan recomendaciones de informes generados por el proceso durante el periodo del monitoreo como evidencia de la ejeución de la actividad de control_x000a_C49-número de archivos: 10_x000a_Recomendación: Mantener la actividad de control  y continuar con el monitoreo."/>
  </r>
  <r>
    <x v="1"/>
    <n v="16"/>
    <d v="2020-12-22T00:00:00"/>
    <x v="1"/>
    <s v="El proceso se encuentra en actualización de los mapas de riesgos, para este monitoreo presentó las evidencias de ejecución de tres de sus cinco sus controles"/>
    <n v="1"/>
    <x v="2"/>
    <x v="2"/>
    <s v="INT- Recursos y conocimientos con que se cuenta (económicos, personas, procesos, sistemas, tecnología, información)"/>
    <s v="Falta de controles para proteger la información confidencial aportada por los demás procesos, en medio físico e impedir el acceso no autorizado."/>
    <s v="Sanciones disciplinarias, fiscales y/o penales"/>
    <s v="Improbable"/>
    <s v="Mayor"/>
    <s v="ALTO"/>
    <m/>
    <x v="6"/>
    <x v="1"/>
    <m/>
  </r>
  <r>
    <x v="1"/>
    <n v="16"/>
    <d v="2020-12-22T00:00:00"/>
    <x v="1"/>
    <s v="El proceso se encuentra en actualización de los mapas de riesgos, para este monitoreo presentó las evidencias de ejecución de tres de sus cinco sus controles"/>
    <n v="1"/>
    <x v="2"/>
    <x v="2"/>
    <s v="INT- Funciones y responsabilidades políticas, objetivos y estrategias implementadas"/>
    <s v="Falta de controles para proteger la información confidencial aportada por los demás procesos, en medio digital o electrónico, e impedir el acceso no autorizado."/>
    <s v="Sanciones disciplinarias, fiscales y/o penales"/>
    <s v="Improbable"/>
    <s v="Mayor"/>
    <s v="ALTO"/>
    <s v="C50"/>
    <x v="7"/>
    <x v="0"/>
    <s v="En la carpeta asignada para la evidencia no se presenta ningún archivo como resultado de la ejecución del control. Sin embargo,  la asesoria envia correo electrónico aclaratorio que refiere:&quot;C50.Solicitud de permisos de acceso a la carpeta compartida asignada a Control Interno a través de la Mesa de Ayuda _x000a_Agosto 2021: la Asesoría de Control interno reporta que en el periodo corte de monitoreo de Riesgos no se han realizado solicitudes de permisos de acceso a la carpeta compartida &quot;_x000a_C50-número de archivos: 0_x000a_"/>
  </r>
  <r>
    <x v="1"/>
    <n v="16"/>
    <d v="2020-12-22T00:00:00"/>
    <x v="1"/>
    <s v="El proceso se encuentra en actualización de los mapas de riesgos, para este monitoreo presentó las evidencias de ejecución de tres de sus cinco sus controles"/>
    <n v="1"/>
    <x v="2"/>
    <x v="2"/>
    <s v="PROC- Responsables del proceso"/>
    <s v="Falta de independencia por parte del auditor o asesor."/>
    <s v="Sanciones disciplinarias, fiscales y/o penales"/>
    <s v="Improbable"/>
    <s v="Mayor"/>
    <s v="ALTO"/>
    <s v="C51"/>
    <x v="8"/>
    <x v="0"/>
    <s v="En la carpeta  se presentan 2 acuerdos de confidencialidad firmados y 2 sin firmar para el  el periodo del monitoreocomo ejecución de la actividad de control_x000a_C51-número de archivos: 4_x000a_Recomendación: Mantener la actividad de control  y continuar con el monitoreo y para la próxima presentar todos los acuerdos firmados"/>
  </r>
  <r>
    <x v="1"/>
    <n v="16"/>
    <d v="2020-12-22T00:00:00"/>
    <x v="1"/>
    <s v="El proceso se encuentra en actualización de los mapas de riesgos, para este monitoreo presentó las evidencias de ejecución de tres de sus cinco sus controles"/>
    <n v="1"/>
    <x v="2"/>
    <x v="2"/>
    <s v="INT- Funciones y responsabilidades políticas, objetivos y estrategias implementadas"/>
    <s v="Desconocimiento de resultados y presentación de información falsa"/>
    <s v="Sanciones disciplinarias, fiscales y/o penales"/>
    <s v="Improbable"/>
    <s v="Mayor"/>
    <s v="ALTO"/>
    <s v="C52"/>
    <x v="9"/>
    <x v="2"/>
    <s v="En la carpeta asignada para la evidencia no se presenta ningún archivo como resultado de la ejecución del control_x000a_C52-número de archivos: 0 _x000a_Recomendación: cargar en las carpetas asignadas el soporte de la ejecución del control "/>
  </r>
  <r>
    <x v="1"/>
    <n v="16"/>
    <d v="2020-12-22T00:00:00"/>
    <x v="1"/>
    <s v="El proceso se encuentra en actualización de los mapas de riesgos, para este monitoreo presentó las evidencias de ejecución de tres de sus cinco sus controles"/>
    <n v="1"/>
    <x v="2"/>
    <x v="2"/>
    <s v="INT- Funciones y responsabilidades políticas, objetivos y estrategias implementadas"/>
    <s v="Desconocimiento de resultados y presentación de información falsa"/>
    <s v="Sanciones disciplinarias, fiscales y/o penales"/>
    <s v="Improbable"/>
    <s v="Mayor"/>
    <s v="ALTO"/>
    <s v="C53"/>
    <x v="5"/>
    <x v="0"/>
    <s v="En la evidencia se presentan  correos electrónicos emitidos por la Asesora de Control Interno donde se dan recomendaciones de informes generados por el proceso durante el periodo del monitoreo como evidencia de la ejeución de la actividad de control_x000a_C53-número de archivos: 10_x000a_Recomendación: Mantener la actividad de control  y continuar con el monitoreo."/>
  </r>
  <r>
    <x v="2"/>
    <n v="11"/>
    <d v="2021-04-20T00:00:00"/>
    <x v="2"/>
    <s v="El proceso se encuentra en actualización de los mapas de riesgos, para este monitoreo presentó las evidencias de ejecución de uno de sus dos controles"/>
    <n v="1"/>
    <x v="3"/>
    <x v="3"/>
    <s v="INT- Funciones y responsabilidades políticas, objetivos y estrategias implementadas"/>
    <s v="Fallas en los canales de información dispuestos para la ciudadanía "/>
    <s v="Incumplimiento a la normatividad legal vigente o sanciones."/>
    <s v="Rara vez"/>
    <s v="Catastrófico"/>
    <s v="EXTREMO"/>
    <s v="C160"/>
    <x v="10"/>
    <x v="3"/>
    <s v="En la carpeta asignada para la evidencia  se presenta dos archivos de excel con los reportes de cuidadano incognito en canal presencial y telefónico que no corresponde la los soportes definidos para la actividad de control_x000a_C160-número de archivos:2 _x000a_Recomendación: cargar en las carpetas asignadas la ejecución del control "/>
  </r>
  <r>
    <x v="2"/>
    <n v="11"/>
    <d v="2021-04-20T00:00:00"/>
    <x v="2"/>
    <s v="El proceso se encuentra en actualización de los mapas de riesgos, para este monitoreo presentó las evidencias de ejecución de uno de sus dos controles"/>
    <n v="2"/>
    <x v="4"/>
    <x v="4"/>
    <s v="INT- Funciones y responsabilidades políticas, objetivos y estrategias implementadas"/>
    <s v="Falta de divulgación sobre los requisitos para los trámites y servicios que ofrece la entidad "/>
    <s v="Incumplimiento a la normatividad legal vigente o sanciones."/>
    <s v="Rara vez"/>
    <s v="Mayor"/>
    <s v="ALTO"/>
    <s v="C161"/>
    <x v="11"/>
    <x v="0"/>
    <s v="En la carpeta C160 evidencia se presenta dos pantallazos de redes sociales como promoción dela gratuidad en trámites y servicios como resultado de la ejecución del control_x000a_C161-número de archivos: 2 _x000a_Recomendación: para los próximos soportes es importante que los pantallazos tengan la fecha para determinar si la evidencia aportada corresponde al periodo del monitoreo"/>
  </r>
  <r>
    <x v="2"/>
    <n v="10"/>
    <d v="2020-04-20T00:00:00"/>
    <x v="3"/>
    <s v="El proceso se encuentra en actualización de los mapas de riesgos, para este monitoreo presentó las evidencias de ejecución todos sus controles"/>
    <n v="1"/>
    <x v="5"/>
    <x v="5"/>
    <m/>
    <s v="Solicitud de un directivo "/>
    <m/>
    <s v="Improbable"/>
    <s v="Mayor"/>
    <s v="ALTO"/>
    <s v="C181"/>
    <x v="12"/>
    <x v="0"/>
    <s v="En la evidencia se presentan en el documento de word un enlace a a las carpetas de la documentació( solicitudes y los procedimeintos, caracteriaciones.. etc.)en sus versiones obsoletas para el Sistema de Gestión_x000a_C181-número de archivos: Uno (1)_x000a_Recomendación: Mantener la actividad de control  y continuar con el monitoreo."/>
  </r>
  <r>
    <x v="2"/>
    <n v="10"/>
    <d v="2020-04-20T00:00:00"/>
    <x v="3"/>
    <s v="El proceso se encuentra en actualización de los mapas de riesgos, para este monitoreo presentó las evidencias de ejecución todos sus controles"/>
    <n v="1"/>
    <x v="5"/>
    <x v="5"/>
    <m/>
    <s v="Favorecer a un servidor con el cambio de información"/>
    <m/>
    <s v="Improbable"/>
    <s v="Mayor"/>
    <s v="ALTO"/>
    <s v="C182"/>
    <x v="13"/>
    <x v="0"/>
    <s v="En la evidencia se presentan el registro del Listado Maestro de Documentos_x000a_C182-número de archivos: Uno (1)_x000a_Recomendación: Mantener la actividad de control  y continuar con el monitoreo."/>
  </r>
  <r>
    <x v="3"/>
    <n v="16"/>
    <d v="2020-05-21T00:00:00"/>
    <x v="4"/>
    <s v="El proceso se encuentra en actualización de los mapas de riesgos, para este monitoreo presentó las evidencias de ejecución de los controles."/>
    <n v="1"/>
    <x v="6"/>
    <x v="6"/>
    <s v="INT- Recursos y conocimientos con que se cuenta (económicos, personas, procesos, sistemas, tecnología, información)"/>
    <s v="Falta de ética profesional. Debilidades en los controles de los procedimientos. Falta de seguimiento."/>
    <m/>
    <s v="Rara vez"/>
    <s v="Mayor"/>
    <s v="ALTO"/>
    <s v="C139"/>
    <x v="14"/>
    <x v="0"/>
    <s v="En la carpeta asignada presentan registro de  salida de bienes en formato PS02-F0448 para el periodo del monitoreo,así mismo 4 registros del formato PS02-FO572  levantamiento individual de inventario, y el plaqueteo de bienes con el código de inventario se evidencia en el reporte de familias detalladas del inventario_x000a_C139-número de archivos: 6 _x000a_Recomendación: Mantaner la ejecución de los controles"/>
  </r>
  <r>
    <x v="3"/>
    <n v="8"/>
    <d v="2020-05-18T00:00:00"/>
    <x v="5"/>
    <s v="El proceso se encuentra en actualización de los mapas de riesgos, para este monitoreo presentó las evidencias de ejecución de dos de los tres controles."/>
    <n v="1"/>
    <x v="7"/>
    <x v="7"/>
    <s v="INT- Recursos y conocimientos con que se cuenta (económicos, personas, procesos, sistemas, tecnología, información)"/>
    <s v="Omisión de las causales de inhabilidades e incompatibilidades previstas en la Constitución y la ley para la celebración de los contratos "/>
    <m/>
    <s v="Rara vez"/>
    <s v="Catastrófico"/>
    <s v="EXTREMO"/>
    <s v="C130"/>
    <x v="15"/>
    <x v="2"/>
    <s v="En la carpeta asignada para la evidencia no se presenta ningún archivo como resultado de la ejecución del control_x000a_C130-número de archivos: 0 _x000a_Recomendación: cargar en las carpetas asignadas la ejecución del control "/>
  </r>
  <r>
    <x v="3"/>
    <n v="8"/>
    <d v="2020-05-18T00:00:00"/>
    <x v="5"/>
    <s v="El proceso se encuentra en actualización de los mapas de riesgos, para este monitoreo presentó las evidencias de ejecución de dos de los tres controles."/>
    <n v="2"/>
    <x v="8"/>
    <x v="8"/>
    <s v="INT- Recursos y conocimientos con que se cuenta (económicos, personas, procesos, sistemas, tecnología, información)"/>
    <s v="Documentos falsos o irregulares presentados por los oferentes y que la entidad no logra evidenciar en el momento de la evaluación"/>
    <m/>
    <s v="Posible"/>
    <s v="Mayor"/>
    <s v="EXTREMO"/>
    <s v="C131"/>
    <x v="16"/>
    <x v="0"/>
    <s v="En la carpeta asignada para la evidencia  se presenta una relación de los contratos suscritos en el periodo del monitoreo con links a la información publicada en el secop, ingresando a estos linkd se encuentra informes de comite evaluador que reposa en el SECOP LP001-2021_x000a_C131-número de archivos: 1_x000a_Recomendación: Mantener la evidencia del control y en lo posible la relación a presentar que incorpore únicamente los contratos en el periodo que requieren de comite evaluador"/>
  </r>
  <r>
    <x v="3"/>
    <n v="8"/>
    <d v="2020-05-18T00:00:00"/>
    <x v="5"/>
    <s v="El proceso se encuentra en actualización de los mapas de riesgos, para este monitoreo presentó las evidencias de ejecución de dos de los tres controles."/>
    <n v="2"/>
    <x v="8"/>
    <x v="8"/>
    <s v="INT- Recursos y conocimientos con que se cuenta (económicos, personas, procesos, sistemas, tecnología, información)"/>
    <s v="Conducta dolosa entre el comité evaluador y oferentes con el fin de obtener un beneficio propio o particular"/>
    <m/>
    <s v="Posible"/>
    <s v="Mayor"/>
    <s v="EXTREMO"/>
    <s v="C132"/>
    <x v="17"/>
    <x v="0"/>
    <s v="En la carpeta asignada para la evidencia  se presenta una relación de los contratos suscritos en el periodo del monitoreo con links a la información publicada en el secop, ingresando a estos link se encuentra las adendas publicadas que reposa en el SECOP LP001-2021_x000a_C132-número de archivos: 1 _x000a_Recomendación: Mantener la evidencia del control y en lo posible la relación a presentar que incorpore únicamente los contratos en el periodo que requieren de comite evaluador"/>
  </r>
  <r>
    <x v="3"/>
    <n v="8"/>
    <d v="2020-05-18T00:00:00"/>
    <x v="5"/>
    <s v="El proceso se encuentra en actualización de los mapas de riesgos, para este monitoreo presentó las evidencias de ejecución de dos de los tres controles."/>
    <n v="2"/>
    <x v="8"/>
    <x v="8"/>
    <s v="INT- Recursos y conocimientos con que se cuenta (económicos, personas, procesos, sistemas, tecnología, información)"/>
    <s v="Selección inadecuada de la modalidad de contratación con el propósito de direccionar el proceso"/>
    <m/>
    <s v="Posible"/>
    <s v="Mayor"/>
    <s v="EXTREMO"/>
    <m/>
    <x v="18"/>
    <x v="1"/>
    <m/>
  </r>
  <r>
    <x v="3"/>
    <n v="8"/>
    <d v="2020-05-18T00:00:00"/>
    <x v="5"/>
    <s v="El proceso se encuentra en actualización de los mapas de riesgos, para este monitoreo presentó las evidencias de ejecución de dos de los tres controles."/>
    <n v="2"/>
    <x v="8"/>
    <x v="8"/>
    <s v="INT- Recursos y conocimientos con que se cuenta (económicos, personas, procesos, sistemas, tecnología, información)"/>
    <s v="Modificación de documentos con el fin de obtener un beneficio particular"/>
    <m/>
    <s v="Posible"/>
    <s v="Mayor"/>
    <s v="EXTREMO"/>
    <m/>
    <x v="18"/>
    <x v="1"/>
    <m/>
  </r>
  <r>
    <x v="1"/>
    <n v="15"/>
    <d v="2020-04-30T00:00:00"/>
    <x v="6"/>
    <s v="El proceso se encuentra en actualización de los mapas de riesgos, para este monitoreo presentó las evidencias de ejecución todos sus controles"/>
    <n v="1"/>
    <x v="9"/>
    <x v="9"/>
    <s v="INT- Recursos y conocimientos con que se cuenta (económicos, personas, procesos, sistemas, tecnología, información)"/>
    <s v="Violación consciente de los principios que rigen la función pública por parte de los sujetos que intervienen en el                        procedimiento disciplinario."/>
    <m/>
    <s v="Rara vez"/>
    <s v="Moderado"/>
    <s v="MODERADO"/>
    <s v="C74"/>
    <x v="19"/>
    <x v="0"/>
    <s v="En la evidencia se presentan archivos con la relación de los actos adminsitrativos por los meses del monitoreo en archivos excel y los registros de las actas  de reparto de expedientes._x000a_C74-número de archivos en: 9_x000a_Recomendación: Mantener la actividad de control  y continuar con el monitoreo."/>
  </r>
  <r>
    <x v="1"/>
    <n v="15"/>
    <d v="2020-04-30T00:00:00"/>
    <x v="6"/>
    <s v="El proceso se encuentra en actualización de los mapas de riesgos, para este monitoreo presentó las evidencias de ejecución todos sus controles"/>
    <n v="2"/>
    <x v="10"/>
    <x v="10"/>
    <s v="INT- Recursos y conocimientos con que se cuenta (económicos, personas, procesos, sistemas, tecnología, información)"/>
    <s v="Omitir de manera intencional el control de los términos procesales para favorecer intereses particulares, contrarios a los principios que rigen la función pública."/>
    <m/>
    <s v="Rara vez"/>
    <s v="Moderado"/>
    <s v="MODERADO"/>
    <s v="C75"/>
    <x v="20"/>
    <x v="0"/>
    <s v="En la evidencia se presenta pantallazos del SID para los meses del periodo del monitoreo cono evidencia de ejecución de la actividad del control_x000a_C75-número de archivos en: 4_x000a_Recomendación: Mantener la actividad de control  y continuar con el monitoreo."/>
  </r>
  <r>
    <x v="3"/>
    <n v="16"/>
    <d v="2020-05-20T00:00:00"/>
    <x v="7"/>
    <s v="El proceso se encuentra en actualización de los mapas de riesgos, para este monitoreo las evidencias presentadas no corresponden con los sopoportes definidos para la actividad de control"/>
    <n v="1"/>
    <x v="11"/>
    <x v="11"/>
    <s v="INT- Recursos y conocimientos con que se cuenta (económicos, personas, procesos, sistemas, tecnología, información)"/>
    <s v="Actos mal intencionados de servidores públicos y/o contratistas con intereses particulares."/>
    <m/>
    <s v="Rara vez"/>
    <s v="Mayor"/>
    <s v="ALTO"/>
    <s v="C119"/>
    <x v="21"/>
    <x v="3"/>
    <s v="En la evidencia se identificó 2 actas de acompañamiento por parte gestión documental a dos dependencias de la entidad, sin embargo el procedimiento los soportes asociados con las planillas  PS03-FO57 Planilla de control para préstamo y consulta de documentos por lo tanto la evidencia presentada no corresponde con la ejecuciónde la actividad de control_x000a_C119-número de archivos en: 2_x000a_Recomendación: Cargar los soportes que se relacionan con la actividad de control"/>
  </r>
  <r>
    <x v="3"/>
    <n v="16"/>
    <d v="2020-05-20T00:00:00"/>
    <x v="7"/>
    <s v="El proceso se encuentra en actualización de los mapas de riesgos, para este monitoreo las evidencias presentadas no corresponden con los sopoportes definidos para la actividad de control"/>
    <n v="1"/>
    <x v="11"/>
    <x v="11"/>
    <m/>
    <s v="Incumplimiento de los protocolos de seguridad."/>
    <m/>
    <s v="Rara vez"/>
    <s v="Mayor"/>
    <s v="ALTO"/>
    <m/>
    <x v="18"/>
    <x v="1"/>
    <m/>
  </r>
  <r>
    <x v="3"/>
    <n v="16"/>
    <d v="2020-05-20T00:00:00"/>
    <x v="7"/>
    <s v="El proceso se encuentra en actualización de los mapas de riesgos, para este monitoreo las evidencias presentadas no corresponden con los sopoportes definidos para la actividad de control"/>
    <n v="1"/>
    <x v="11"/>
    <x v="11"/>
    <m/>
    <s v="Falta de controles para la conservación del documento."/>
    <m/>
    <s v="Rara vez"/>
    <s v="Mayor"/>
    <s v="ALTO"/>
    <m/>
    <x v="18"/>
    <x v="1"/>
    <m/>
  </r>
  <r>
    <x v="3"/>
    <n v="16"/>
    <d v="2020-05-19T00:00:00"/>
    <x v="8"/>
    <s v="El proceso se encuentra en actualización de los mapas de riesgos, para este monitoreo presentó las evidencias de ejecución de dos de los tres controles."/>
    <n v="1"/>
    <x v="12"/>
    <x v="12"/>
    <m/>
    <s v="Debilidad en la aplicación de los puntos de control establecidos en el procedimiento de pagos.  "/>
    <m/>
    <s v="Improbable"/>
    <s v="Catastrófico"/>
    <s v="EXTREMO"/>
    <s v="C113"/>
    <x v="22"/>
    <x v="0"/>
    <s v="En la carpeta asignada para la evidencia  se presenta por mes los cuadros de control de programación de pagos, asi como por mes los pagos ejecutados, por dependencias como resultado de la ejecución del control_x000a_Número de archivos: 37 _x000a_Recomendación: Mantener la actividad de control  y continuar con el monitoreo."/>
  </r>
  <r>
    <x v="3"/>
    <n v="16"/>
    <d v="2020-05-19T00:00:00"/>
    <x v="8"/>
    <s v="El proceso se encuentra en actualización de los mapas de riesgos, para este monitoreo presentó las evidencias de ejecución de dos de los tres controles."/>
    <n v="1"/>
    <x v="12"/>
    <x v="12"/>
    <s v="INT- Recursos y conocimientos con que se cuenta (económicos, personas, procesos, sistemas, tecnología, información)"/>
    <s v="Falta de experiencia y/o conocimiento respecto del proceso de pagos por parte del personal que interviene en el mismo."/>
    <m/>
    <s v="Improbable"/>
    <s v="Catastrófico"/>
    <s v="EXTREMO"/>
    <s v="C114"/>
    <x v="23"/>
    <x v="0"/>
    <s v="En la carpeta asignada para la evidencia  se presenta acta de reunión del 28 de julio 2021 como resultado de la ejecución del control en el periodo del monitoreo_x000a_C114-número de archivos:1 _x000a_Recomendación: Mantener la actividad de control  y continuar con el monitoreo."/>
  </r>
  <r>
    <x v="3"/>
    <n v="16"/>
    <d v="2020-05-19T00:00:00"/>
    <x v="8"/>
    <s v="El proceso se encuentra en actualización de los mapas de riesgos, para este monitoreo presentó las evidencias de ejecución de dos de los tres controles."/>
    <n v="1"/>
    <x v="12"/>
    <x v="12"/>
    <s v="INT- Recursos y conocimientos con que se cuenta (económicos, personas, procesos, sistemas, tecnología, información)"/>
    <s v="Entrega de dádivas al personal que interviene en el trámite de pago "/>
    <m/>
    <s v="Improbable"/>
    <s v="Catastrófico"/>
    <s v="EXTREMO"/>
    <s v="C115"/>
    <x v="24"/>
    <x v="2"/>
    <s v="En la carpeta asignada para la evidencia no se presenta ningún archivo como resultado de la ejecución del control_x000a_C115-número de archivos: 0 _x000a_Recomendación: cargar en las carpetas asignadas la ejecución del control "/>
  </r>
  <r>
    <x v="0"/>
    <n v="9"/>
    <d v="2020-12-31T00:00:00"/>
    <x v="9"/>
    <s v="El proceso se encuentra en actualización de los mapas de riesgos, para este monitoreo presentó las evidencias de ejecución de todos los controles."/>
    <n v="1"/>
    <x v="13"/>
    <x v="13"/>
    <s v="EXT- Políticos"/>
    <s v="Grupos de presión influyendo en la política de vivienda y hábitat"/>
    <m/>
    <s v="Rara vez"/>
    <s v="Moderado"/>
    <s v="MODERADO"/>
    <s v="C60"/>
    <x v="25"/>
    <x v="0"/>
    <s v="En la carpeta asignada  se presenta los archivos de socialización de los lineamientos para el peridodo del monitoreo, así mismo os documentos del diseño de las políticas como resultado de la ejecución del control_x000a_C57-número de archivos: 100 aprox. _x000a_Recomendación: cargar en las carpetas asignadas la ejecución del control unicamente la información correpondiente al periodo del monitoreo."/>
  </r>
  <r>
    <x v="0"/>
    <n v="12"/>
    <d v="2020-12-24T00:00:00"/>
    <x v="10"/>
    <s v="El proceso se encuentra en actualización de los mapas de riesgos, para este monitoreo presentó las evidencias de ejecución de todos los controles."/>
    <n v="1"/>
    <x v="14"/>
    <x v="14"/>
    <s v="INT- Relaciones con las partes interesadas"/>
    <s v="Falta de información clara ante el ciudadano frente a la gratuidad de los trámites y/o servicios."/>
    <s v="Pérdida de credibilidad y de confianza institucional."/>
    <s v="Posible"/>
    <s v="Mayor"/>
    <s v="EXTREMO"/>
    <s v="C57"/>
    <x v="26"/>
    <x v="0"/>
    <s v="En la evidencia se presentan un base en excel donde se relacionan las comunicaciones oficiales elaboradas durante el periodo dle monitoreo en un archivo  con 15731 registros y como ejemplo se anexa dos de esas comunicaciones donde se refieren el tema de la gratuidad como evidencia de la ejecución de la actividad de control_x000a_C57-número de archivos: 3 _x000a_Recomendación:  Mantener la actividad de control  y continuar con el monitoreo."/>
  </r>
  <r>
    <x v="3"/>
    <n v="19"/>
    <d v="2020-12-24T00:00:00"/>
    <x v="11"/>
    <s v="El proceso se encuentra en actualización de los mapas de riesgos, para este monitoreo presentó las evidencias de ejecución de los controles."/>
    <n v="1"/>
    <x v="15"/>
    <x v="15"/>
    <s v="EXT- Sociales y culturales"/>
    <s v="Falta de control y custodia permanente del archivo Judicial y Administratvo para favorecer a un tercero"/>
    <s v="Pérdida de documentos "/>
    <s v="Rara vez"/>
    <s v="Mayor"/>
    <s v="ALTO"/>
    <s v="C78"/>
    <x v="27"/>
    <x v="0"/>
    <s v="En la evidencia se presentan la planilla de control de préstamo y consulta para documentos con el registro de los meses de mayo, junio, julio y agosto como resultado de la ejecución del control._x000a_C41-número de archivos en: 1_x000a_Recomendación: Mantener la actividad de control  y continuar con el monitoreo."/>
  </r>
  <r>
    <x v="2"/>
    <n v="18"/>
    <d v="2020-12-30T00:00:00"/>
    <x v="12"/>
    <s v="El proceso se encuentra en actualización de los mapas de riesgos, para este monitoreo presentó las evidencias de ejecución de todos sus controles"/>
    <n v="1"/>
    <x v="16"/>
    <x v="16"/>
    <m/>
    <s v="Falta de integridad, disponibilidad y confiabilidad en el manejo de la información del sector"/>
    <m/>
    <s v="Posible"/>
    <s v="Mayor"/>
    <s v="EXTREMO"/>
    <s v="C144"/>
    <x v="28"/>
    <x v="0"/>
    <s v="En la evidencia se presentan el archivo con el formato compromiso de confidencialidad y bune uso de la información para el caso de 1 funcionario en el periodo del monitoreo como ejecución de la actividad de control_x000a_C144-número de archivos: 1_x000a_Recomendación:Mantener la actividad de control  y continuar con el monitoreo."/>
  </r>
  <r>
    <x v="2"/>
    <n v="18"/>
    <d v="2020-12-30T00:00:00"/>
    <x v="12"/>
    <s v="El proceso se encuentra en actualización de los mapas de riesgos, para este monitoreo presentó las evidencias de ejecución de todos sus controles"/>
    <n v="1"/>
    <x v="16"/>
    <x v="16"/>
    <s v="INT- Recursos y conocimientos con que se cuenta (económicos, personas, procesos, sistemas, tecnología, información)"/>
    <s v="No se realicen una adecuado selección y priorización de usuarios de la información del sector."/>
    <m/>
    <s v="Posible"/>
    <s v="Mayor"/>
    <s v="EXTREMO"/>
    <s v="C145"/>
    <x v="29"/>
    <x v="0"/>
    <s v="En la evidencia se presentan el archivo con el formato de Administración de Usuarios de la BDG de la SDHT y su aplicación para cuatro casosasí como  los registros de copias de seguridad  y los reportes de las copias de seguridad durante el periodo del monitoreo como ejecución de la actividad de control._x000a_C145-número de archivos: 9_x000a_Recomendación:_x000a_Mantener la actividad de control  y continuar con el monitoreo."/>
  </r>
  <r>
    <x v="2"/>
    <n v="18"/>
    <d v="2020-12-30T00:00:00"/>
    <x v="12"/>
    <s v="El proceso se encuentra en actualización de los mapas de riesgos, para este monitoreo presentó las evidencias de ejecución de todos sus controles"/>
    <n v="1"/>
    <x v="16"/>
    <x v="16"/>
    <m/>
    <s v="Desconocimiento de política para aseguramiento e intercambio de la información "/>
    <m/>
    <s v="Posible"/>
    <s v="Mayor"/>
    <s v="EXTREMO"/>
    <s v="C146"/>
    <x v="30"/>
    <x v="0"/>
    <s v="En la evidencia se presentan el archivo con el formato identificacion a publicar información con datos abiertos y el plan de trabajo para esta vigencia para la estrategia de datos abiertos y correo electrónico para la estructuración de datos abiertos durante el periodo del monitoreo como ejecución de la actividad de control_x000a_C146-número de archivos: 2_x000a_Recomendación: Mantener la actividad de control  y continuar con el monitoreo"/>
  </r>
  <r>
    <x v="0"/>
    <n v="17"/>
    <d v="2020-12-23T00:00:00"/>
    <x v="13"/>
    <s v="El proceso se encuentra en actualización de los mapas de riesgos, para este monitoreo presentó las evidencias de ejecución de todos los controles."/>
    <n v="1"/>
    <x v="17"/>
    <x v="17"/>
    <s v="INT- Recursos y conocimientos con que se cuenta (económicos, personas, procesos, sistemas, tecnología, información)"/>
    <s v="Falta de ética del profesional que emite las evaluaciones,  conceptos técnicos y seguimiento y/o acompañamiento a los predios y/o proyectos vinculados al proceso"/>
    <m/>
    <s v="Rara vez"/>
    <s v="Catastrófico"/>
    <s v="EXTREMO"/>
    <s v="C26"/>
    <x v="31"/>
    <x v="0"/>
    <s v="En la  carpeta se presenta los soportes de la actividad para frente al código de integridad para el periodo del monitoreo como evidencia de la ejecución de la actividad de control_x000a_C25-número de archivos en: 3_x000a_Recomendación: Mantener la actividad de control  y continuar con el monitoreo."/>
  </r>
  <r>
    <x v="0"/>
    <n v="17"/>
    <d v="2020-12-23T00:00:00"/>
    <x v="13"/>
    <s v="El proceso se encuentra en actualización de los mapas de riesgos, para este monitoreo presentó las evidencias de ejecución de todos los controles."/>
    <n v="1"/>
    <x v="17"/>
    <x v="17"/>
    <s v="PROC- Responsables del proceso"/>
    <s v="Falta de rigurosidad en la revisión del concepto técnico emitido, por parte de los profesionales correspondiente"/>
    <m/>
    <s v="Rara vez"/>
    <s v="Catastrófico"/>
    <s v="EXTREMO"/>
    <s v="C27"/>
    <x v="32"/>
    <x v="0"/>
    <s v="En la carpeta se presentanlas declaraorias fichas de los predios  para el periodo del monitoreo revisada por las binas, como evidencia de la ejecución de la actividad de control_x000a_C26-número de archivos en: 485_x000a_Recomendación: Mantener la actividad de control  y continuar con el monitoreo."/>
  </r>
  <r>
    <x v="0"/>
    <n v="17"/>
    <d v="2020-12-23T00:00:00"/>
    <x v="13"/>
    <s v="El proceso se encuentra en actualización de los mapas de riesgos, para este monitoreo presentó las evidencias de ejecución de todos los controles."/>
    <n v="1"/>
    <x v="17"/>
    <x v="17"/>
    <m/>
    <m/>
    <m/>
    <s v="Rara vez"/>
    <s v="Catastrófico"/>
    <s v="EXTREMO"/>
    <m/>
    <x v="18"/>
    <x v="1"/>
    <m/>
  </r>
  <r>
    <x v="3"/>
    <n v="16"/>
    <d v="2020-05-20T00:00:00"/>
    <x v="14"/>
    <s v="El proceso se encuentra en actualización de los mapas de riesgos, para este monitoreo presentó las evidencias de ejecución de todos los controles."/>
    <n v="1"/>
    <x v="18"/>
    <x v="18"/>
    <s v="INT- Recursos y conocimientos con que se cuenta (económicos, personas, procesos, sistemas, tecnología, información)"/>
    <s v="Falta de ética profesional. _x000a_ "/>
    <m/>
    <s v="Improbable"/>
    <s v="Catastrófico"/>
    <s v="EXTREMO"/>
    <s v="C99"/>
    <x v="33"/>
    <x v="0"/>
    <s v="En la carpeta asignada para la evidencia  se presenta el certificado de cumplimiento de tres funcionarios para el periodo del monitoreo como resultado de la ejecución del control._x000a_C99-número de archivos: 3 _x000a_Recomendación: Mantener la actividad de control  y continuar con el monitoreo"/>
  </r>
  <r>
    <x v="3"/>
    <n v="16"/>
    <d v="2020-05-20T00:00:00"/>
    <x v="14"/>
    <s v="El proceso se encuentra en actualización de los mapas de riesgos, para este monitoreo presentó las evidencias de ejecución de todos los controles."/>
    <n v="1"/>
    <x v="18"/>
    <x v="18"/>
    <m/>
    <s v="Debilidades en los controles del proceso."/>
    <m/>
    <s v="Improbable"/>
    <s v="Catastrófico"/>
    <s v="EXTREMO"/>
    <m/>
    <x v="18"/>
    <x v="1"/>
    <m/>
  </r>
  <r>
    <x v="3"/>
    <n v="17"/>
    <d v="2021-01-06T00:00:00"/>
    <x v="15"/>
    <s v="El proceso se encuentra en actualización de los mapas de riesgos, para este monitoreo presentó las evidencias de ejecución de los uno de los siete  controles."/>
    <n v="1"/>
    <x v="19"/>
    <x v="19"/>
    <s v="INT- Recursos y conocimientos con que se cuenta (económicos, personas, procesos, sistemas, tecnología, información)"/>
    <s v="Falta de monitoreo de acceso a la información._x000a_ _x000a_Falta de conciencia en el uso adecuado de la información y contraseñas_x000a__x000a_Inexistencia de Acuerdos de confidencialidad. _x000a__x000a_Falta de una efectiva  política o procedimiento de clasificación y etiquetado de la información."/>
    <m/>
    <s v="Posible"/>
    <s v="Catastrófico"/>
    <s v="EXTREMO"/>
    <s v="C86"/>
    <x v="34"/>
    <x v="0"/>
    <s v="En la carpeta asignada para la evidencia  se presenta un anexo con el reporte de GLPI  con la creación de los usuarios en directorio activo para el periodo del monitoreo como resultado de la ejecución del control._x000a_C57-número de archivos: 1 _x000a_Recomendación: Mantener la actividad de control  y continuar con el monitoreo"/>
  </r>
  <r>
    <x v="3"/>
    <n v="17"/>
    <d v="2021-01-06T00:00:00"/>
    <x v="15"/>
    <s v="El proceso se encuentra en actualización de los mapas de riesgos, para este monitoreo presentó las evidencias de ejecución de los uno de los siete  controles."/>
    <n v="1"/>
    <x v="19"/>
    <x v="19"/>
    <s v="INT- Recursos y conocimientos con que se cuenta (económicos, personas, procesos, sistemas, tecnología, información)"/>
    <s v="Falta de monitoreo de acceso a la información._x000a_ _x000a_Falta de conciencia en el uso adecuado de la información y contraseñas_x000a__x000a_Inexistencia de Acuerdos de confidencialidad. _x000a__x000a_Falta de una efectiva  política o procedimiento de clasificación y etiquetado de la información."/>
    <m/>
    <s v="Posible"/>
    <s v="Catastrófico"/>
    <s v="EXTREMO"/>
    <s v="C87"/>
    <x v="35"/>
    <x v="2"/>
    <s v="En la carpeta asignada para la evidencia no se presenta ningún archivo como resultado de la ejecución del control_x000a_C87-número de archivos: 0 _x000a_Recomendación: cargar en las carpetas asignadas la ejecución del control "/>
  </r>
  <r>
    <x v="3"/>
    <n v="17"/>
    <d v="2021-01-06T00:00:00"/>
    <x v="15"/>
    <s v="El proceso se encuentra en actualización de los mapas de riesgos, para este monitoreo presentó las evidencias de ejecución de los uno de los siete  controles."/>
    <n v="1"/>
    <x v="19"/>
    <x v="19"/>
    <s v="INT- Recursos y conocimientos con que se cuenta (económicos, personas, procesos, sistemas, tecnología, información)"/>
    <s v="Falta de monitoreo de acceso a la información._x000a_ _x000a_Falta de conciencia en el uso adecuado de la información y contraseñas_x000a__x000a_Inexistencia de Acuerdos de confidencialidad. _x000a__x000a_Falta de una efectiva  política o procedimiento de clasificación y etiquetado de la información."/>
    <m/>
    <s v="Posible"/>
    <s v="Catastrófico"/>
    <s v="EXTREMO"/>
    <s v="C88"/>
    <x v="36"/>
    <x v="2"/>
    <s v="En la carpeta asignada para la evidencia no se presenta ningún archivo como resultado de la ejecución del control_x000a_C88-número de archivos: 0 _x000a_Recomendación: cargar en las carpetas asignadas la ejecución del control "/>
  </r>
  <r>
    <x v="3"/>
    <n v="17"/>
    <d v="2021-01-06T00:00:00"/>
    <x v="15"/>
    <s v="El proceso se encuentra en actualización de los mapas de riesgos, para este monitoreo presentó las evidencias de ejecución de los uno de los siete  controles."/>
    <n v="1"/>
    <x v="19"/>
    <x v="19"/>
    <s v="INT- Recursos y conocimientos con que se cuenta (económicos, personas, procesos, sistemas, tecnología, información)"/>
    <s v="Falta de monitoreo de acceso a la información._x000a_ _x000a_Falta de conciencia en el uso adecuado de la información y contraseñas_x000a__x000a_Inexistencia de Acuerdos de confidencialidad. _x000a__x000a_Falta de una efectiva  política o procedimiento de clasificación y etiquetado de la información."/>
    <m/>
    <s v="Posible"/>
    <s v="Catastrófico"/>
    <s v="EXTREMO"/>
    <s v="C89"/>
    <x v="37"/>
    <x v="2"/>
    <s v="En la carpeta asignada para la evidencia no se presenta ningún archivo como resultado de la ejecución del control_x000a_C89-número de archivos: 0 _x000a_Recomendación: cargar en las carpetas asignadas la ejecución del control "/>
  </r>
  <r>
    <x v="3"/>
    <n v="17"/>
    <d v="2021-01-06T00:00:00"/>
    <x v="15"/>
    <s v="El proceso se encuentra en actualización de los mapas de riesgos, para este monitoreo presentó las evidencias de ejecución de los uno de los siete  controles."/>
    <n v="1"/>
    <x v="19"/>
    <x v="19"/>
    <s v="INT- Recursos y conocimientos con que se cuenta (económicos, personas, procesos, sistemas, tecnología, información)"/>
    <s v="Falta de monitoreo de acceso a la información._x000a_ _x000a_Falta de conciencia en el uso adecuado de la información y contraseñas_x000a__x000a_Inexistencia de Acuerdos de confidencialidad. _x000a__x000a_Falta de una efectiva  política o procedimiento de clasificación y etiquetado de la información."/>
    <m/>
    <s v="Posible"/>
    <s v="Catastrófico"/>
    <s v="EXTREMO"/>
    <s v="C90"/>
    <x v="38"/>
    <x v="2"/>
    <s v="En la carpeta asignada para la evidencia no se presenta ningún archivo como resultado de la ejecución del control_x000a_C90-número de archivos: 0 _x000a_Recomendación: cargar en las carpetas asignadas la ejecución del control "/>
  </r>
  <r>
    <x v="3"/>
    <n v="17"/>
    <d v="2021-01-06T00:00:00"/>
    <x v="15"/>
    <s v="El proceso se encuentra en actualización de los mapas de riesgos, para este monitoreo presentó las evidencias de ejecución de los uno de los siete  controles."/>
    <n v="1"/>
    <x v="19"/>
    <x v="19"/>
    <s v="INT- Recursos y conocimientos con que se cuenta (económicos, personas, procesos, sistemas, tecnología, información)"/>
    <s v="Falta de monitoreo de acceso a la información._x000a_ _x000a_Falta de conciencia en el uso adecuado de la información y contraseñas_x000a__x000a_Inexistencia de Acuerdos de confidencialidad. _x000a__x000a_Falta de una efectiva  política o procedimiento de clasificación y etiquetado de la información."/>
    <m/>
    <s v="Posible"/>
    <s v="Catastrófico"/>
    <s v="EXTREMO"/>
    <s v="C91"/>
    <x v="39"/>
    <x v="2"/>
    <s v="En la carpeta asignada para la evidencia no se presenta ningún archivo como resultado de la ejecución del control_x000a_C91-número de archivos: 0 _x000a_Recomendación: cargar en las carpetas asignadas la ejecución del control "/>
  </r>
  <r>
    <x v="3"/>
    <n v="17"/>
    <d v="2021-01-06T00:00:00"/>
    <x v="15"/>
    <s v="El proceso se encuentra en actualización de los mapas de riesgos, para este monitoreo presentó las evidencias de ejecución de los uno de los siete  controles."/>
    <n v="1"/>
    <x v="19"/>
    <x v="19"/>
    <s v="INT- Recursos y conocimientos con que se cuenta (económicos, personas, procesos, sistemas, tecnología, información)"/>
    <s v="Falta de monitoreo de acceso a la información._x000a_ _x000a_Falta de conciencia en el uso adecuado de la información y contraseñas_x000a__x000a_Inexistencia de Acuerdos de confidencialidad. _x000a__x000a_Falta de una efectiva  política o procedimiento de clasificación y etiquetado de la información."/>
    <m/>
    <s v="Posible"/>
    <s v="Catastrófico"/>
    <s v="EXTREMO"/>
    <s v="C92"/>
    <x v="40"/>
    <x v="2"/>
    <s v="En la carpeta asignada para la evidencia no se presenta ningún archivo como resultado de la ejecución del control_x000a_C92-número de archivos: 0 _x000a_Recomendación: cargar en las carpetas asignadas la ejecución del control "/>
  </r>
  <r>
    <x v="0"/>
    <n v="18"/>
    <d v="2020-09-02T00:00:00"/>
    <x v="16"/>
    <s v="El proceso se encuentra en actualización de los mapas de riesgos, para este monitoreo presentó las evidencias de ejecución de todos los controles."/>
    <n v="1"/>
    <x v="20"/>
    <x v="20"/>
    <m/>
    <s v="1. Desconocimiento de la comunidad frente a los servicios prestados por la SDHT"/>
    <m/>
    <s v="Probable"/>
    <s v="Mayor"/>
    <s v="EXTREMO"/>
    <s v="C64"/>
    <x v="41"/>
    <x v="0"/>
    <s v="En la evidencia se presenta  pantallazo con fecha del 31 de agosto 2021 de la página web y SUIT como evidencia de ejecución de la actividad de control. _x000a_C64-número de archivos: 49_x000a_Recomendación: Mantener la actividad de control  y continuar con el monitoreo, "/>
  </r>
  <r>
    <x v="0"/>
    <n v="18"/>
    <d v="2020-09-02T00:00:00"/>
    <x v="16"/>
    <s v="El proceso se encuentra en actualización de los mapas de riesgos, para este monitoreo presentó las evidencias de ejecución de todos los controles."/>
    <n v="1"/>
    <x v="20"/>
    <x v="20"/>
    <s v="INT- Recursos y conocimientos con que se cuenta (económicos, personas, procesos, sistemas, tecnología, información)"/>
    <s v="2. Bajos controles a la gestión de los servidores públicos."/>
    <m/>
    <s v="Probable"/>
    <s v="Mayor"/>
    <s v="EXTREMO"/>
    <s v="C65"/>
    <x v="42"/>
    <x v="0"/>
    <s v="En la la carpeta C64 se presentan archivos listados de asistencia y memorias de los talleres comunitarios donde se hace referencia a la gratuidad de los servicios de la SDHT para meses del periodo del monitoreo como evidencia de la ejecución del control_x000a_C65-número de archivos: 48_x000a_Recomendación: Mantener la actividad de control  y continuar con el monitoreo.para las memorias de los tallers comunitarios incoporar a las evidencias unicamente las correspondiente al periodo del monitoreo."/>
  </r>
  <r>
    <x v="0"/>
    <n v="18"/>
    <d v="2020-09-02T00:00:00"/>
    <x v="16"/>
    <s v="El proceso se encuentra en actualización de los mapas de riesgos, para este monitoreo presentó las evidencias de ejecución de todos los controles."/>
    <n v="2"/>
    <x v="21"/>
    <x v="21"/>
    <s v="EXT- Políticos"/>
    <s v="2. Intereses políticos."/>
    <m/>
    <s v="Posible"/>
    <s v="Mayor"/>
    <s v="EXTREMO"/>
    <s v="C67"/>
    <x v="43"/>
    <x v="0"/>
    <s v="En la evidencia se presentan archivos listados de asistencia, correos de seguimiento y un acta de los territorios priorizados para el periodo del monitoreo. Asi mismo presenta los documentos técnicos de caracterización de intervención general para los territorios priorizados de Tibabuyes-Juan Amarillo y Cable Aéreo San Cristobal_x000a_C67-número de archivos: 5_x000a_Recomendación: Mantener la actividad de control  y continuar con el monitoreo."/>
  </r>
  <r>
    <x v="0"/>
    <n v="18"/>
    <d v="2020-09-02T00:00:00"/>
    <x v="16"/>
    <s v="El proceso se encuentra en actualización de los mapas de riesgos, para este monitoreo presentó las evidencias de ejecución de todos los controles."/>
    <n v="3"/>
    <x v="22"/>
    <x v="22"/>
    <m/>
    <s v="1. Cambios frecuentes en la supervisión de convenios y contratos."/>
    <m/>
    <s v="Posible"/>
    <s v="Moderado"/>
    <s v="ALTO"/>
    <s v="C68"/>
    <x v="44"/>
    <x v="0"/>
    <s v="En la carpeta presentan archivos de ayudas de memorias, actas de seguimiento; actas de comites operativos del periodo del monitoreo como evidencia de ejecución de la actividad de control._x000a_C67-número de archivos: 67_x000a_Recomendación: Mantener la actividad de control  y continuar con el monitoreo."/>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1">
  <r>
    <x v="0"/>
    <n v="18"/>
    <d v="2020-12-14T00:00:00"/>
    <x v="0"/>
    <s v="El proceso se encuentra en actualización de los mapas de riesgos, para este monitoreo presentó las evidencias de ejecución de todos los controles."/>
    <n v="1"/>
    <x v="0"/>
    <x v="0"/>
    <s v="INT- Recursos y conocimientos con que se cuenta (económicos, personas, procesos, sistemas, tecnología, información)"/>
    <s v="Falta de claridad al momento de informar los usuarios respecto a  los trámites y/o servicios asociados al proceso"/>
    <s v="Pérdida de la imagen institucional"/>
    <s v="Rara vez"/>
    <s v="Mayor"/>
    <s v="ALTO"/>
    <s v="C37"/>
    <x v="0"/>
    <x v="0"/>
    <s v="En la evidencia se presenta  soportes de trs comunicados realizado en el peridodo dle monitoreo de los cuales solamente se pueden visualizar 2_x000a_C37-número de archivos:3_x000a_Recomendación: Mantener la actividad de control  y continuar con el monitoreo."/>
    <s v="x"/>
    <m/>
    <n v="15"/>
    <s v="Subsecretaría de Inspección, Vigilancia y Control de Vivienda"/>
    <n v="15"/>
    <s v="Plan estratégico de comunicaciones"/>
    <n v="15"/>
    <s v="De acuerdo al tiempo establecido en el plan estratégico de comunicaciones y de acuerdo a la necesidad de la Subsecretaría de IVCV"/>
    <n v="15"/>
    <s v="Divulgar a los usuarios internos y externos del proceso información respecto a la gratuidad de los trámites, procedimientos  y/o servicios de la SIVCV"/>
    <n v="15"/>
    <s v="Actividad 1, 3 y 4 del procedimiento PG02-PR17 Comunicación Interna_x000a__x000a_Lineamiento 4 del procedimiento PG02-PR17 Comunicación Interna"/>
    <n v="15"/>
    <s v="Se envía por correo electrónico  a la Oficina de Comunicaciones, las piezas comunicacionales  para la aprobación respectiva, en caso de solicitar ajustes se responde y se envía los ajustes solicitados, donde nuevamente se envían para revisión y aprobación final "/>
    <n v="10"/>
    <s v="Correos electrónicos, formato PG02-FO44, piezas gráficas, publicaciones en redes sociales o páginas web, envíos de correos a los funciones y/o contratistas del proceso."/>
    <s v="Impacto"/>
    <n v="3"/>
    <n v="100"/>
    <s v="FUERTE"/>
    <n v="300"/>
    <n v="3"/>
    <n v="100"/>
    <s v="FUERTE"/>
    <s v="100 FUERTE"/>
    <n v="0"/>
    <n v="0"/>
    <n v="0"/>
    <s v="No disminuye"/>
    <s v="Rara vez"/>
    <s v="Mayor"/>
    <s v="ALTO"/>
    <s v="Reducir"/>
  </r>
  <r>
    <x v="0"/>
    <n v="18"/>
    <d v="2020-12-14T00:00:00"/>
    <x v="0"/>
    <s v="El proceso se encuentra en actualización de los mapas de riesgos, para este monitoreo presentó las evidencias de ejecución de todos los controles."/>
    <n v="1"/>
    <x v="0"/>
    <x v="0"/>
    <s v="INT- Funciones y responsabilidades políticas, objetivos y estrategias implementadas"/>
    <s v="Desconocimiento de los funcionarios y/o contratistas de los procedimientos, trámites y/o servicios asociados al proceso para atender las solicitudes de los usuarios."/>
    <s v="Pérdida de confianza en lo público"/>
    <s v="Rara vez"/>
    <s v="Mayor"/>
    <s v="ALTO"/>
    <s v="C38"/>
    <x v="1"/>
    <x v="0"/>
    <s v="En la evidencia se presentan 5 archivos con la relación de los participantes de las 4 capacitaciones y eventos  realizados para el periodo del monitoreo como evidencia de la ejecución de la actividadd e control._x000a_C38-número de archivos en: 5_x000a_Recomendación: Mantener la actividad de control  y continuar con el monitoreo."/>
    <s v="x"/>
    <m/>
    <n v="15"/>
    <s v="Subsecretaría de Inspección, Vigilancia y Control de Vivienda_x000a_Subdirector de Prevención y Seguimiento_x000a_Subdirector de Investigaciones y Control de Vivienda_x000a_Líderes de grupo"/>
    <n v="15"/>
    <s v="Estudios previsto del contrato_x000a__x000a_Obligaciones del contratista"/>
    <n v="15"/>
    <s v="Cada Vigencia y/o cada vez que ingrese personal nuevo "/>
    <n v="15"/>
    <s v="Orientar a la ciudadanía en los trámites de la Subdirección de Prevención y Seguimiento"/>
    <n v="15"/>
    <s v="Procedimientos del Proceso de Control de Vivienda y Veeduría a las Curadurías- Mapa Interactivo."/>
    <n v="15"/>
    <s v="Se requiere que todo el personal del Proceso de Control de Vivienda y Veeduría a las Curadurías deba asistir a las socializaciones de los procedimientos, en caso de no asistir por una justa causa reprogramar nuevamente por parte del Líder de cada grupo de trabajo"/>
    <n v="10"/>
    <s v="Acta o Listado de asistencia, correos electrónicos."/>
    <s v="Impacto"/>
    <n v="3"/>
    <n v="100"/>
    <s v="FUERTE"/>
    <m/>
    <m/>
    <m/>
    <m/>
    <s v="100 FUERTE"/>
    <m/>
    <m/>
    <m/>
    <m/>
    <s v="Rara vez"/>
    <s v="Mayor"/>
    <s v="ALTO"/>
    <s v="Reducir"/>
  </r>
  <r>
    <x v="0"/>
    <n v="18"/>
    <d v="2020-12-14T00:00:00"/>
    <x v="0"/>
    <s v="El proceso se encuentra en actualización de los mapas de riesgos, para este monitoreo presentó las evidencias de ejecución de todos los controles."/>
    <n v="1"/>
    <x v="0"/>
    <x v="0"/>
    <s v="INT- Funciones y responsabilidades políticas, objetivos y estrategias implementadas"/>
    <s v="Falta de_x000a_comportamientos_x000a_de integridad en los servidores públicos que atienden el trámite"/>
    <s v="Pérdida de credibilidad y_x000a_confianza del ciudadano"/>
    <s v="Rara vez"/>
    <s v="Mayor"/>
    <s v="ALTO"/>
    <s v="C39"/>
    <x v="2"/>
    <x v="1"/>
    <s v="En la evidencia se presentan las  invitaciones para la sensibilizació y el registro de asistencia de la acpacitación durante el periodo del monitoreo como evidencia de la ejecución del control._x000a_C39-número de archivos en: 4_x000a_Recomendación: Mantener la actividad de control  y continuar con el monitoreo."/>
    <s v="x"/>
    <m/>
    <n v="15"/>
    <s v="Subsecretaría de Inspección, Vigilancia y Control de Vivienda_x000a_Subdirector de Prevención y Seguimiento_x000a_Subdirector de Investigaciones y Control de Vivienda"/>
    <n v="15"/>
    <s v="Manual de funciones_x000a_Obligaciones Contractuales_x000a_Código de Integridad"/>
    <n v="15"/>
    <s v="Semestralmente"/>
    <n v="15"/>
    <s v="Recordar a los funcionarios y contratistas las incidencias disciplinarias, sancionatorias o fiscales que tiene el cobro por la prestación de un trámite y/o servicio"/>
    <n v="15"/>
    <s v="Radicación de documentos para enajenación Actividad No. 1 a la 8, 13, 14, 15 y 16 del procedimiento PM05-PR33 "/>
    <n v="15"/>
    <s v="Se requiere que todos los responsables de atender a los ciudadanos deban asistir a las charlas, en caso de no asistir se deberá reprogramar nuevamente."/>
    <n v="10"/>
    <s v="Comunicación dirigida al área de Control Disciplinario frente a la situación que incurre el profesional."/>
    <s v="Impacto"/>
    <n v="3"/>
    <n v="100"/>
    <s v="FUERTE"/>
    <m/>
    <m/>
    <m/>
    <m/>
    <s v="100 FUERTE"/>
    <m/>
    <m/>
    <m/>
    <m/>
    <s v="Rara vez"/>
    <s v="Mayor"/>
    <s v="ALTO"/>
    <s v="Reducir"/>
  </r>
  <r>
    <x v="0"/>
    <n v="18"/>
    <d v="2020-12-14T00:00:00"/>
    <x v="0"/>
    <s v="El proceso se encuentra en actualización de los mapas de riesgos, para este monitoreo presentó las evidencias de ejecución de todos los controles."/>
    <n v="2"/>
    <x v="1"/>
    <x v="1"/>
    <s v="INT- Recursos y conocimientos con que se cuenta (económicos, personas, procesos, sistemas, tecnología, información)"/>
    <s v="Custodia inapropiada por parte de los funcionarios y/o contratistas"/>
    <s v="Pérdida de trazabilidad del proceso por aplicación deficiente de las actividades relacionadas con la Gestión Documental "/>
    <s v="Probable"/>
    <s v="Catastrófico"/>
    <s v="EXTREMO"/>
    <s v="C40"/>
    <x v="3"/>
    <x v="0"/>
    <s v="En la evidencia se presentan un informe por cada uno de los meses del monitoreo  sobre la solicitud de préstamos de expedientes, así como correos que respaldan las solicitudes de expedientes y 4 archivos de excel donde se encentran consolidado por mes la relación de expedientes para la ejecución de la actividad de control_x000a_C40-número de archivos en: 40_x000a_Recomendación: Mantener la actividad de control  y continuar con el monitoreo."/>
    <m/>
    <s v="x"/>
    <n v="15"/>
    <s v="Profesionales del Proceso de Control de Vivienda y veeduría a las Curadurías"/>
    <n v="15"/>
    <s v="Manual de funciones_x000a_Obligaciones Contractuales_x000a_Código de Integridad_x000a_Procedimiento PS03-PR05"/>
    <n v="15"/>
    <s v="cada vez que se requiera un expediente"/>
    <n v="15"/>
    <s v="Acceder  a la información mediante el préstamo y la consulta de expedientes custodiados en los Archivos de Gestión y/o en el Archivo Central de la Secretaría Distrital del Hábitat - SDHT"/>
    <n v="15"/>
    <s v="Actividad 1 a la 6: Solicitud de expedientes_x000a_y Actividad 7, 8,9,11: Devolución de expedientes del procedimiento PS03-PR05 Préstamo y consulta de documentos"/>
    <n v="15"/>
    <s v="Actividad No. 2, 3, 9 y 10 del procedimiento PS03-PR05 Préstamo y consulta de documentos"/>
    <n v="10"/>
    <s v="Email , PS03-FO57 Planilla de Control para préstamo y consulta de documentos"/>
    <s v="Probabilidad"/>
    <n v="2"/>
    <n v="100"/>
    <s v="FUERTE"/>
    <n v="200"/>
    <n v="2"/>
    <n v="100"/>
    <s v="FUERTE"/>
    <s v="100 FUERTE"/>
    <n v="200"/>
    <n v="2"/>
    <n v="100"/>
    <s v="Directamente"/>
    <s v="Improbable"/>
    <s v="Catastrófico"/>
    <s v="EXTREMO"/>
    <s v="Reducir"/>
  </r>
  <r>
    <x v="0"/>
    <n v="18"/>
    <d v="2020-12-14T00:00:00"/>
    <x v="0"/>
    <s v="El proceso se encuentra en actualización de los mapas de riesgos, para este monitoreo presentó las evidencias de ejecución de todos los controles."/>
    <n v="2"/>
    <x v="1"/>
    <x v="1"/>
    <s v="INT- Recursos y conocimientos con que se cuenta (económicos, personas, procesos, sistemas, tecnología, información)"/>
    <s v="Inadecuada alimentación y cargue de la información en el SIDIVIC "/>
    <s v="Caducidad de términos_x000a_Demoras en el tramite de las investigaciones administrativas, ocasionando sanciones disciplinarias y acciones judiciales (Tutelas, Demandas)"/>
    <s v="Probable"/>
    <s v="Catastrófico"/>
    <s v="EXTREMO"/>
    <s v="C41"/>
    <x v="4"/>
    <x v="1"/>
    <s v="En la carpeta asignada no presenta ningún archivo que evidencia el mantenimiento del control_x000a_C41-número de archivos: 0_x000a_Recomendación: Cargar la los soprotes de ejecución del control para el próximo periodo del monitoreo"/>
    <m/>
    <s v="x"/>
    <n v="15"/>
    <s v="Profesionales del Proceso de Control de Vivienda y veeduría a las Curadurías"/>
    <n v="15"/>
    <s v="Manual de funciones_x000a_Obligaciones Contractuales_x000a_Código de Integridad_x000a_Procedimiento"/>
    <n v="15"/>
    <s v="cada vez que se requiera un expediente"/>
    <n v="15"/>
    <s v="Evitar perdida de competencia caducidades y vencimiento de términos de las actuaciones administrativas"/>
    <n v="15"/>
    <s v="Actividad 1 a la 6: Solicitud de expedientes_x000a_y Actividad 7, 8,9,11: Devolución de expedientes del procedimiento PS03-PR05 Préstamo y consulta de documentos"/>
    <n v="15"/>
    <s v="Si se pierde un expediente, se debe poner en conocimiento a Gestión Documental y Control Disciplinario y aplicar el procedimiento de reconstrucción de expedientes"/>
    <n v="10"/>
    <s v="SIDIVIC y/o base de datos actualizada del inventario de los expedientes a cargo de la SIVC"/>
    <s v="Probabilidad"/>
    <n v="2"/>
    <n v="100"/>
    <s v="FUERTE"/>
    <m/>
    <m/>
    <m/>
    <m/>
    <s v="100 FUERTE"/>
    <m/>
    <m/>
    <m/>
    <m/>
    <s v="Improbable"/>
    <s v="Catastrófico"/>
    <s v="EXTREMO"/>
    <s v="Reducir"/>
  </r>
  <r>
    <x v="1"/>
    <n v="16"/>
    <d v="2020-12-22T00:00:00"/>
    <x v="1"/>
    <s v="El proceso se encuentra en actualización de los mapas de riesgos, para este monitoreo presentó las evidencias de ejecución de tres de sus cinco sus controles"/>
    <n v="1"/>
    <x v="2"/>
    <x v="2"/>
    <s v="INT- Recursos y conocimientos con que se cuenta (económicos, personas, procesos, sistemas, tecnología, información)"/>
    <s v="Falta de revisión de los informes"/>
    <s v="Sanciones disciplinarias, fiscales y/o penales"/>
    <s v="Improbable"/>
    <s v="Mayor"/>
    <s v="ALTO"/>
    <s v="C49"/>
    <x v="5"/>
    <x v="1"/>
    <s v="En la carpeta asignada para la evidencia no se presenta ningún archivo como resultado de la ejecución del control_x000a_C49-número de archivos: 0 _x000a_Recomendación: cargar en las carpetas asignadas el soporte de la ejecución del control "/>
    <s v="x"/>
    <m/>
    <n v="15"/>
    <s v="Asesora de Control Interno"/>
    <n v="15"/>
    <s v="Manual de funciones cargo Asesor de Control Interno_x000a__x000a_Procedimiento PE01-PR07 “Evaluación y Seguimiento”_x000a__x000a_PE01-PR08 &quot;Planes de Mejoramiento&quot;"/>
    <n v="15"/>
    <s v="Cada vez que se realiza un informe de auditoria o seguimiento"/>
    <n v="15"/>
    <s v="Comparando las evidencias con los resultados del informe de auditoria o seguimiento"/>
    <n v="15"/>
    <s v="Se basa en una evidencia totalmente objetiva y se evidencia a través de correos electrónicos"/>
    <n v="15"/>
    <s v="En caso de encontrar inconsistencias o debilidades en el análisis por parte del equipo auditor, se requieren los ajustes o aclaraciones al equipo auditor, documentado a través de correo electrónico y en los procedimientos PE01-PR07 “Evaluación y Seguimiento” y PE01-PR08 &quot;Planes de Mejoramiento&quot;"/>
    <n v="10"/>
    <s v="Correo electrónico"/>
    <s v="Probabilidad"/>
    <n v="5"/>
    <n v="100"/>
    <s v="FUERTE"/>
    <n v="400"/>
    <n v="6"/>
    <n v="66.666666666666671"/>
    <s v="MODERADO"/>
    <s v="66,6666666666667 MODERADO"/>
    <n v="400"/>
    <n v="5"/>
    <n v="80"/>
    <s v="Indirectamente"/>
    <s v="Rara vez"/>
    <s v="Mayor"/>
    <s v="ALTO"/>
    <s v="Reducir"/>
  </r>
  <r>
    <x v="1"/>
    <n v="16"/>
    <d v="2020-12-22T00:00:00"/>
    <x v="1"/>
    <s v="El proceso se encuentra en actualización de los mapas de riesgos, para este monitoreo presentó las evidencias de ejecución de tres de sus cinco sus controles"/>
    <n v="1"/>
    <x v="2"/>
    <x v="2"/>
    <s v="INT- Recursos y conocimientos con que se cuenta (económicos, personas, procesos, sistemas, tecnología, información)"/>
    <s v="Falta de controles para proteger la información confidencial aportada por los demás procesos, en medio físico e impedir el acceso no autorizado."/>
    <s v="Sanciones disciplinarias, fiscales y/o penales"/>
    <s v="Improbable"/>
    <s v="Mayor"/>
    <s v="ALTO"/>
    <m/>
    <x v="6"/>
    <x v="2"/>
    <m/>
    <m/>
    <m/>
    <m/>
    <m/>
    <m/>
    <m/>
    <m/>
    <m/>
    <m/>
    <m/>
    <m/>
    <m/>
    <m/>
    <m/>
    <m/>
    <m/>
    <m/>
    <n v="5"/>
    <n v="0"/>
    <s v="DEBIL"/>
    <m/>
    <m/>
    <m/>
    <m/>
    <s v="66,6666666666667 MODERADO"/>
    <m/>
    <m/>
    <m/>
    <m/>
    <s v="Rara vez"/>
    <s v="Mayor"/>
    <s v="ALTO"/>
    <s v="Reducir"/>
  </r>
  <r>
    <x v="1"/>
    <n v="16"/>
    <d v="2020-12-22T00:00:00"/>
    <x v="1"/>
    <s v="El proceso se encuentra en actualización de los mapas de riesgos, para este monitoreo presentó las evidencias de ejecución de tres de sus cinco sus controles"/>
    <n v="1"/>
    <x v="2"/>
    <x v="2"/>
    <s v="INT- Funciones y responsabilidades políticas, objetivos y estrategias implementadas"/>
    <s v="Falta de controles para proteger la información confidencial aportada por los demás procesos, en medio digital o electrónico, e impedir el acceso no autorizado."/>
    <s v="Sanciones disciplinarias, fiscales y/o penales"/>
    <s v="Improbable"/>
    <s v="Mayor"/>
    <s v="ALTO"/>
    <s v="C50"/>
    <x v="7"/>
    <x v="1"/>
    <s v="En la carpeta asignada para la evidencia no se presenta ningún archivo como resultado de la ejecución del control_x000a_C50-número de archivos: 0 _x000a_Recomendación: cargar en las carpetas asignadas el soporte de la ejecución del control "/>
    <s v="x"/>
    <m/>
    <n v="15"/>
    <s v="Asesora de Control Interno"/>
    <n v="15"/>
    <s v="Procedimiento PS05-PR01 &quot;soporte técnico de usuario&quot;, lineamiento 4.4"/>
    <n v="15"/>
    <s v="Cada vez que se requiera"/>
    <n v="15"/>
    <s v="Garantizar al acceso a la información solo al personal autorizado"/>
    <n v="15"/>
    <s v="Hace parte del SIG y corresponde al procedimiento PS05-PR01 &quot;soporte técnico de usuario&quot;"/>
    <n v="15"/>
    <s v="Resolución del ticket y correspondiente verificación una vez es resuelto"/>
    <n v="10"/>
    <s v="La Mesa de Ayuda (GLPI) crea un número de ticket asignado al cual se le puede hacer trazabilidad en cualquier momento determinado"/>
    <s v="Probabilidad"/>
    <n v="5"/>
    <n v="100"/>
    <s v="FUERTE"/>
    <m/>
    <m/>
    <m/>
    <m/>
    <s v="66,6666666666667 MODERADO"/>
    <m/>
    <m/>
    <m/>
    <m/>
    <s v="Rara vez"/>
    <s v="Mayor"/>
    <s v="ALTO"/>
    <s v="Reducir"/>
  </r>
  <r>
    <x v="1"/>
    <n v="16"/>
    <d v="2020-12-22T00:00:00"/>
    <x v="1"/>
    <s v="El proceso se encuentra en actualización de los mapas de riesgos, para este monitoreo presentó las evidencias de ejecución de tres de sus cinco sus controles"/>
    <n v="1"/>
    <x v="2"/>
    <x v="2"/>
    <s v="PROC- Responsables del proceso"/>
    <s v="Falta de independencia por parte del auditor o asesor."/>
    <s v="Sanciones disciplinarias, fiscales y/o penales"/>
    <s v="Improbable"/>
    <s v="Mayor"/>
    <s v="ALTO"/>
    <s v="C51"/>
    <x v="8"/>
    <x v="1"/>
    <s v="En la carpeta asignada para la evidencia no se presenta ningún archivo como resultado de la ejecución del control_x000a_C51-número de archivos: 0 _x000a_Recomendación: cargar en las carpetas asignadas el soporte de la ejecución del control "/>
    <s v="x"/>
    <m/>
    <n v="15"/>
    <s v="Equipo Auditor"/>
    <n v="15"/>
    <s v="En el Procedimiento PE01-PR07 “Evaluación y Seguimiento”"/>
    <n v="15"/>
    <s v="Cada vez que se realice una auditoría de acuerdo a lo definido en el Plan Anual de Auditoría de la respectiva Vigencia"/>
    <n v="15"/>
    <s v="Identificar si existen conflictos de intereses y establecer el acuerdo de confidencial para mantener la independencia de la auditoría"/>
    <n v="15"/>
    <s v="Es una manifestación voluntaria  y se encuentra documentada en el formato PE01-FO644 &quot;Acuerdo de confidencialidad - declaración conflicto de interés para auditores internos&quot; y en el procedimiento PE01-PR07 “Evaluación y Seguimiento”"/>
    <n v="15"/>
    <s v="Se verifica si existe un conflicto de interés, en caso de existir, el integrante del equipo auditor no es asignado de la auditoría y se encuentra documentado en el formato PE01-FO644 &quot;Acuerdo de confidencialidad - declaración conflicto de interés para auditores internos&quot;"/>
    <n v="10"/>
    <s v="Formato PE01-FO644 &quot;Acuerdo de confidencialidad - declaración conflicto de interés para auditores internos&quot;"/>
    <s v="Probabilidad"/>
    <n v="5"/>
    <n v="100"/>
    <s v="FUERTE"/>
    <m/>
    <m/>
    <m/>
    <m/>
    <s v="66,6666666666667 MODERADO"/>
    <m/>
    <m/>
    <m/>
    <m/>
    <s v="Rara vez"/>
    <s v="Mayor"/>
    <s v="ALTO"/>
    <s v="Reducir"/>
  </r>
  <r>
    <x v="1"/>
    <n v="16"/>
    <d v="2020-12-22T00:00:00"/>
    <x v="1"/>
    <s v="El proceso se encuentra en actualización de los mapas de riesgos, para este monitoreo presentó las evidencias de ejecución de tres de sus cinco sus controles"/>
    <n v="1"/>
    <x v="2"/>
    <x v="2"/>
    <s v="INT- Funciones y responsabilidades políticas, objetivos y estrategias implementadas"/>
    <s v="Desconocimiento de resultados y presentación de información falsa"/>
    <s v="Sanciones disciplinarias, fiscales y/o penales"/>
    <s v="Improbable"/>
    <s v="Mayor"/>
    <s v="ALTO"/>
    <s v="C52"/>
    <x v="9"/>
    <x v="1"/>
    <s v="En la carpeta asignada para la evidencia no se presenta ningún archivo como resultado de la ejecución del control_x000a_C52-número de archivos: 0 _x000a_Recomendación: cargar en las carpetas asignadas el soporte de la ejecución del control "/>
    <s v="x"/>
    <m/>
    <n v="15"/>
    <s v="Equipo Auditor"/>
    <n v="15"/>
    <s v="En el Procedimiento PE01-PR07 “Evaluación y Seguimiento”"/>
    <n v="15"/>
    <s v="Cada vez que se realice una auditoría de acuerdo a lo definido en el Plan Anual de Auditoría de la respectiva Vigencia"/>
    <n v="15"/>
    <s v="Registrar y relacionar los papeles trabajo utilizados durante las etapas de la auditoria"/>
    <n v="15"/>
    <s v="Se basa en una evidencia totalmente objetiva y encuentra documentado en el procedimiento PE01-PR07 “Evaluación y Seguimiento”"/>
    <n v="15"/>
    <s v="Se verifica que la carpeta cuente con todos los soportes relacionados en el formato PE01-FO645 &quot;Indice de papeles de trabajo, en el caso de no ser así, se solicita al equipo auditor se subsanen los soportes faltantes"/>
    <n v="10"/>
    <s v="Formato PE01-FO645 &quot;Indice de papeles de trabajo"/>
    <s v="Probabilidad"/>
    <n v="5"/>
    <m/>
    <m/>
    <m/>
    <m/>
    <m/>
    <m/>
    <s v="66,6666666666667 MODERADO"/>
    <m/>
    <m/>
    <m/>
    <m/>
    <s v="Rara vez"/>
    <s v="Mayor"/>
    <s v="ALTO"/>
    <s v="Reducir"/>
  </r>
  <r>
    <x v="1"/>
    <n v="16"/>
    <d v="2020-12-22T00:00:00"/>
    <x v="1"/>
    <s v="El proceso se encuentra en actualización de los mapas de riesgos, para este monitoreo presentó las evidencias de ejecución de tres de sus cinco sus controles"/>
    <n v="1"/>
    <x v="2"/>
    <x v="2"/>
    <s v="INT- Funciones y responsabilidades políticas, objetivos y estrategias implementadas"/>
    <s v="Desconocimiento de resultados y presentación de información falsa"/>
    <s v="Sanciones disciplinarias, fiscales y/o penales"/>
    <s v="Improbable"/>
    <s v="Mayor"/>
    <s v="ALTO"/>
    <s v="C53"/>
    <x v="5"/>
    <x v="1"/>
    <s v="En la carpeta asignada para la evidencia no se presenta ningún archivo como resultado de la ejecución del control_x000a_C53-número de archivos: 0 _x000a_Recomendación: cargar en las carpetas asignadas el soporte de la ejecución del control "/>
    <s v="x"/>
    <m/>
    <n v="15"/>
    <s v="Asesora de Control Interno"/>
    <n v="15"/>
    <s v="Manual de funciones cargo Asesor de Control Interno_x000a__x000a_Procedimiento PE01-PR07 “Evaluación y Seguimiento”_x000a__x000a_PE01-PR08 &quot;Planes de Mejoramiento&quot;"/>
    <n v="15"/>
    <s v="Cada vez que se realiza un informe de auditoria o seguimiento"/>
    <n v="15"/>
    <s v="Comparando las evidencias con los resultados del informe de auditoria o seguimiento"/>
    <n v="15"/>
    <s v="Se basa en una evidencia totalmente objetiva y se evidencia a través de correos electrónicos"/>
    <n v="15"/>
    <s v="En caso de encontrar inconsistencias o debilidades en el análisis por parte del equipo auditor, se requieren los ajustes o aclaraciones al equipo auditor, documentado a través de correo electrónico y en los procedimientos PE01-PR07 “Evaluación y Seguimiento” y PE01-PR08 &quot;Planes de Mejoramiento&quot;"/>
    <n v="10"/>
    <s v="Correo electrónico"/>
    <s v="Probabilidad"/>
    <n v="5"/>
    <n v="100"/>
    <s v="FUERTE"/>
    <m/>
    <m/>
    <m/>
    <m/>
    <s v="66,6666666666667 MODERADO"/>
    <m/>
    <m/>
    <m/>
    <m/>
    <s v="Rara vez"/>
    <s v="Mayor"/>
    <s v="ALTO"/>
    <s v="Reducir"/>
  </r>
  <r>
    <x v="2"/>
    <n v="11"/>
    <d v="2021-04-20T00:00:00"/>
    <x v="2"/>
    <s v="El proceso se encuentra en actualización de los mapas de riesgos, para este monitoreo presentó las evidencias de ejecución de uno de sus dos controles"/>
    <n v="1"/>
    <x v="3"/>
    <x v="3"/>
    <s v="INT- Funciones y responsabilidades políticas, objetivos y estrategias implementadas"/>
    <s v="Fallas en los canales de información dispuestos para la ciudadanía "/>
    <s v="Incumplimiento a la normatividad legal vigente o sanciones."/>
    <s v="Rara vez"/>
    <s v="Catastrófico"/>
    <s v="EXTREMO"/>
    <s v="C160"/>
    <x v="10"/>
    <x v="0"/>
    <s v="En la carpeta asignada para la evidencia  de un acta de reunión de la los soportes definidos para la actividad de control_x000a_C160-número de archivos:1 _x000a_Recomendación: Mantener la ejecución del control"/>
    <s v="x"/>
    <m/>
    <n v="15"/>
    <s v="Caracterización del proceso-Responsable de Proceso"/>
    <n v="15"/>
    <s v="Caracterización del proceso-Responsable de Proceso"/>
    <n v="15"/>
    <s v="Correo electrónico semestral "/>
    <n v="15"/>
    <s v="Con la sensibilización se previene el favorecimiento a terceros "/>
    <n v="15"/>
    <s v="La fuente de información es la normatividad legal vigente y queda documentada en los correos electrónicos  "/>
    <n v="15"/>
    <s v="Memorando donde se informa a la Subsecretaría de Gestión Corporativa y CID las observaciones o desviaciones identificadas."/>
    <n v="10"/>
    <s v="Correo electrónico con la sensibilización realizada "/>
    <s v="Probabilidad"/>
    <n v="5"/>
    <n v="100"/>
    <s v="FUERTE"/>
    <n v="100"/>
    <n v="1"/>
    <n v="100"/>
    <s v="FUERTE"/>
    <s v="100 FUERTE"/>
    <n v="100"/>
    <n v="1"/>
    <n v="100"/>
    <s v="Directamente"/>
    <s v="Rara vez"/>
    <s v="Catastrófico"/>
    <s v="EXTREMO"/>
    <s v="Reducir"/>
  </r>
  <r>
    <x v="2"/>
    <n v="11"/>
    <d v="2021-04-20T00:00:00"/>
    <x v="2"/>
    <s v="El proceso se encuentra en actualización de los mapas de riesgos, para este monitoreo presentó las evidencias de ejecución de uno de sus dos controles"/>
    <n v="2"/>
    <x v="4"/>
    <x v="4"/>
    <s v="INT- Funciones y responsabilidades políticas, objetivos y estrategias implementadas"/>
    <s v="Falta de divulgación sobre los requisitos para los trámites y servicios que ofrece la entidad "/>
    <s v="Incumplimiento a la normatividad legal vigente o sanciones."/>
    <s v="Rara vez"/>
    <s v="Mayor"/>
    <s v="ALTO"/>
    <s v="C161"/>
    <x v="11"/>
    <x v="0"/>
    <s v="En la carpeta C160 evidencia se presenta dos pantallazos de redes sociales como promoción dela gratuidad en trámites y servicios como resultado de la ejecución del control_x000a_C161-número de archivos: 2 _x000a_Recomendación: para los próximos soportes es importante que los pantallazos tengan la fecha para determinar si la evidencia aportada corresponde al periodo del monitoreo"/>
    <s v="x"/>
    <m/>
    <n v="15"/>
    <s v="Caracterización del proceso-Responsable de Proceso"/>
    <n v="15"/>
    <s v="Caracterización del proceso-Responsable de Proceso"/>
    <n v="15"/>
    <s v="Correo electrónico semestral "/>
    <n v="15"/>
    <s v="Con la promoción de la gratuidad de los trámites se previene y detecta el costo en los trámites y servicios ofertados"/>
    <n v="15"/>
    <s v="La fuente de información es la normatividad legal vigente y queda documentada en los correos electrónicos  "/>
    <n v="15"/>
    <s v="Memorando donde se informa a la Subsecretaría de Gestión Corporativa y CID las observaciones o desviaciones identificadas."/>
    <n v="10"/>
    <s v="Registro fotográfico y/o pantallazos y/o correos de difusión"/>
    <s v="Probabilidad"/>
    <n v="5"/>
    <n v="100"/>
    <s v="FUERTE"/>
    <n v="100"/>
    <n v="1"/>
    <n v="100"/>
    <s v="FUERTE"/>
    <s v="100 FUERTE"/>
    <n v="100"/>
    <n v="1"/>
    <n v="100"/>
    <s v="Directamente"/>
    <s v="Rara vez"/>
    <s v="Mayor"/>
    <s v="ALTO"/>
    <s v="Reducir"/>
  </r>
  <r>
    <x v="2"/>
    <n v="10"/>
    <d v="2020-04-20T00:00:00"/>
    <x v="3"/>
    <s v="El proceso se encuentra en actualización de los mapas de riesgos, para este monitoreo presentó las evidencias de ejecución todos sus controles"/>
    <n v="1"/>
    <x v="5"/>
    <x v="5"/>
    <m/>
    <s v="Solicitud de un directivo "/>
    <m/>
    <s v="Improbable"/>
    <s v="Mayor"/>
    <s v="ALTO"/>
    <s v="C181"/>
    <x v="12"/>
    <x v="0"/>
    <s v="En la evidencia se presentan en el documento de word un enlace a a las carpetas de la documentació( solicitudes y los procedimeintos, caracteriaciones.. etc.)en sus versiones obsoletas para el Sistema de Gestión_x000a_C181-número de archivos: Uno (1)_x000a_Recomendación: Mantener la actividad de control  y continuar con el monitoreo."/>
    <s v="x"/>
    <m/>
    <n v="15"/>
    <s v="PG03-PR05 Elaboración y control de documentos"/>
    <n v="15"/>
    <s v="PG03-PR05 Elaboración y control de documentos"/>
    <n v="15"/>
    <s v="PG03-PR05 Elaboración y control de documentos"/>
    <n v="15"/>
    <s v="PG03-PR05 Elaboración y control de documentos"/>
    <n v="15"/>
    <s v="PG03-PR05 Elaboración y control de documentos"/>
    <n v="15"/>
    <s v="PG03-PR05 Elaboración y control de documentos actividades 4, 5 y 6"/>
    <n v="10"/>
    <s v="PG03-FO387 Solicitud creación, anulación o modificación de documentos"/>
    <s v="Probabilidad"/>
    <n v="2"/>
    <n v="100"/>
    <s v="FUERTE"/>
    <n v="200"/>
    <n v="2"/>
    <n v="100"/>
    <s v="FUERTE"/>
    <s v="100 FUERTE"/>
    <n v="200"/>
    <n v="2"/>
    <n v="100"/>
    <s v="Directamente"/>
    <s v="Rara vez"/>
    <s v="Mayor"/>
    <s v="ALTO"/>
    <s v="Reducir"/>
  </r>
  <r>
    <x v="2"/>
    <n v="10"/>
    <d v="2020-04-20T00:00:00"/>
    <x v="3"/>
    <s v="El proceso se encuentra en actualización de los mapas de riesgos, para este monitoreo presentó las evidencias de ejecución todos sus controles"/>
    <n v="1"/>
    <x v="5"/>
    <x v="5"/>
    <m/>
    <s v="Favorecer a un servidor con el cambio de información"/>
    <m/>
    <s v="Improbable"/>
    <s v="Mayor"/>
    <s v="ALTO"/>
    <s v="C182"/>
    <x v="13"/>
    <x v="0"/>
    <s v="En la evidencia se presentan el registro del Listado Maestro de Documentos_x000a_C182-número de archivos: Uno (1)_x000a_Recomendación: Mantener la actividad de control  y continuar con el monitoreo."/>
    <s v="x"/>
    <m/>
    <n v="15"/>
    <s v="PG03-PR05 Elaboración y control de documentos actividad 10"/>
    <n v="15"/>
    <s v="PG03-PR05 Elaboración y control de documentos actividad 10"/>
    <n v="15"/>
    <s v="PG03-PR05 Elaboración y control de documentos actividad 10"/>
    <n v="15"/>
    <s v="PG03-FO389 Listado Maestro de Documentos"/>
    <n v="15"/>
    <s v="PG03-PR05 Elaboración y control de documentos "/>
    <n v="15"/>
    <s v="PG03-PR05 Elaboración y control de documentos actividades 4, 5 y 6"/>
    <n v="10"/>
    <s v="PG03-FO389 Listado Maestro de Documentos"/>
    <s v="Probabilidad"/>
    <n v="2"/>
    <n v="100"/>
    <s v="FUERTE"/>
    <m/>
    <m/>
    <m/>
    <m/>
    <s v="100 FUERTE"/>
    <m/>
    <m/>
    <m/>
    <m/>
    <s v="Rara vez"/>
    <s v="Mayor"/>
    <s v="ALTO"/>
    <s v="Reducir"/>
  </r>
  <r>
    <x v="3"/>
    <n v="16"/>
    <d v="2020-05-21T00:00:00"/>
    <x v="4"/>
    <s v="El proceso se encuentra en actualización de los mapas de riesgos, para este monitoreo presentó las evidencias de ejecución de los controles."/>
    <n v="1"/>
    <x v="6"/>
    <x v="6"/>
    <s v="INT- Recursos y conocimientos con que se cuenta (económicos, personas, procesos, sistemas, tecnología, información)"/>
    <s v="Falta de ética profesional. Debilidades en los controles de los procedimientos. Falta de seguimiento."/>
    <m/>
    <s v="Rara vez"/>
    <s v="Mayor"/>
    <s v="ALTO"/>
    <s v="C139"/>
    <x v="14"/>
    <x v="0"/>
    <s v="En la carpeta asignada no presenta ningún archivo que evidencia el mantenimiento del control; sin embargo, en el archivo de excel repotan &quot;No aplica actividad dado que se cerró en el segundo Trimestre.&quot; para el periodo dle monitoreo_x000a_C139-número de archivos: 0_x000a_Recomendación: Cargar la los soportes de ejecución del control para el próximo periodo del monitoreo"/>
    <s v="x"/>
    <m/>
    <n v="15"/>
    <s v="Procedimiento de ingreso y salida de bienes"/>
    <n v="15"/>
    <s v="Procedimiento de ingreso y salida de bienes"/>
    <n v="15"/>
    <s v="Procedimiento de ingreso y salida de bienes"/>
    <n v="15"/>
    <s v="Registro de ingreso y salida de bienes, verificación de formatos de toma física, plaqueteo de bienes con el código de inventario"/>
    <n v="15"/>
    <s v="Registro de ingreso y salida de bienes, verificación de formatos de toma física, plaqueteo de bienes con el código de inventario"/>
    <n v="15"/>
    <s v="Registro de ingreso y salida de bienes, verificación de formatos de toma física, plaqueteo de bienes con el código de inventario"/>
    <n v="10"/>
    <s v="Registro de ingreso y salida de bienes, verificación de formatos de toma física, plaqueteo de bienes con el código de inventario"/>
    <s v="Probabilidad"/>
    <n v="2"/>
    <n v="100"/>
    <s v="FUERTE"/>
    <n v="100"/>
    <n v="1"/>
    <n v="100"/>
    <s v="FUERTE"/>
    <s v="100 FUERTE"/>
    <n v="100"/>
    <n v="1"/>
    <n v="100"/>
    <s v="Directamente"/>
    <s v="Rara vez"/>
    <s v="Mayor"/>
    <s v="ALTO"/>
    <s v="Reducir"/>
  </r>
  <r>
    <x v="3"/>
    <n v="8"/>
    <d v="2020-05-18T00:00:00"/>
    <x v="5"/>
    <s v="El proceso se encuentra en actualización de los mapas de riesgos, para este monitoreo presentó las evidencias de ejecución de dos de los tres controles."/>
    <n v="1"/>
    <x v="7"/>
    <x v="7"/>
    <s v="INT- Recursos y conocimientos con que se cuenta (económicos, personas, procesos, sistemas, tecnología, información)"/>
    <s v="Omisión de las causales de inhabilidades e incompatibilidades previstas en la Constitución y la ley para la celebración de los contratos "/>
    <m/>
    <s v="Rara vez"/>
    <s v="Catastrófico"/>
    <s v="EXTREMO"/>
    <s v="C130"/>
    <x v="15"/>
    <x v="0"/>
    <s v="En la carpeta asignada para la evidencia presenta un archivo donde se indica que parar el perido del monitoreo la entidad no suscribio contratos con inhabilidades._x000a_C130-número de archivos: 1_x000a_Recomendación: Mantener la ejecución del control "/>
    <s v="x"/>
    <m/>
    <n v="15"/>
    <s v="Procedimiento de Gestión Contractual, donde se detallan las actividades a desarrollar y los responsables"/>
    <n v="15"/>
    <s v="Procedimiento de Gestión Contractual, donde se detallan las actividades a desarrollar y los responsables"/>
    <n v="15"/>
    <s v="La evidencia es el memorando de notificación de apertura de investigación disciplinaria"/>
    <n v="15"/>
    <s v="La evidencia es el memorando de notificación de apertura de investigación disciplinaria"/>
    <n v="15"/>
    <s v="Procedimiento de Gestión Contractual, donde se detallan las actividades a desarrollar y los responsables"/>
    <n v="15"/>
    <s v="El control  permite resolver de manera inmediata el evento de riesgo presentado. La evidencia reposa en el expediente contractual y en el expediente de la investigación bajo la reserva de CID"/>
    <n v="10"/>
    <s v="Se genera acta de cancelación anticipada del contrato._x000a_Link del SECOP donde se evidencien las consultas realizadas"/>
    <s v="Impacto"/>
    <n v="2"/>
    <n v="100"/>
    <s v="FUERTE"/>
    <n v="100"/>
    <n v="1"/>
    <n v="100"/>
    <s v="FUERTE"/>
    <s v="100 FUERTE"/>
    <n v="0"/>
    <n v="0"/>
    <n v="0"/>
    <s v="No disminuye"/>
    <s v="Rara vez"/>
    <s v="Catastrófico"/>
    <s v="EXTREMO"/>
    <s v="Reducir"/>
  </r>
  <r>
    <x v="3"/>
    <n v="8"/>
    <d v="2020-05-18T00:00:00"/>
    <x v="5"/>
    <s v="El proceso se encuentra en actualización de los mapas de riesgos, para este monitoreo presentó las evidencias de ejecución de dos de los tres controles."/>
    <n v="2"/>
    <x v="8"/>
    <x v="8"/>
    <s v="INT- Recursos y conocimientos con que se cuenta (económicos, personas, procesos, sistemas, tecnología, información)"/>
    <s v="Documentos falsos o irregulares presentados por los oferentes y que la entidad no logra evidenciar en el momento de la evaluación"/>
    <m/>
    <s v="Posible"/>
    <s v="Mayor"/>
    <s v="EXTREMO"/>
    <s v="C131"/>
    <x v="16"/>
    <x v="0"/>
    <s v="En la carpeta asignada para la evidencia  se presenta una relación de los contratos suscritos en el periodo del monitoreo con links a la información publicada en el secop, ingresando a estos link se encuentra informes de comite evaluador _x000a_C131-número de archivos: 1_x000a_Recomendación: Mantener la evidencia del control y en lo posible la relación a presentar que incorpore únicamente los contratos en el periodo que requieren de comite evaluador"/>
    <s v="x"/>
    <m/>
    <n v="15"/>
    <s v="Manual de Contratación, donde se detallan las actividades a desarrollar y los responsables, 4.4. FUNCIONES DEL ORDENADOR DEL GASTO_x000a_Conforme, 4.4.1. ETAPA PRECONTRACTUAL - SELECCIÓN DE LOS CONTRATISTAS, numeral 4"/>
    <n v="15"/>
    <s v="Manual de Contratación, donde se detallan las actividades a desarrollar y los responsables, 4.4. FUNCIONES DEL ORDENADOR DEL GASTO_x000a_Conforme, 4.4.1. ETAPA PRECONTRACTUAL - SELECCIÓN DE LOS CONTRATISTAS, numeral 4"/>
    <n v="15"/>
    <s v="La periodicidad se define en el PAA, de acuerdo a la programación para la radicación de cada solicitud"/>
    <n v="15"/>
    <s v="El control previene el impacto del riesgo. El soporte corresponde al acta de designación del comité evaluador ubicada en el expediente contractual"/>
    <n v="15"/>
    <s v="Manual de Contratación, donde se detallan las actividades a desarrollar y los responsables"/>
    <n v="15"/>
    <s v="El control establecido permite detectar de forma temprano el evento de riesgo. Acta de asignación de evaluadores"/>
    <n v="10"/>
    <s v="El acta de asignación de evaluadores, reposa en el expediente contractual"/>
    <s v="Probabilidad"/>
    <n v="3"/>
    <n v="100"/>
    <s v="FUERTE"/>
    <n v="200"/>
    <n v="4"/>
    <n v="50"/>
    <s v="MODERADO"/>
    <s v="50 MODERADO"/>
    <n v="200"/>
    <n v="2"/>
    <n v="100"/>
    <s v="Directamente"/>
    <s v="Improbable"/>
    <s v="Mayor"/>
    <s v="ALTO"/>
    <s v="Reducir"/>
  </r>
  <r>
    <x v="3"/>
    <n v="8"/>
    <d v="2020-05-18T00:00:00"/>
    <x v="5"/>
    <s v="El proceso se encuentra en actualización de los mapas de riesgos, para este monitoreo presentó las evidencias de ejecución de dos de los tres controles."/>
    <n v="2"/>
    <x v="8"/>
    <x v="8"/>
    <s v="INT- Recursos y conocimientos con que se cuenta (económicos, personas, procesos, sistemas, tecnología, información)"/>
    <s v="Conducta dolosa entre el comité evaluador y oferentes con el fin de obtener un beneficio propio o particular"/>
    <m/>
    <s v="Posible"/>
    <s v="Mayor"/>
    <s v="EXTREMO"/>
    <s v="C132"/>
    <x v="17"/>
    <x v="0"/>
    <s v="En la carpeta asignada para la evidencia  se presenta una relación de los contratos suscritos en el periodo del monitoreo con links a la información publicada en el secop, ingresando a estos link se encuentra informes de comite evaluador _x000a_C132-número de archivos: 1 _x000a_Recomendación: Mantener la evidencia del control y en lo posible la relación a presentar que incorpore únicamente los contratos en el periodo que requieren de comite evaluador"/>
    <s v="x"/>
    <m/>
    <n v="15"/>
    <s v="Manual de Contratación, donde se detallan las actividades a desarrollar y los responsables, 4.4. FUNCIONES DEL ORDENADOR DEL GASTO_x000a_Conforme, 4.4.1. ETAPA PRECONTRACTUAL - SELECCIÓN DE LOS CONTRATISTAS, numeral 4"/>
    <n v="15"/>
    <s v="Manual de Contratación, donde se detallan las actividades a desarrollar y los responsables, 4.4. FUNCIONES DEL ORDENADOR DEL GASTO_x000a_Conforme, 4.4.1. ETAPA PRECONTRACTUAL - SELECCIÓN DE LOS CONTRATISTAS, numeral 4"/>
    <n v="15"/>
    <s v="La periodicidad la define el comité evaluador, considerando los componentes técnico, jurídico y financiera"/>
    <n v="15"/>
    <s v="El control previene el impacto del riesgo"/>
    <n v="15"/>
    <s v="Manual de Contratación, donde se detallan las actividades a desarrollar y los responsables"/>
    <n v="15"/>
    <s v="El control establecido permite detectar de forma temprano el evento de riesgo. Adendas"/>
    <n v="10"/>
    <s v="Las adendas, reposan en el expediente contractual"/>
    <s v="Probabilidad"/>
    <n v="3"/>
    <n v="100"/>
    <s v="FUERTE"/>
    <m/>
    <m/>
    <m/>
    <m/>
    <s v="50 MODERADO"/>
    <m/>
    <m/>
    <m/>
    <m/>
    <s v="Improbable"/>
    <s v="Mayor"/>
    <s v="ALTO"/>
    <s v="Reducir"/>
  </r>
  <r>
    <x v="3"/>
    <n v="8"/>
    <d v="2020-05-18T00:00:00"/>
    <x v="5"/>
    <s v="El proceso se encuentra en actualización de los mapas de riesgos, para este monitoreo presentó las evidencias de ejecución de dos de los tres controles."/>
    <n v="2"/>
    <x v="8"/>
    <x v="8"/>
    <s v="INT- Recursos y conocimientos con que se cuenta (económicos, personas, procesos, sistemas, tecnología, información)"/>
    <s v="Selección inadecuada de la modalidad de contratación con el propósito de direccionar el proceso"/>
    <m/>
    <s v="Posible"/>
    <s v="Mayor"/>
    <s v="EXTREMO"/>
    <m/>
    <x v="18"/>
    <x v="2"/>
    <m/>
    <m/>
    <m/>
    <m/>
    <m/>
    <m/>
    <m/>
    <m/>
    <m/>
    <m/>
    <m/>
    <m/>
    <m/>
    <m/>
    <m/>
    <m/>
    <m/>
    <m/>
    <n v="3"/>
    <s v=" "/>
    <s v=" "/>
    <m/>
    <m/>
    <m/>
    <m/>
    <s v="50 MODERADO"/>
    <m/>
    <m/>
    <m/>
    <m/>
    <s v="Improbable"/>
    <s v="Mayor"/>
    <s v="ALTO"/>
    <s v="Reducir"/>
  </r>
  <r>
    <x v="3"/>
    <n v="8"/>
    <d v="2020-05-18T00:00:00"/>
    <x v="5"/>
    <s v="El proceso se encuentra en actualización de los mapas de riesgos, para este monitoreo presentó las evidencias de ejecución de dos de los tres controles."/>
    <n v="2"/>
    <x v="8"/>
    <x v="8"/>
    <s v="INT- Recursos y conocimientos con que se cuenta (económicos, personas, procesos, sistemas, tecnología, información)"/>
    <s v="Modificación de documentos con el fin de obtener un beneficio particular"/>
    <m/>
    <s v="Posible"/>
    <s v="Mayor"/>
    <s v="EXTREMO"/>
    <m/>
    <x v="18"/>
    <x v="2"/>
    <m/>
    <m/>
    <m/>
    <m/>
    <m/>
    <m/>
    <m/>
    <m/>
    <m/>
    <m/>
    <m/>
    <m/>
    <m/>
    <m/>
    <m/>
    <m/>
    <m/>
    <m/>
    <n v="3"/>
    <s v=" "/>
    <s v=" "/>
    <m/>
    <m/>
    <m/>
    <m/>
    <s v="50 MODERADO"/>
    <m/>
    <m/>
    <m/>
    <m/>
    <s v="Improbable"/>
    <s v="Mayor"/>
    <s v="ALTO"/>
    <s v="Reducir"/>
  </r>
  <r>
    <x v="1"/>
    <n v="15"/>
    <d v="2020-04-30T00:00:00"/>
    <x v="6"/>
    <s v="El proceso se encuentra en actualización de los mapas de riesgos, para este monitoreo presentó las evidencias de ejecución todos sus controles"/>
    <n v="1"/>
    <x v="9"/>
    <x v="9"/>
    <s v="INT- Recursos y conocimientos con que se cuenta (económicos, personas, procesos, sistemas, tecnología, información)"/>
    <s v="Violación consciente de los principios que rigen la función pública por parte de los sujetos que intervienen en el                        procedimiento disciplinario."/>
    <m/>
    <s v="Rara vez"/>
    <s v="Moderado"/>
    <s v="MODERADO"/>
    <s v="C74"/>
    <x v="19"/>
    <x v="0"/>
    <s v="En la evidencia se presentan archivos con la relación de los actos adminsitrativos por los meses del monitoreo en archivos excel y los registros de las actas  de reparto de expedientes por mes._x000a_C74-número de archivos en: 5_x000a_Recomendación: Mantener la actividad de control  y continuar con el monitoreo."/>
    <s v="x"/>
    <m/>
    <n v="15"/>
    <s v="Actos administrativos y diligencias suscritas por el responsable del proceso "/>
    <n v="15"/>
    <s v="Asignación de Funciones"/>
    <n v="15"/>
    <s v="Actos administrativos y diligencias suscritas por el responsable del proceso  "/>
    <n v="15"/>
    <s v="Actos administrativos y diligencias suscritas por el responsable del proceso  "/>
    <n v="15"/>
    <s v="Actos administrativos y diligencias suscritas por el responsable del proceso  "/>
    <n v="15"/>
    <s v="Correos electronicos y Actas de reunión"/>
    <n v="10"/>
    <s v="Actos administrativos y diligencias suscritas por el responsable del proceso  Correos electronicos y Actas de reunión"/>
    <s v="Impacto"/>
    <n v="1"/>
    <n v="100"/>
    <s v="FUERTE"/>
    <n v="100"/>
    <n v="1"/>
    <n v="100"/>
    <s v="FUERTE"/>
    <s v="100 FUERTE"/>
    <n v="0"/>
    <n v="0"/>
    <n v="0"/>
    <s v="No disminuye"/>
    <s v="Rara vez"/>
    <s v="Moderado"/>
    <s v="MODERADO"/>
    <s v="Reducir"/>
  </r>
  <r>
    <x v="1"/>
    <n v="15"/>
    <d v="2020-04-30T00:00:00"/>
    <x v="6"/>
    <s v="El proceso se encuentra en actualización de los mapas de riesgos, para este monitoreo presentó las evidencias de ejecución todos sus controles"/>
    <n v="2"/>
    <x v="10"/>
    <x v="10"/>
    <s v="INT- Recursos y conocimientos con que se cuenta (económicos, personas, procesos, sistemas, tecnología, información)"/>
    <s v="Omitir de manera intencional el control de los términos procesales para favorecer intereses particulares, contrarios a los principios que rigen la función pública."/>
    <m/>
    <s v="Rara vez"/>
    <s v="Moderado"/>
    <s v="MODERADO"/>
    <s v="C75"/>
    <x v="20"/>
    <x v="0"/>
    <s v="En la evidencia se presenta pantallazos del SID para el mes diciembre del periodo del monitoreo como evidencia de ejecución de la actividad del control_x000a_C75-número de archivos en: 1_x000a_Recomendación: Mantener la actividad de control  y continuar con el monitoreo."/>
    <s v="x"/>
    <m/>
    <n v="15"/>
    <s v="Asignación de funciones u obligaciones contractuales"/>
    <n v="15"/>
    <s v="Acta de Reparto donde se identifica el responsable de realizar el reparto "/>
    <n v="15"/>
    <s v="Actas de reparto_x000a_Informe de actuaciones cargadas en el SID"/>
    <n v="15"/>
    <s v="Actas de reparto_x000a_Informe de actuaciones cargadas en el SID"/>
    <n v="15"/>
    <s v="Actas de reparto_x000a_Informe de actuaciones cargadas en el SID"/>
    <n v="15"/>
    <s v="Constancias del SID "/>
    <n v="10"/>
    <s v="Actas de reparto_x000a_Informe de actuaciones cargadas en el SID"/>
    <s v="Impacto"/>
    <n v="1"/>
    <n v="100"/>
    <s v="FUERTE"/>
    <n v="100"/>
    <n v="1"/>
    <n v="100"/>
    <s v="FUERTE"/>
    <s v="100 FUERTE"/>
    <n v="0"/>
    <n v="0"/>
    <n v="0"/>
    <s v="No disminuye"/>
    <s v="Rara vez"/>
    <s v="Moderado"/>
    <s v="MODERADO"/>
    <s v="Reducir"/>
  </r>
  <r>
    <x v="3"/>
    <n v="16"/>
    <d v="2020-05-20T00:00:00"/>
    <x v="7"/>
    <s v="El proceso se encuentra en actualización de los mapas de riesgos, para este monitoreo las evidencias presentadas no corresponden con los sopoportes definidos para la actividad de control"/>
    <n v="1"/>
    <x v="11"/>
    <x v="11"/>
    <s v="INT- Recursos y conocimientos con que se cuenta (económicos, personas, procesos, sistemas, tecnología, información)"/>
    <s v="Actos mal intencionados de servidores públicos y/o contratistas con intereses particulares."/>
    <m/>
    <s v="Rara vez"/>
    <s v="Mayor"/>
    <s v="ALTO"/>
    <s v="C119"/>
    <x v="21"/>
    <x v="0"/>
    <s v="En la carpeta asignada la planilla de control para prestamo y consulta de documentos para el mes de noviembre y el procedimiento, estan en la carpeta del  control 116 del riesgo 25_x000a_C119-número de archivos: 1_x000a_Recomendación: Cargar la los sopotes de ejecución del control en los todos meses del monitoreo"/>
    <s v="x"/>
    <m/>
    <n v="15"/>
    <s v="Procedimiento de préstamo y consulta de documentos _x000a_Formato de préstamo de documentos"/>
    <n v="15"/>
    <s v="Procedimiento de préstamo y consulta de documentos _x000a_Formato de préstamo de documentos"/>
    <n v="15"/>
    <s v="Procedimiento de préstamo y consulta de documentos _x000a_Correos electrónicos de solicitud de ingreso_x000a_Formato de préstamo de documentos"/>
    <n v="10"/>
    <s v="Correos electrónicos de solicitud de ingreso_x000a_Formato de préstamo de documentos"/>
    <n v="15"/>
    <s v="Correos electrónicos de solicitud de ingreso_x000a_Formato de préstamo de documentos"/>
    <n v="15"/>
    <s v="Correos electrónicos de solicitud de ingreso_x000a_Formato de préstamo de documentos"/>
    <n v="10"/>
    <s v="Correos electrónicos de solicitud de ingreso_x000a_Formato de préstamo de documentos"/>
    <s v="Probabilidad"/>
    <n v="3"/>
    <n v="95"/>
    <s v="MODERADO"/>
    <n v="95"/>
    <n v="3"/>
    <n v="31.666666666666668"/>
    <s v="DEBIL"/>
    <s v="31,6666666666667 DEBIL"/>
    <n v="95"/>
    <n v="1"/>
    <n v="95"/>
    <s v="Indirectamente"/>
    <s v="Rara vez"/>
    <s v="Mayor"/>
    <s v="ALTO"/>
    <s v="Reducir"/>
  </r>
  <r>
    <x v="3"/>
    <n v="16"/>
    <d v="2020-05-20T00:00:00"/>
    <x v="7"/>
    <s v="El proceso se encuentra en actualización de los mapas de riesgos, para este monitoreo las evidencias presentadas no corresponden con los sopoportes definidos para la actividad de control"/>
    <n v="1"/>
    <x v="11"/>
    <x v="11"/>
    <m/>
    <s v="Incumplimiento de los protocolos de seguridad."/>
    <m/>
    <s v="Rara vez"/>
    <s v="Mayor"/>
    <s v="ALTO"/>
    <m/>
    <x v="18"/>
    <x v="2"/>
    <m/>
    <m/>
    <m/>
    <m/>
    <m/>
    <m/>
    <m/>
    <n v="15"/>
    <m/>
    <m/>
    <m/>
    <m/>
    <m/>
    <m/>
    <m/>
    <m/>
    <m/>
    <m/>
    <n v="3"/>
    <s v=" "/>
    <s v=" "/>
    <m/>
    <m/>
    <m/>
    <m/>
    <s v="31,6666666666667 DEBIL"/>
    <m/>
    <m/>
    <m/>
    <m/>
    <s v="Rara vez"/>
    <s v="Mayor"/>
    <s v="ALTO"/>
    <s v="Reducir"/>
  </r>
  <r>
    <x v="3"/>
    <n v="16"/>
    <d v="2020-05-20T00:00:00"/>
    <x v="7"/>
    <s v="El proceso se encuentra en actualización de los mapas de riesgos, para este monitoreo las evidencias presentadas no corresponden con los sopoportes definidos para la actividad de control"/>
    <n v="1"/>
    <x v="11"/>
    <x v="11"/>
    <m/>
    <s v="Falta de controles para la conservación del documento."/>
    <m/>
    <s v="Rara vez"/>
    <s v="Mayor"/>
    <s v="ALTO"/>
    <m/>
    <x v="18"/>
    <x v="2"/>
    <m/>
    <m/>
    <m/>
    <m/>
    <m/>
    <m/>
    <m/>
    <n v="15"/>
    <m/>
    <m/>
    <m/>
    <m/>
    <m/>
    <m/>
    <m/>
    <m/>
    <m/>
    <m/>
    <n v="3"/>
    <s v=" "/>
    <s v=" "/>
    <m/>
    <m/>
    <m/>
    <m/>
    <s v="31,6666666666667 DEBIL"/>
    <m/>
    <m/>
    <m/>
    <m/>
    <s v="Rara vez"/>
    <s v="Mayor"/>
    <s v="ALTO"/>
    <s v="Reducir"/>
  </r>
  <r>
    <x v="3"/>
    <n v="16"/>
    <d v="2020-05-19T00:00:00"/>
    <x v="8"/>
    <s v="El proceso se encuentra en actualización de los mapas de riesgos, para este monitoreo presentó las evidencias de ejecución de dos de los tres controles."/>
    <n v="1"/>
    <x v="12"/>
    <x v="12"/>
    <m/>
    <s v="Debilidad en la aplicación de los puntos de control establecidos en el procedimiento de pagos.  "/>
    <m/>
    <s v="Improbable"/>
    <s v="Catastrófico"/>
    <s v="EXTREMO"/>
    <s v="C113"/>
    <x v="22"/>
    <x v="0"/>
    <s v="En la carpeta asignada para la evidencia se presenta los cuadros de control, cuentas registradas en bogdata, PAC y JSP7_x000a_C113-número de archivos: 100 aprox_x000a_Recomendación: Mantener la actividad de control  y continuar con el monitoreo."/>
    <s v="x"/>
    <m/>
    <n v="15"/>
    <s v="Actividades 5 , 11, 14 y 16 Procedimiento de pagos"/>
    <n v="15"/>
    <s v="Actividades 5 , 11, 14 y 16 Procedimiento de pagos"/>
    <n v="15"/>
    <s v="Las revisiones se realizan de forma permanente para cada pago realizado por la Subdirección Financiera"/>
    <n v="15"/>
    <s v="Verificar que la documentación radicada para los pagos cumplan con los requerimientos establecidos para pago"/>
    <n v="15"/>
    <s v="Es confiable  toda vez que se evidencian  la participación  de varios profesionales en el proceso de revisión y aprobación de los pagos"/>
    <n v="15"/>
    <s v="Correos y /o comunicaciones a los supervisores informando ilas inconsistencias"/>
    <n v="10"/>
    <s v="Ordenes de pago revisadas, planillas firmadas y aprobadas a través del sistema de pagos"/>
    <s v="Probabilidad"/>
    <n v="3"/>
    <n v="100"/>
    <s v="FUERTE"/>
    <n v="300"/>
    <n v="3"/>
    <n v="100"/>
    <s v="FUERTE"/>
    <s v="100 FUERTE"/>
    <n v="300"/>
    <n v="3"/>
    <n v="100"/>
    <s v="Directamente"/>
    <s v="Rara vez"/>
    <s v="Catastrófico"/>
    <s v="EXTREMO"/>
    <s v="Reducir"/>
  </r>
  <r>
    <x v="3"/>
    <n v="16"/>
    <d v="2020-05-19T00:00:00"/>
    <x v="8"/>
    <s v="El proceso se encuentra en actualización de los mapas de riesgos, para este monitoreo presentó las evidencias de ejecución de dos de los tres controles."/>
    <n v="1"/>
    <x v="12"/>
    <x v="12"/>
    <s v="INT- Recursos y conocimientos con que se cuenta (económicos, personas, procesos, sistemas, tecnología, información)"/>
    <s v="Falta de experiencia y/o conocimiento respecto del proceso de pagos por parte del personal que interviene en el mismo."/>
    <m/>
    <s v="Improbable"/>
    <s v="Catastrófico"/>
    <s v="EXTREMO"/>
    <s v="C114"/>
    <x v="23"/>
    <x v="0"/>
    <s v="En la carpeta asignada para la evidencia  se presentasoporte de divulgación del procedimiento_x000a_C114-número de archivos: 1_x000a_Recomendación: Mantener la actividad de control  y continuar con el monitoreo."/>
    <s v="x"/>
    <m/>
    <n v="15"/>
    <s v="Profesional Universitario de la Subdirección Financiera"/>
    <n v="15"/>
    <s v="Profesional Universitario de la Subdirección Financiera"/>
    <n v="15"/>
    <s v="Esta socialización se requiere por lo menos 2 veces durante la vigencia, para informar a los integrantes del equipo de Gestión Financiera los cambios en la metodología buscando siempre optimizar el Proceso de Gestión Financiera"/>
    <n v="15"/>
    <s v="Evitar que se generan errores en el procedimiento de pagos por desconocimiento de las personas responsables de llevar a cabo las actividades del mismo"/>
    <n v="15"/>
    <s v="Es confiable al tener capacitado al equipo de la Subdirección Financiera conforme a las necesidades del proceso"/>
    <n v="15"/>
    <s v="En caso de evidenciarse desconocimiento de algún integrante se reforzaran los conceptos requeridos"/>
    <n v="10"/>
    <s v="Planillas de asistencia"/>
    <s v="Probabilidad"/>
    <n v="3"/>
    <n v="100"/>
    <s v="FUERTE"/>
    <m/>
    <m/>
    <m/>
    <m/>
    <s v="100 FUERTE"/>
    <m/>
    <m/>
    <m/>
    <m/>
    <s v="Rara vez"/>
    <s v="Catastrófico"/>
    <s v="EXTREMO"/>
    <s v="Reducir"/>
  </r>
  <r>
    <x v="3"/>
    <n v="16"/>
    <d v="2020-05-19T00:00:00"/>
    <x v="8"/>
    <s v="El proceso se encuentra en actualización de los mapas de riesgos, para este monitoreo presentó las evidencias de ejecución de dos de los tres controles."/>
    <n v="1"/>
    <x v="12"/>
    <x v="12"/>
    <s v="INT- Recursos y conocimientos con que se cuenta (económicos, personas, procesos, sistemas, tecnología, información)"/>
    <s v="Entrega de dádivas al personal que interviene en el trámite de pago "/>
    <m/>
    <s v="Improbable"/>
    <s v="Catastrófico"/>
    <s v="EXTREMO"/>
    <s v="C115"/>
    <x v="24"/>
    <x v="0"/>
    <s v="En la carpeta asignada para la evidencia  se presenta el procedimiento de pagos_x000a_C115-número de archivos: 1 _x000a_Recomendación: cargar en las carpetas asignadas la ejecución del control "/>
    <s v="x"/>
    <m/>
    <n v="15"/>
    <s v="Subdirector(a) Financiera"/>
    <n v="15"/>
    <s v="Subdirector(a) Financiera"/>
    <n v="15"/>
    <s v="Esta socialización se requiere por lo menos 1 vez durante la vigencia, para informar a los integrantes del equipo de Gestión Financiera los cambios en la normatividad disciplinaria"/>
    <n v="15"/>
    <s v="Informar a los integrantes del equipo de trabajo de la Subdirección Financiera de la faltas disciplinarias y sanciones aplicables a los funcionarios públicos"/>
    <n v="15"/>
    <s v="Es confiable dado que los integrantes del equipo de trabajo de la Subdirección Financiera  tendrá claridad en las actuaciones tipificadas como actos de corrupción y las sanciones aplicables"/>
    <n v="15"/>
    <s v="En caso de no realizarse la socialización solicitada, se reiterara la solicitud a la dependencia correspondiente"/>
    <n v="10"/>
    <s v="Solicitud de socialización "/>
    <s v="Probabilidad"/>
    <n v="3"/>
    <n v="100"/>
    <s v="FUERTE"/>
    <m/>
    <m/>
    <m/>
    <m/>
    <s v="100 FUERTE"/>
    <m/>
    <m/>
    <m/>
    <m/>
    <s v="Rara vez"/>
    <s v="Catastrófico"/>
    <s v="EXTREMO"/>
    <s v="Reducir"/>
  </r>
  <r>
    <x v="0"/>
    <n v="9"/>
    <d v="2020-12-31T00:00:00"/>
    <x v="9"/>
    <s v="El proceso se encuentra en actualización de los mapas de riesgos, para este monitoreo presentó las evidencias de ejecución de todos los controles."/>
    <n v="1"/>
    <x v="13"/>
    <x v="13"/>
    <s v="EXT- Políticos"/>
    <s v="Grupos de presión influyendo en la política de vivienda y hábitat"/>
    <m/>
    <s v="Rara vez"/>
    <s v="Moderado"/>
    <s v="MODERADO"/>
    <s v="C60"/>
    <x v="25"/>
    <x v="0"/>
    <s v="En la carpeta asignada  se presenta archivo que dirige al link de carpeta compartida donde se encuentran los soportes de la gestión de las politicas de servicios publicos, de gestión de suelo e información sectorial que incluye archivos de publicación y socialización el peridodo del monitoreo, como resultado de la ejecución del control para politicas _x000a_C57-número de archivos: 100 aprox. _x000a_Recomendación: cargar en las carpetas asignadas la ejecución del control unicamente la información correpondiente al periodo del monitoreo y de las publicaciones y socializaciones."/>
    <s v="x"/>
    <m/>
    <n v="15"/>
    <s v="Actas, listados de asistencia, y soporte de públicación de los diferentes lineamientos e instrumentos. "/>
    <n v="15"/>
    <s v="Actas, listados de asistencia, y correos del seguimiento a los diferentes lineamientos e instrumentos. "/>
    <n v="15"/>
    <s v="Actas, listados de asistencia, y correos del seguimiento a los diferentes lineamientos e instrumentos. "/>
    <n v="15"/>
    <s v="Actas, listados de asistencia, y correos del seguimiento a los diferentes lineamientos e instrumentos. "/>
    <n v="15"/>
    <s v="Actas, listados de asistencia, y correos del seguimiento a los diferentes lineamientos e instrumentos. "/>
    <n v="15"/>
    <s v="Actas, listados de asistencia, y correos del seguimiento a los diferentes lineamientos e instrumentos. "/>
    <n v="10"/>
    <s v="Actas, listados de asistencia, y correos del seguimiento a los diferentes lineamientos e instrumentos. "/>
    <s v="Probabilidad"/>
    <n v="1"/>
    <n v="100"/>
    <s v="FUERTE"/>
    <n v="100"/>
    <n v="1"/>
    <n v="100"/>
    <s v="FUERTE"/>
    <s v="100 FUERTE"/>
    <n v="100"/>
    <n v="1"/>
    <n v="100"/>
    <s v="Directamente"/>
    <s v="Rara vez"/>
    <s v="Moderado"/>
    <s v="MODERADO"/>
    <s v="Reducir"/>
  </r>
  <r>
    <x v="0"/>
    <n v="12"/>
    <d v="2020-12-24T00:00:00"/>
    <x v="10"/>
    <s v="El proceso se encuentra en actualización de los mapas de riesgos, para este monitoreo presentó las evidencias de ejecución de todos los controles."/>
    <n v="1"/>
    <x v="14"/>
    <x v="14"/>
    <s v="INT- Relaciones con las partes interesadas"/>
    <s v="Falta de información clara ante el ciudadano frente a la gratuidad de los trámites y/o servicios."/>
    <s v="Pérdida de credibilidad y de confianza institucional."/>
    <s v="Posible"/>
    <s v="Mayor"/>
    <s v="EXTREMO"/>
    <s v="C57"/>
    <x v="26"/>
    <x v="0"/>
    <s v="En la evidencia se presentan un base en excel donde se relacionan las comunicaciones oficiales elaboradas durante el periodo dle monitoreo en un archivo  con 15731 registros y como ejemplo se anexa dos de esas comunicaciones donde se refieren el tema de la gratuidad como evidencia de la ejecución de la actividad de control_x000a_C57-número de archivos: 3 _x000a_Recomendación:  Mantener la actividad de control  y continuar con el monitoreo."/>
    <s v="x"/>
    <m/>
    <n v="15"/>
    <s v="El responsable asignado es el Subdirector(a) de Recursos Públicos"/>
    <n v="15"/>
    <s v="El  Subdirector(a) de Recursos Públicos tiene la autoridad adecuada para la aprobación de las Comunicaciones Oficiales"/>
    <n v="15"/>
    <s v="El Subdirecto(a) de Recursos Públicos da respuesta oportuna a las solicitudes que requieren respuesta a través Comunicaciones Oficiales."/>
    <n v="15"/>
    <s v="El propósito del control es prevenir y detectar posible cobro por los servicios que ofrece los programas de vivienda que ofrece la Entidad a través de las Comunicaciones Oficiales."/>
    <n v="15"/>
    <s v="La fuente de información de la actividad de control es confiable, debido a que se realiza a través del Sistema de Autorización de Procesos y Documentos Forest."/>
    <n v="15"/>
    <s v="En caso de presentarse desviaciones en las Comunicaciones Oficiales se investigan y se resuelven oportunamente."/>
    <n v="10"/>
    <s v="Se deja evidencia completa en las Comunicaciones Oficiales, en las que se indica la gratuidad de los trámites en la SDHT."/>
    <s v="Probabilidad"/>
    <n v="5"/>
    <n v="100"/>
    <s v="FUERTE"/>
    <n v="100"/>
    <n v="1"/>
    <n v="100"/>
    <s v="FUERTE"/>
    <s v="100 FUERTE"/>
    <e v="#REF!"/>
    <n v="1"/>
    <e v="#REF!"/>
    <e v="#REF!"/>
    <s v="Rara vez"/>
    <s v="Mayor"/>
    <s v="ALTO"/>
    <s v="Evitar"/>
  </r>
  <r>
    <x v="3"/>
    <n v="19"/>
    <d v="2020-12-24T00:00:00"/>
    <x v="11"/>
    <s v="El proceso se encuentra en actualización de los mapas de riesgos, para este monitoreo presentó las evidencias de ejecución de los controles."/>
    <n v="1"/>
    <x v="15"/>
    <x v="15"/>
    <s v="EXT- Sociales y culturales"/>
    <s v="Falta de control y custodia permanente del archivo Judicial y Administratvo para favorecer a un tercero"/>
    <s v="Pérdida de documentos "/>
    <s v="Rara vez"/>
    <s v="Mayor"/>
    <s v="ALTO"/>
    <s v="C78"/>
    <x v="27"/>
    <x v="0"/>
    <s v="En la evidencia se presentan la planilla de control de préstamo y consulta para documentos con el registro de los meses de periodo del monitoreo como resultado de la ejecución del control._x000a_C41-número de archivos en: 1_x000a_Recomendación: Mantener la actividad de control  y continuar con el monitoreo."/>
    <s v="x"/>
    <m/>
    <n v="15"/>
    <s v="Auxiliar Administrativo - Técnico Administrativo y contratista -apoyo a la Gestión  "/>
    <n v="15"/>
    <s v="Manual de funciones y obligaciones del contratista  "/>
    <n v="15"/>
    <s v="PS03-PR05 Procedimiento de préstamo y consulta de documentos "/>
    <n v="15"/>
    <s v="Se lleva un registro del préstamo de los documentos para detectar quién tuvo su custodia en determinado lapso de tiempo"/>
    <n v="15"/>
    <s v="la planilla esta en el sistema SIG  de la Entidad."/>
    <n v="15"/>
    <s v="realizando el seguimiento a la plantilla de control de prestamo y organización del archivo por parte del personal de apoyo"/>
    <n v="10"/>
    <s v="planilla SIG, archivo jurídico piso 11"/>
    <s v="Probabilidad"/>
    <n v="1"/>
    <n v="100"/>
    <s v="FUERTE"/>
    <n v="100"/>
    <n v="1"/>
    <n v="100"/>
    <s v="FUERTE"/>
    <s v="100 FUERTE"/>
    <n v="100"/>
    <n v="1"/>
    <n v="100"/>
    <s v="Directamente"/>
    <s v="Rara vez"/>
    <s v="Mayor"/>
    <s v="ALTO"/>
    <s v="Reducir"/>
  </r>
  <r>
    <x v="2"/>
    <n v="18"/>
    <d v="2020-12-30T00:00:00"/>
    <x v="12"/>
    <s v="El proceso se encuentra en actualización de los mapas de riesgos, para este monitoreo presentó las evidencias de ejecución de todos sus controles"/>
    <n v="1"/>
    <x v="16"/>
    <x v="16"/>
    <m/>
    <s v="Falta de integridad, disponibilidad y confiabilidad en el manejo de la información del sector"/>
    <m/>
    <s v="Posible"/>
    <s v="Mayor"/>
    <s v="EXTREMO"/>
    <s v="C144"/>
    <x v="28"/>
    <x v="0"/>
    <s v="En la evidencia se presentan el archivo con el formato compromiso de confidencialidad y bune uso de la información para el caso de 1 funcionario en el periodo del monitoreo ( octubre) como ejecución de la actividad de control_x000a_C144-número de archivos: 1_x000a_Recomendación:Mantener la actividad de control  y continuar con el monitoreo."/>
    <s v="x"/>
    <m/>
    <n v="15"/>
    <s v="Formato PG04-FO554 Compromiso de confidencialidad y buen uso de la información de la Secretaría Distrital del Hábitat"/>
    <n v="15"/>
    <s v="Formato PG04-FO554 Compromiso de confidencialidad y buen uso de la información de la Secretaría Distrital del Hábitat"/>
    <n v="15"/>
    <s v="Formato PG04-FO554 Compromiso de confidencialidad y buen uso de la información de la Secretaría Distrital del Hábitat"/>
    <n v="15"/>
    <s v="Formato PG04-FO554 Compromiso de confidencialidad y buen uso de la información de la Secretaría Distrital del Hábitat"/>
    <n v="15"/>
    <s v="Formato PG04-FO554 Compromiso de confidencialidad y buen uso de la información de la Secretaría Distrital del Hábitat"/>
    <n v="15"/>
    <s v="Formato PG04-FO554 Compromiso de confidencialidad y buen uso de la información de la Secretaría Distrital del Hábitat"/>
    <n v="10"/>
    <s v="Formato PG04-FO554 Compromiso de confidencialidad y buen uso de la información de la Secretaría Distrital del Hábitat"/>
    <s v="Probabilidad"/>
    <n v="3"/>
    <n v="100"/>
    <s v="FUERTE"/>
    <n v="300"/>
    <n v="3"/>
    <n v="100"/>
    <s v="FUERTE"/>
    <s v="100 FUERTE"/>
    <n v="300"/>
    <n v="3"/>
    <n v="100"/>
    <s v="Directamente"/>
    <s v="Rara vez"/>
    <s v="Mayor"/>
    <s v="ALTO"/>
    <s v="Reducir"/>
  </r>
  <r>
    <x v="2"/>
    <n v="18"/>
    <d v="2020-12-30T00:00:00"/>
    <x v="12"/>
    <s v="El proceso se encuentra en actualización de los mapas de riesgos, para este monitoreo presentó las evidencias de ejecución de todos sus controles"/>
    <n v="1"/>
    <x v="16"/>
    <x v="16"/>
    <s v="INT- Recursos y conocimientos con que se cuenta (económicos, personas, procesos, sistemas, tecnología, información)"/>
    <s v="No se realicen una adecuado selección y priorización de usuarios de la información del sector."/>
    <m/>
    <s v="Posible"/>
    <s v="Mayor"/>
    <s v="EXTREMO"/>
    <s v="C145"/>
    <x v="29"/>
    <x v="0"/>
    <s v="En la evidencia se presentan el archivo con el formato de Administración de Usuarios de la BDG de la SDHT y su aplicación para un caso durante el periodo del monitoreo como ejecución de la actividad de control._x000a_C145-número de archivos: 1_x000a_Recomendación:_x000a_Mantener la actividad de control  y continuar con el monitoreo."/>
    <s v="x"/>
    <m/>
    <n v="15"/>
    <s v="Formato PG04-FO561 de Administración de Usuarios de la BDG de la SDHT."/>
    <n v="15"/>
    <s v="Formato PG04-FO561 de Administración de Usuarios de la BDG de la SDHT."/>
    <n v="15"/>
    <s v="Formato PG04-FO561 de Administración de Usuarios de la BDG de la SDHT."/>
    <n v="15"/>
    <s v="Formato PG04-FO561 de Administración de Usuarios de la BDG de la SDHT."/>
    <n v="15"/>
    <s v="Formato PG04-FO561 de Administración de Usuarios de la BDG de la SDHT."/>
    <n v="15"/>
    <s v="Formato PG04-FO561 de Administración de Usuarios de la BDG de la SDHT."/>
    <n v="10"/>
    <s v="Formato PG04-FO561 de Administración de Usuarios de la BDG de la SDHT."/>
    <s v="Probabilidad"/>
    <n v="3"/>
    <n v="100"/>
    <s v="FUERTE"/>
    <m/>
    <m/>
    <m/>
    <m/>
    <s v="100 FUERTE"/>
    <m/>
    <m/>
    <m/>
    <m/>
    <s v="Rara vez"/>
    <s v="Mayor"/>
    <s v="ALTO"/>
    <s v="Reducir"/>
  </r>
  <r>
    <x v="2"/>
    <n v="18"/>
    <d v="2020-12-30T00:00:00"/>
    <x v="12"/>
    <s v="El proceso se encuentra en actualización de los mapas de riesgos, para este monitoreo presentó las evidencias de ejecución de todos sus controles"/>
    <n v="1"/>
    <x v="16"/>
    <x v="16"/>
    <m/>
    <s v="Desconocimiento de política para aseguramiento e intercambio de la información "/>
    <m/>
    <s v="Posible"/>
    <s v="Mayor"/>
    <s v="EXTREMO"/>
    <s v="C146"/>
    <x v="30"/>
    <x v="0"/>
    <s v="En la evidencia se presentan el archivo con el formato identificacion a publicar información con datos abiertos para 9 conjuntos de datos y el plan de trabajo para esta vigencia para la estrategia de datos abiertos durante el periodo del monitoreo como ejecución de la actividad de control_x000a_C146-número de archivos: 2_x000a_Recomendación: Mantener la actividad de control  y continuar con el monitoreo"/>
    <s v="x"/>
    <m/>
    <n v="15"/>
    <s v="PG04-FO467 identificación de la información a publicar como dato abierto."/>
    <n v="15"/>
    <s v="PG04-FO467 identificación de la información a publicar como dato abierto."/>
    <n v="15"/>
    <s v="PG04-FO467 identificación de la información a publicar como dato abierto."/>
    <n v="15"/>
    <s v="PG04-FO467 identificación de la información a publicar como dato abierto."/>
    <n v="15"/>
    <s v="PG04-FO467 identificación de la información a publicar como dato abierto."/>
    <n v="15"/>
    <s v="PG04-FO467 identificación de la información a publicar como dato abierto."/>
    <n v="10"/>
    <s v="PG04-FO467 identificación de la información a publicar como dato abierto."/>
    <s v="Probabilidad"/>
    <n v="3"/>
    <n v="100"/>
    <s v="FUERTE"/>
    <m/>
    <m/>
    <m/>
    <m/>
    <s v="100 FUERTE"/>
    <m/>
    <m/>
    <m/>
    <m/>
    <s v="Rara vez"/>
    <s v="Mayor"/>
    <s v="ALTO"/>
    <s v="Reducir"/>
  </r>
  <r>
    <x v="0"/>
    <n v="17"/>
    <d v="2020-12-23T00:00:00"/>
    <x v="13"/>
    <s v="El proceso se encuentra en actualización de los mapas de riesgos, para este monitoreo presentó las evidencias de ejecución de todos los controles."/>
    <n v="1"/>
    <x v="17"/>
    <x v="17"/>
    <s v="INT- Recursos y conocimientos con que se cuenta (económicos, personas, procesos, sistemas, tecnología, información)"/>
    <s v="Falta de ética del profesional que emite las evaluaciones,  conceptos técnicos y seguimiento y/o acompañamiento a los predios y/o proyectos vinculados al proceso"/>
    <m/>
    <s v="Rara vez"/>
    <s v="Catastrófico"/>
    <s v="EXTREMO"/>
    <s v="C26"/>
    <x v="31"/>
    <x v="0"/>
    <s v="En la  carpeta se presenta los soportes de la actividad para frente al código de integridad para el periodo del monitoreo como evidencia de la ejecución de la actividad de control, entre ellos la presentación y correo de sensibilización_x000a_C26-número de archivos en: 2_x000a_Recomendación: Mantener la actividad de control  y continuar con el monitoreo."/>
    <s v="x"/>
    <m/>
    <n v="15"/>
    <s v="PS03-FO20"/>
    <n v="15"/>
    <s v="PS03-FO20"/>
    <n v="15"/>
    <s v="PS03-FO20"/>
    <n v="15"/>
    <s v="PS03-FO20"/>
    <n v="15"/>
    <s v="PS03-FO20"/>
    <n v="15"/>
    <s v="PS03-FO20"/>
    <n v="10"/>
    <s v="PS03-FO20"/>
    <s v="Probabilidad"/>
    <n v="2"/>
    <n v="100"/>
    <s v="FUERTE"/>
    <n v="200"/>
    <n v="2"/>
    <n v="100"/>
    <s v="FUERTE"/>
    <s v="100 FUERTE"/>
    <n v="200"/>
    <n v="2"/>
    <n v="100"/>
    <s v="Directamente"/>
    <s v="Rara vez"/>
    <s v="Catastrófico"/>
    <s v="EXTREMO"/>
    <s v="Reducir"/>
  </r>
  <r>
    <x v="0"/>
    <n v="17"/>
    <d v="2020-12-23T00:00:00"/>
    <x v="13"/>
    <s v="El proceso se encuentra en actualización de los mapas de riesgos, para este monitoreo presentó las evidencias de ejecución de todos los controles."/>
    <n v="1"/>
    <x v="17"/>
    <x v="17"/>
    <s v="PROC- Responsables del proceso"/>
    <s v="Falta de rigurosidad en la revisión del concepto técnico emitido, por parte de los profesionales correspondiente"/>
    <m/>
    <s v="Rara vez"/>
    <s v="Catastrófico"/>
    <s v="EXTREMO"/>
    <s v="C27"/>
    <x v="32"/>
    <x v="0"/>
    <s v="En la carpeta se presentan memorando dirigidos a juridica con las declaratorias fichas de los predios  para el periodo del monitoreo revisada por las binas, como evidencia de la ejecución de la actividad de control_x000a_C27-número de archivos en: 100_x000a_Recomendación: Mantener la actividad de control  y continuar con el monitoreo."/>
    <s v="x"/>
    <m/>
    <n v="15"/>
    <s v="Reporte SIDEC - Relación de conceptos técnicos emitidos por la Subdirección de Gestión del Suelo"/>
    <n v="15"/>
    <s v="Reporte SIDEC - Relación de conceptos técnicos emitidos por la Subdirección de Gestión del Suelo"/>
    <n v="15"/>
    <s v="Reporte SIDEC - Relación de conceptos técnicos emitidos por la Subdirección de Gestión del Suelo"/>
    <n v="15"/>
    <s v="Reporte SIDEC - Relación de conceptos técnicos emitidos por la Subdirección de Gestión del Suelo"/>
    <n v="15"/>
    <s v="Reporte SIDEC - Relación de conceptos técnicos emitidos por la Subdirección de Gestión del Suelo"/>
    <n v="15"/>
    <s v="Reporte SIDEC - Relación de conceptos técnicos emitidos por la Subdirección de Gestión del Suelo"/>
    <n v="10"/>
    <s v="Reporte SIDEC - Relación de conceptos técnicos emitidos por la Subdirección de Gestión del Suelo"/>
    <s v="Probabilidad"/>
    <n v="2"/>
    <n v="100"/>
    <s v="FUERTE"/>
    <m/>
    <m/>
    <m/>
    <m/>
    <s v="100 FUERTE"/>
    <m/>
    <m/>
    <m/>
    <m/>
    <s v="Rara vez"/>
    <s v="Catastrófico"/>
    <s v="EXTREMO"/>
    <s v="Reducir"/>
  </r>
  <r>
    <x v="0"/>
    <n v="17"/>
    <d v="2020-12-23T00:00:00"/>
    <x v="13"/>
    <s v="El proceso se encuentra en actualización de los mapas de riesgos, para este monitoreo presentó las evidencias de ejecución de todos los controles."/>
    <n v="1"/>
    <x v="17"/>
    <x v="17"/>
    <m/>
    <m/>
    <m/>
    <s v="Rara vez"/>
    <s v="Catastrófico"/>
    <s v="EXTREMO"/>
    <m/>
    <x v="18"/>
    <x v="2"/>
    <m/>
    <m/>
    <m/>
    <m/>
    <m/>
    <m/>
    <m/>
    <m/>
    <m/>
    <m/>
    <m/>
    <m/>
    <m/>
    <m/>
    <m/>
    <m/>
    <m/>
    <m/>
    <m/>
    <s v=" "/>
    <s v=" "/>
    <m/>
    <m/>
    <m/>
    <m/>
    <s v="100 FUERTE"/>
    <m/>
    <m/>
    <m/>
    <m/>
    <s v="Rara vez"/>
    <s v="Catastrófico"/>
    <s v="EXTREMO"/>
    <s v="Reducir"/>
  </r>
  <r>
    <x v="3"/>
    <n v="16"/>
    <d v="2020-05-20T00:00:00"/>
    <x v="14"/>
    <s v="El proceso se encuentra en actualización de los mapas de riesgos, para este monitoreo presentó las evidencias de ejecución de todos los controles."/>
    <n v="1"/>
    <x v="18"/>
    <x v="18"/>
    <s v="INT- Recursos y conocimientos con que se cuenta (económicos, personas, procesos, sistemas, tecnología, información)"/>
    <s v="Falta de ética profesional. _x000a_ "/>
    <m/>
    <s v="Improbable"/>
    <s v="Catastrófico"/>
    <s v="EXTREMO"/>
    <s v="C99"/>
    <x v="33"/>
    <x v="0"/>
    <s v="En la carpeta asignada para la evidencia  se presenta el certificado de cumplimiento de tres funcionarios para el periodo del monitoreo como resultado de la ejecución del control._x000a_C99-número de archivos: 9 _x000a_Recomendación: Mantener la actividad de control  y continuar con el monitoreo, en el próximo monitoreo incorporar las certificaciones firmadas"/>
    <s v="x"/>
    <m/>
    <n v="15"/>
    <s v="PS01-PR08 Vinculación de personal en la planta de empleos de la Secretaría Distrital del Hábitat."/>
    <n v="15"/>
    <s v="PS01-PR08 Vinculación de personal en la planta de empleos de la Secretaría Distrital del Hábitat."/>
    <n v="15"/>
    <s v="PS01-PR08 Vinculación de personal en la planta de empleos de la Secretaría Distrital del Hábitat."/>
    <s v="15"/>
    <s v="PS01-FO565 Certificado de cumplimiento de requisitos"/>
    <n v="15"/>
    <s v="PS01-FO565 Certificado de cumplimiento de requisitos_x000a__x000a_Historia Laboral del funcionario"/>
    <n v="15"/>
    <s v="PS01-FO565 Certificado de cumplimiento de requisitos diligenciado"/>
    <s v="10"/>
    <s v="PS01-FO565 Certificado de cumplimiento de requisitos diligenciado"/>
    <s v="Probabilidad"/>
    <n v="4"/>
    <n v="100"/>
    <s v="FUERTE"/>
    <n v="100"/>
    <n v="2"/>
    <n v="50"/>
    <s v="MODERADO"/>
    <s v="50 MODERADO"/>
    <n v="100"/>
    <n v="1"/>
    <n v="100"/>
    <s v="Directamente"/>
    <s v="Rara vez"/>
    <s v="Catastrófico"/>
    <s v="EXTREMO"/>
    <s v="Reducir"/>
  </r>
  <r>
    <x v="3"/>
    <n v="16"/>
    <d v="2020-05-20T00:00:00"/>
    <x v="14"/>
    <s v="El proceso se encuentra en actualización de los mapas de riesgos, para este monitoreo presentó las evidencias de ejecución de todos los controles."/>
    <n v="1"/>
    <x v="18"/>
    <x v="18"/>
    <m/>
    <s v="Debilidades en los controles del proceso."/>
    <m/>
    <s v="Improbable"/>
    <s v="Catastrófico"/>
    <s v="EXTREMO"/>
    <m/>
    <x v="18"/>
    <x v="2"/>
    <m/>
    <m/>
    <m/>
    <m/>
    <m/>
    <m/>
    <m/>
    <m/>
    <m/>
    <m/>
    <m/>
    <m/>
    <m/>
    <m/>
    <m/>
    <m/>
    <m/>
    <m/>
    <n v="4"/>
    <s v=" "/>
    <s v=" "/>
    <m/>
    <m/>
    <m/>
    <m/>
    <s v="50 MODERADO"/>
    <m/>
    <m/>
    <m/>
    <m/>
    <s v="Rara vez"/>
    <s v="Catastrófico"/>
    <s v="EXTREMO"/>
    <s v="Reducir"/>
  </r>
  <r>
    <x v="3"/>
    <n v="17"/>
    <d v="2021-01-06T00:00:00"/>
    <x v="15"/>
    <s v="El proceso se encuentra en actualización de los mapas de riesgos, para este monitoreo presentó las evidencias de ejecución de los uno de los siete  controles."/>
    <n v="1"/>
    <x v="19"/>
    <x v="19"/>
    <s v="INT- Recursos y conocimientos con que se cuenta (económicos, personas, procesos, sistemas, tecnología, información)"/>
    <s v="Falta de monitoreo de acceso a la información._x000a_ _x000a_Falta de conciencia en el uso adecuado de la información y contraseñas_x000a__x000a_Inexistencia de Acuerdos de confidencialidad. _x000a__x000a_Falta de una efectiva  política o procedimiento de clasificación y etiquetado de la información."/>
    <m/>
    <s v="Posible"/>
    <s v="Catastrófico"/>
    <s v="EXTREMO"/>
    <s v="C86"/>
    <x v="34"/>
    <x v="0"/>
    <s v="En la carpeta asignada para la evidencia  se presenta archivo con el reporte de creación de usuarios para el periodod del monitoreo_x000a_C86-número de archivos: 1 _x000a_Recomendación: Mantener la ejecución del control"/>
    <s v="x"/>
    <m/>
    <n v="15"/>
    <s v="Personal Tecnico de Sistemas _x000a_Servidores publicos y contratistas_x000a_Responsable del activo de información / Responsable de gestión tecnológica y/o ofical de seguridad o quien haga sus veces"/>
    <n v="15"/>
    <s v="PS05-PR01 Soporte usua V4_x000a_PS05-PR04 Gestion incidente V3"/>
    <n v="15"/>
    <s v="Trimestral"/>
    <n v="15"/>
    <s v="Respuestas a los ticket de mesa de ayuda"/>
    <n v="15"/>
    <s v="Incidencias reportadas en la mesa de ayuda que son atendidas de acuerdo al procedimiento de soporte tecnico a usuarios"/>
    <n v="15"/>
    <s v="La aplicación de Mesa de ayuda envia correo electornico a la persona que abrio el caso, con la respuesta o seguimiento o solicitudes que se le ha realizado al caso de manera oportuna."/>
    <n v="10"/>
    <s v="Respuestas a las incidencia de la mesa"/>
    <s v="Probabilidad"/>
    <n v="7"/>
    <n v="100"/>
    <s v="FUERTE"/>
    <n v="700"/>
    <n v="4"/>
    <n v="175"/>
    <s v="FUERTE"/>
    <s v="175 FUERTE"/>
    <n v="10500"/>
    <n v="7"/>
    <n v="1500"/>
    <s v="Directamente"/>
    <s v="Rara vez"/>
    <s v="Catastrófico"/>
    <s v="EXTREMO"/>
    <s v="Reducir"/>
  </r>
  <r>
    <x v="3"/>
    <n v="17"/>
    <d v="2021-01-06T00:00:00"/>
    <x v="15"/>
    <s v="El proceso se encuentra en actualización de los mapas de riesgos, para este monitoreo presentó las evidencias de ejecución de los uno de los siete  controles."/>
    <n v="1"/>
    <x v="19"/>
    <x v="19"/>
    <s v="INT- Recursos y conocimientos con que se cuenta (económicos, personas, procesos, sistemas, tecnología, información)"/>
    <s v="Falta de monitoreo de acceso a la información._x000a_ _x000a_Falta de conciencia en el uso adecuado de la información y contraseñas_x000a__x000a_Inexistencia de Acuerdos de confidencialidad. _x000a__x000a_Falta de una efectiva  política o procedimiento de clasificación y etiquetado de la información."/>
    <m/>
    <s v="Posible"/>
    <s v="Catastrófico"/>
    <s v="EXTREMO"/>
    <s v="C87"/>
    <x v="35"/>
    <x v="1"/>
    <s v="En la carpeta asignada para la evidencia no se presenta ningún archivo como resultado de la ejecución del control_x000a_C87-número de archivos: 0 _x000a_Recomendación: cargar en las carpetas asignadas la ejecución del control "/>
    <s v="x"/>
    <m/>
    <n v="15"/>
    <s v="Servidores publicos y contratistas_x000a_Responsable del activo de información / Responsable de gestión tecnológica y/o ofical de seguridad o quien haga sus veces"/>
    <n v="15"/>
    <s v="PS02-MM01 Manu contrata V11_x000a_PS05-PR04 Gestion incidente V3"/>
    <n v="15"/>
    <s v="Trimestral"/>
    <n v="15"/>
    <s v="Respuestas a los ticket de mesa de ayuda"/>
    <n v="15"/>
    <s v="Incidencias reportadas en la mesa de ayuda que son atendidas de acuerdo al procedimiento de soporte tecnico a usuarios"/>
    <n v="15"/>
    <s v="La aplicación de Mesa de ayuda envia correo electornico a la persona que abrio el caso, con la respuesta o seguimiento o solicitudes que se le ha realizado al caso de manera oportuna."/>
    <n v="10"/>
    <s v="Respuestas a las incidencia de la mesa"/>
    <s v="Probabilidad"/>
    <n v="7"/>
    <n v="100"/>
    <s v="FUERTE"/>
    <m/>
    <m/>
    <m/>
    <m/>
    <s v="175 FUERTE"/>
    <m/>
    <m/>
    <m/>
    <m/>
    <s v="Rara vez"/>
    <s v="Catastrófico"/>
    <s v="EXTREMO"/>
    <s v="Reducir"/>
  </r>
  <r>
    <x v="3"/>
    <n v="17"/>
    <d v="2021-01-06T00:00:00"/>
    <x v="15"/>
    <s v="El proceso se encuentra en actualización de los mapas de riesgos, para este monitoreo presentó las evidencias de ejecución de los uno de los siete  controles."/>
    <n v="1"/>
    <x v="19"/>
    <x v="19"/>
    <s v="INT- Recursos y conocimientos con que se cuenta (económicos, personas, procesos, sistemas, tecnología, información)"/>
    <s v="Falta de monitoreo de acceso a la información._x000a_ _x000a_Falta de conciencia en el uso adecuado de la información y contraseñas_x000a__x000a_Inexistencia de Acuerdos de confidencialidad. _x000a__x000a_Falta de una efectiva  política o procedimiento de clasificación y etiquetado de la información."/>
    <m/>
    <s v="Posible"/>
    <s v="Catastrófico"/>
    <s v="EXTREMO"/>
    <s v="C88"/>
    <x v="36"/>
    <x v="0"/>
    <s v="En la carpeta asignada para la evidencia envian correo_x000a_C88-número de archivos: 0 _x000a_Recomendación: cargar en las carpetas asignadas la ejecución del control "/>
    <s v="x"/>
    <m/>
    <n v="15"/>
    <s v="Servidores publicos y contratistas_x000a_Responsable del activo de información / Responsable de gestión tecnológica y/o ofical de seguridad o quien haga sus veces"/>
    <n v="15"/>
    <s v="PS05-MM13 Manu politicas V4_x000a_PS05-PR04 Gestion incidente V3"/>
    <n v="15"/>
    <s v="Trimestral"/>
    <n v="15"/>
    <s v="Respuestas a los ticket de mesa de ayuda"/>
    <n v="15"/>
    <s v="Incidencias reportadas en la mesa de ayuda que son atendidas de acuerdo al procedimiento de soporte tecnico a usuarios"/>
    <n v="15"/>
    <s v="La aplicación de Mesa de ayuda envia correo electornico a la persona que abrio el caso, con la respuesta o seguimiento o solicitudes que se le ha realizado al caso de manera oportuna."/>
    <n v="10"/>
    <s v="Respuestas a las incidencia de la mesa"/>
    <s v="Probabilidad"/>
    <n v="7"/>
    <n v="100"/>
    <m/>
    <m/>
    <m/>
    <m/>
    <m/>
    <s v="175 FUERTE"/>
    <m/>
    <m/>
    <m/>
    <m/>
    <s v="Rara vez"/>
    <s v="Catastrófico"/>
    <s v="EXTREMO"/>
    <s v="Reducir"/>
  </r>
  <r>
    <x v="3"/>
    <n v="17"/>
    <d v="2021-01-06T00:00:00"/>
    <x v="15"/>
    <s v="El proceso se encuentra en actualización de los mapas de riesgos, para este monitoreo presentó las evidencias de ejecución de los uno de los siete  controles."/>
    <n v="1"/>
    <x v="19"/>
    <x v="19"/>
    <s v="INT- Recursos y conocimientos con que se cuenta (económicos, personas, procesos, sistemas, tecnología, información)"/>
    <s v="Falta de monitoreo de acceso a la información._x000a_ _x000a_Falta de conciencia en el uso adecuado de la información y contraseñas_x000a__x000a_Inexistencia de Acuerdos de confidencialidad. _x000a__x000a_Falta de una efectiva  política o procedimiento de clasificación y etiquetado de la información."/>
    <m/>
    <s v="Posible"/>
    <s v="Catastrófico"/>
    <s v="EXTREMO"/>
    <s v="C89"/>
    <x v="37"/>
    <x v="0"/>
    <s v="En la carpeta asignada para la evidencia no se presenta ningún archivo como resultado de la ejecución del control_x000a_C89número de archivos: 0 _x000a_Recomendación: cargar en las carpetas asignadas la ejecución del control "/>
    <s v="x"/>
    <m/>
    <n v="15"/>
    <s v="Responsable del activo de información / Responsable de gestión tecnológica y/o ofical de seguridad o quien haga sus veces"/>
    <n v="15"/>
    <s v="PS05-PR05 Clasific activ info V3_x000a_PS05-PR04 Gestion incidente V3"/>
    <n v="15"/>
    <s v="Trimestral"/>
    <n v="15"/>
    <s v="Respuestas a los ticket de mesa de ayuda"/>
    <n v="15"/>
    <s v="Incidencias reportadas en la mesa de ayuda que son atendidas de acuerdo al procedimiento de soporte tecnico a usuarios"/>
    <n v="15"/>
    <s v="La aplicación de Mesa de ayuda envia correo electornico a la persona que abrio el caso, con la respuesta o seguimiento o solicitudes que se le ha realizado al caso de manera oportuna."/>
    <n v="10"/>
    <s v="Respuestas a las incidencia de la mesa"/>
    <s v="Probabilidad"/>
    <n v="7"/>
    <n v="100"/>
    <m/>
    <m/>
    <m/>
    <m/>
    <m/>
    <s v="175 FUERTE"/>
    <m/>
    <m/>
    <m/>
    <m/>
    <s v="Rara vez"/>
    <s v="Catastrófico"/>
    <s v="EXTREMO"/>
    <s v="Reducir"/>
  </r>
  <r>
    <x v="3"/>
    <n v="17"/>
    <d v="2021-01-06T00:00:00"/>
    <x v="15"/>
    <s v="El proceso se encuentra en actualización de los mapas de riesgos, para este monitoreo presentó las evidencias de ejecución de los uno de los siete  controles."/>
    <n v="1"/>
    <x v="19"/>
    <x v="19"/>
    <s v="INT- Recursos y conocimientos con que se cuenta (económicos, personas, procesos, sistemas, tecnología, información)"/>
    <s v="Falta de monitoreo de acceso a la información._x000a_ _x000a_Falta de conciencia en el uso adecuado de la información y contraseñas_x000a__x000a_Inexistencia de Acuerdos de confidencialidad. _x000a__x000a_Falta de una efectiva  política o procedimiento de clasificación y etiquetado de la información."/>
    <m/>
    <s v="Posible"/>
    <s v="Catastrófico"/>
    <s v="EXTREMO"/>
    <s v="C90"/>
    <x v="38"/>
    <x v="0"/>
    <s v="En la carpeta asignada para la evidencia no se presenta ningún archivo como resultado de la ejecución del control_x000a_C90-número de archivos: 0 _x000a_Recomendación: cargar en las carpetas asignadas la ejecución del control "/>
    <s v="x"/>
    <m/>
    <n v="15"/>
    <s v="Servidores publicos y contratistas_x000a_Responsable del activo de información / Responsable de gestión tecnológica y/o ofical de seguridad o quien haga sus veces"/>
    <n v="15"/>
    <s v="PS05-MM13 Manu politicas V4_x000a_PS05-PR04 Gestion incidente V3"/>
    <n v="15"/>
    <s v="Trimestral"/>
    <n v="15"/>
    <s v="Respuestas a los ticket de mesa de ayuda"/>
    <n v="15"/>
    <s v="Incidencias reportadas en la mesa de ayuda que son atendidas de acuerdo al procedimiento de soporte tecnico a usuarios"/>
    <n v="15"/>
    <s v="La aplicación de Mesa de ayuda envia correo electornico a la persona que abrio el caso, con la respuesta o seguimiento o solicitudes que se le ha realizado al caso de manera oportuna."/>
    <n v="10"/>
    <s v="Respuestas a las incidencia de la mesa"/>
    <s v="Probabilidad"/>
    <n v="7"/>
    <n v="100"/>
    <s v="FUERTE"/>
    <m/>
    <m/>
    <m/>
    <m/>
    <s v="175 FUERTE"/>
    <m/>
    <m/>
    <m/>
    <m/>
    <s v="Rara vez"/>
    <s v="Catastrófico"/>
    <s v="EXTREMO"/>
    <s v="Reducir"/>
  </r>
  <r>
    <x v="3"/>
    <n v="17"/>
    <d v="2021-01-06T00:00:00"/>
    <x v="15"/>
    <s v="El proceso se encuentra en actualización de los mapas de riesgos, para este monitoreo presentó las evidencias de ejecución de los uno de los siete  controles."/>
    <n v="1"/>
    <x v="19"/>
    <x v="19"/>
    <s v="INT- Recursos y conocimientos con que se cuenta (económicos, personas, procesos, sistemas, tecnología, información)"/>
    <s v="Falta de monitoreo de acceso a la información._x000a_ _x000a_Falta de conciencia en el uso adecuado de la información y contraseñas_x000a__x000a_Inexistencia de Acuerdos de confidencialidad. _x000a__x000a_Falta de una efectiva  política o procedimiento de clasificación y etiquetado de la información."/>
    <m/>
    <s v="Posible"/>
    <s v="Catastrófico"/>
    <s v="EXTREMO"/>
    <s v="C91"/>
    <x v="39"/>
    <x v="1"/>
    <s v="En la carpeta asignada para la evidencia no se presenta ningún archivo como resultado de la ejecución del control_x000a_C91-número de archivos: 0 _x000a_Recomendación: cargar en las carpetas asignadas la ejecución del control "/>
    <s v="x"/>
    <m/>
    <n v="15"/>
    <s v="Comité tecnico y mesa de trabajo TRD_x000a_Servidores publicos y contratistas_x000a_Responsable del activo de información / Responsable de gestión tecnológica y/o ofical de seguridad o quien haga sus veces"/>
    <n v="15"/>
    <s v="PS03-PR06 Elaboracion TRD V6_x000a_PS05-PR04 Gestion incidente V3"/>
    <n v="15"/>
    <s v="Trimestral"/>
    <n v="15"/>
    <s v="Respuestas a los ticket de mesa de ayuda"/>
    <n v="15"/>
    <s v="Incidencias reportadas en la mesa de ayuda que son atendidas de acuerdo al procedimiento de soporte tecnico a usuarios"/>
    <n v="15"/>
    <s v="La aplicación de Mesa de ayuda envia correo electornico a la persona que abrio el caso, con la respuesta o seguimiento o solicitudes que se le ha realizado al caso de manera oportuna."/>
    <n v="10"/>
    <s v="Respuestas a las incidencia de la mesa"/>
    <s v="Probabilidad"/>
    <n v="7"/>
    <n v="100"/>
    <s v="FUERTE"/>
    <m/>
    <m/>
    <m/>
    <m/>
    <s v="175 FUERTE"/>
    <m/>
    <m/>
    <m/>
    <m/>
    <s v="Rara vez"/>
    <s v="Catastrófico"/>
    <s v="EXTREMO"/>
    <s v="Reducir"/>
  </r>
  <r>
    <x v="3"/>
    <n v="17"/>
    <d v="2021-01-06T00:00:00"/>
    <x v="15"/>
    <s v="El proceso se encuentra en actualización de los mapas de riesgos, para este monitoreo presentó las evidencias de ejecución de los uno de los siete  controles."/>
    <n v="1"/>
    <x v="19"/>
    <x v="19"/>
    <s v="INT- Recursos y conocimientos con que se cuenta (económicos, personas, procesos, sistemas, tecnología, información)"/>
    <s v="Falta de monitoreo de acceso a la información._x000a_ _x000a_Falta de conciencia en el uso adecuado de la información y contraseñas_x000a__x000a_Inexistencia de Acuerdos de confidencialidad. _x000a__x000a_Falta de una efectiva  política o procedimiento de clasificación y etiquetado de la información."/>
    <m/>
    <s v="Posible"/>
    <s v="Catastrófico"/>
    <s v="EXTREMO"/>
    <s v="C92"/>
    <x v="40"/>
    <x v="0"/>
    <s v="En la carpeta asignada para la evidencia no se presenta ningún archivo como resultado de la ejecución del control_x000a_C92-número de archivos: 0 _x000a_Recomendación: cargar en las carpetas asignadas la ejecución del control "/>
    <s v="x"/>
    <m/>
    <n v="15"/>
    <s v="Servidores publicos y contratistas_x000a_Responsable del activo de información / Responsable de gestión tecnológica y/o ofical de seguridad o quien haga sus veces"/>
    <n v="15"/>
    <s v="PS05-PR04 Gestion incidente V3"/>
    <n v="15"/>
    <s v="Trimestral"/>
    <n v="15"/>
    <s v="Respuestas a los ticket de mesa de ayuda"/>
    <n v="15"/>
    <s v="Incidencias reportadas en la mesa de ayuda que son atendidas de acuerdo al procedimiento de soporte tecnico a usuarios"/>
    <n v="15"/>
    <s v="La aplicación de Mesa de ayuda envia correo electornico a la persona que abrio el caso, con la respuesta o seguimiento o solicitudes que se le ha realizado al caso de manera oportuna."/>
    <n v="10"/>
    <s v="Respuestas a las incidencia de la mesa"/>
    <s v="Probabilidad"/>
    <n v="7"/>
    <n v="100"/>
    <s v="FUERTE"/>
    <m/>
    <m/>
    <m/>
    <m/>
    <s v="175 FUERTE"/>
    <m/>
    <m/>
    <m/>
    <m/>
    <s v="Rara vez"/>
    <s v="Catastrófico"/>
    <s v="EXTREMO"/>
    <s v="Reducir"/>
  </r>
  <r>
    <x v="0"/>
    <n v="18"/>
    <d v="2020-09-02T00:00:00"/>
    <x v="16"/>
    <s v="El proceso se encuentra en actualización de los mapas de riesgos, para este monitoreo presentó las evidencias de ejecución de todos los controles."/>
    <n v="1"/>
    <x v="20"/>
    <x v="20"/>
    <m/>
    <s v="1. Desconocimiento de la comunidad frente a los servicios prestados por la SDHT"/>
    <m/>
    <s v="Probable"/>
    <s v="Mayor"/>
    <s v="EXTREMO"/>
    <s v="C64"/>
    <x v="41"/>
    <x v="0"/>
    <s v="En la evidencia se presenta  pantallazo con  de la página web y SUIT como evidencia de ejecución de la actividad de control. _x000a_C64-número de archivos: 1_x000a_Recomendación: Mantener la actividad de control  y continuar con el monitoreo y para el proximo monitorreo y que el soporte incluya la fecha para garantizar que la información corresponda al periodo del monitoreo "/>
    <s v="x"/>
    <m/>
    <n v="15"/>
    <s v="Subdirector/a de Barrios"/>
    <n v="15"/>
    <s v="Pantallazo del Portal web de la SDHT"/>
    <n v="15"/>
    <s v="Cada cuatro meses"/>
    <n v="15"/>
    <s v="Verificación de la información "/>
    <n v="15"/>
    <s v="Portal web de la SDHT"/>
    <n v="15"/>
    <s v="Correo de alerta al Web master "/>
    <n v="10"/>
    <s v="Pantallazo del Portal web de la SDHT"/>
    <s v="Impacto"/>
    <n v="2"/>
    <n v="100"/>
    <s v="FUERTE"/>
    <n v="200"/>
    <n v="2"/>
    <n v="100"/>
    <s v="FUERTE"/>
    <s v="100 FUERTE"/>
    <n v="100"/>
    <n v="1"/>
    <n v="100"/>
    <s v="Directamente"/>
    <s v="Improbable"/>
    <s v="Mayor"/>
    <s v="ALTO"/>
    <s v="Reducir"/>
  </r>
  <r>
    <x v="0"/>
    <n v="18"/>
    <d v="2020-09-02T00:00:00"/>
    <x v="16"/>
    <s v="El proceso se encuentra en actualización de los mapas de riesgos, para este monitoreo presentó las evidencias de ejecución de todos los controles."/>
    <n v="1"/>
    <x v="20"/>
    <x v="20"/>
    <s v="INT- Recursos y conocimientos con que se cuenta (económicos, personas, procesos, sistemas, tecnología, información)"/>
    <s v="2. Bajos controles a la gestión de los servidores públicos."/>
    <m/>
    <s v="Probable"/>
    <s v="Mayor"/>
    <s v="EXTREMO"/>
    <s v="C65"/>
    <x v="42"/>
    <x v="0"/>
    <s v="En la la carpeta  se presentan archivos listados de asistencia y memorias de los talleres comunitarios donde se hace referencia a la gratuidad de los servicios de la SDHT para meses del periodo del monitoreo como evidencia de la ejecución del control_x000a_C65-número de archivos: 11_x000a_Recomendación: Mantener la actividad de control  y continuar con el monitoreo"/>
    <s v="x"/>
    <m/>
    <n v="15"/>
    <s v="Equipo de Legalización y Regularización"/>
    <n v="15"/>
    <s v=" Ayuda de memoria talleres comunitarios donde se informa de la gratuidad de los servicios a cargo de la SDHT"/>
    <n v="15"/>
    <s v="Cada vez que se requiera"/>
    <n v="15"/>
    <s v="Validar que es de conocimiento del ciudadano la gratuidad de los servicios y trámites de la entidad"/>
    <n v="15"/>
    <s v="Formulación de una ayuda de memoria resultado de los talleres comunitarios donde se informa de la gratuidad de los servicios a cargo de la SDHT"/>
    <n v="15"/>
    <s v="Mantener actualizada la información de los trámites en portal institucional y sistema único de información de trámite o servicios indicando la gratuidad de los mismos.  "/>
    <n v="10"/>
    <s v=" Ayuda de memoria talleres comunitarios donde se informa de la gratuidad de los servicios a cargo de la SDHT"/>
    <s v="Probabilidad"/>
    <n v="2"/>
    <n v="100"/>
    <s v="FUERTE"/>
    <m/>
    <m/>
    <m/>
    <m/>
    <s v="100 FUERTE"/>
    <m/>
    <m/>
    <m/>
    <m/>
    <s v="Improbable"/>
    <s v="Mayor"/>
    <s v="ALTO"/>
    <s v="Reducir"/>
  </r>
  <r>
    <x v="0"/>
    <n v="18"/>
    <d v="2020-09-02T00:00:00"/>
    <x v="16"/>
    <s v="El proceso se encuentra en actualización de los mapas de riesgos, para este monitoreo presentó las evidencias de ejecución de todos los controles."/>
    <n v="2"/>
    <x v="21"/>
    <x v="21"/>
    <s v="EXT- Políticos"/>
    <s v="2. Intereses políticos."/>
    <m/>
    <s v="Posible"/>
    <s v="Mayor"/>
    <s v="EXTREMO"/>
    <s v="C67"/>
    <x v="43"/>
    <x v="0"/>
    <s v="En la evidencia se presentan archivo con listados de asistencia y un acta de loextaSesión  Ordinaria  de  la  Mesa  de  trabajo  para  el  Mejoramiento  Integral  de  Asentamientos Humanos -MMIAH,  para el periodo del monitoreo. _x000a_C67-número de archivos: 3_x000a_Recomendación: Mantener la actividad de control  y continuar con el monitoreo."/>
    <s v="x"/>
    <m/>
    <n v="15"/>
    <s v="Subdirector/a de Barrios"/>
    <n v="15"/>
    <s v="Actas de mesa interinstitucional de Asentamientos Humanos"/>
    <n v="15"/>
    <s v="Según acto administrativo que determina la frecuencia mediante Decreto 546 de 2007 reglamentado con Resolución 1555 de 2015"/>
    <n v="15"/>
    <s v="Validar las internveciones realizadas en territorio "/>
    <n v="15"/>
    <s v="Actas de mesa interinstitucional de Asentamientos Humanos"/>
    <n v="15"/>
    <s v="Actas de mesa interinstitucional de Asentamientos Humanos"/>
    <n v="10"/>
    <s v="Actas de mesa interinstitucional de Asentamientos Humanos"/>
    <s v="Probabilidad"/>
    <n v="1"/>
    <n v="100"/>
    <s v="FUERTE"/>
    <n v="100"/>
    <n v="1"/>
    <n v="100"/>
    <s v="FUERTE"/>
    <s v="100 FUERTE"/>
    <n v="100"/>
    <n v="1"/>
    <n v="100"/>
    <s v="Directamente"/>
    <s v="Rara vez"/>
    <s v="Mayor"/>
    <s v="ALTO"/>
    <s v="Reducir"/>
  </r>
  <r>
    <x v="0"/>
    <n v="18"/>
    <d v="2020-09-02T00:00:00"/>
    <x v="16"/>
    <s v="El proceso se encuentra en actualización de los mapas de riesgos, para este monitoreo presentó las evidencias de ejecución de todos los controles."/>
    <n v="3"/>
    <x v="22"/>
    <x v="22"/>
    <m/>
    <s v="1. Cambios frecuentes en la supervisión de convenios y contratos."/>
    <m/>
    <s v="Posible"/>
    <s v="Moderado"/>
    <s v="ALTO"/>
    <s v="C68"/>
    <x v="44"/>
    <x v="0"/>
    <s v="En la carpeta presentan de seguimiento de convenios y otros contratos diferentes al  a prestación de servicios  atraves de actas e informes para las subdirecciones de barrios, operaciones y participación y relaciones a la comunidad para el periodo del monitoreo como evidencia de ejecución de la actividad de control._x000a_C68-número de archivos: 55_x000a_Recomendación: Mantener la actividad de control  y continuar con el monitoreo."/>
    <s v="x"/>
    <m/>
    <n v="15"/>
    <s v="Supervisores de Contrato "/>
    <n v="15"/>
    <s v="Minuta del Contrato o designación de supervisión "/>
    <n v="15"/>
    <s v="Determinada por la minuta del Contrato "/>
    <n v="15"/>
    <s v="Validar la ejecución del Contrato "/>
    <n v="15"/>
    <s v="A través del informe de seguimiento o supervisión "/>
    <n v="15"/>
    <s v="Reunión de seguimiento "/>
    <n v="10"/>
    <s v="Memorandos remitidos "/>
    <s v="Probabilidad"/>
    <n v="1"/>
    <n v="100"/>
    <s v="FUERTE"/>
    <n v="100"/>
    <n v="1"/>
    <n v="100"/>
    <s v="FUERTE"/>
    <s v="100 FUERTE"/>
    <n v="100"/>
    <n v="1"/>
    <n v="100"/>
    <s v="Directamente"/>
    <s v="Rara vez"/>
    <s v="Moderado"/>
    <s v="MODERADO"/>
    <s v="Reducir"/>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0C52480-D41C-4112-8F24-AB506F1E0B35}" name="TablaDinámica12" cacheId="1" applyNumberFormats="0" applyBorderFormats="0" applyFontFormats="0" applyPatternFormats="0" applyAlignmentFormats="0" applyWidthHeightFormats="1" dataCaption="Valores" updatedVersion="7" minRefreshableVersion="3" useAutoFormatting="1" itemPrintTitles="1" createdVersion="7" indent="0" compact="0" compactData="0" gridDropZones="1" multipleFieldFilters="0" chartFormat="33">
  <location ref="A195:E205" firstHeaderRow="1" firstDataRow="2" firstDataCol="2"/>
  <pivotFields count="51">
    <pivotField axis="axisRow" compact="0" outline="0" showAll="0">
      <items count="5">
        <item x="3"/>
        <item h="1" x="2"/>
        <item h="1" x="1"/>
        <item h="1" x="0"/>
        <item t="default"/>
      </items>
    </pivotField>
    <pivotField compact="0" outline="0" showAll="0"/>
    <pivotField compact="0" numFmtId="14" outline="0" showAll="0"/>
    <pivotField axis="axisRow" compact="0" outline="0" showAll="0">
      <items count="18">
        <item x="6"/>
        <item x="5"/>
        <item x="0"/>
        <item x="9"/>
        <item x="14"/>
        <item x="8"/>
        <item x="3"/>
        <item x="1"/>
        <item x="4"/>
        <item x="2"/>
        <item x="13"/>
        <item x="7"/>
        <item x="11"/>
        <item x="15"/>
        <item x="16"/>
        <item x="10"/>
        <item x="12"/>
        <item t="default"/>
      </items>
    </pivotField>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axis="axisCol" compact="0" outline="0" showAll="0">
      <items count="4">
        <item x="0"/>
        <item x="1"/>
        <item h="1" x="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0"/>
    <field x="3"/>
  </rowFields>
  <rowItems count="9">
    <i>
      <x/>
      <x v="1"/>
    </i>
    <i r="1">
      <x v="4"/>
    </i>
    <i r="1">
      <x v="5"/>
    </i>
    <i r="1">
      <x v="8"/>
    </i>
    <i r="1">
      <x v="11"/>
    </i>
    <i r="1">
      <x v="12"/>
    </i>
    <i r="1">
      <x v="13"/>
    </i>
    <i t="default">
      <x/>
    </i>
    <i t="grand">
      <x/>
    </i>
  </rowItems>
  <colFields count="1">
    <field x="16"/>
  </colFields>
  <colItems count="3">
    <i>
      <x/>
    </i>
    <i>
      <x v="1"/>
    </i>
    <i t="grand">
      <x/>
    </i>
  </colItems>
  <dataFields count="1">
    <dataField name="Cuenta de Cod Act" fld="14" subtotal="count" baseField="0" baseItem="0"/>
  </dataFields>
  <formats count="2">
    <format dxfId="208">
      <pivotArea outline="0" collapsedLevelsAreSubtotals="1" fieldPosition="0"/>
    </format>
    <format dxfId="207">
      <pivotArea outline="0" fieldPosition="0">
        <references count="1">
          <reference field="4294967294" count="1">
            <x v="0"/>
          </reference>
        </references>
      </pivotArea>
    </format>
  </formats>
  <chartFormats count="9">
    <chartFormat chart="3" format="0" series="1">
      <pivotArea type="data" outline="0" fieldPosition="0">
        <references count="2">
          <reference field="4294967294" count="1" selected="0">
            <x v="0"/>
          </reference>
          <reference field="16" count="1" selected="0">
            <x v="0"/>
          </reference>
        </references>
      </pivotArea>
    </chartFormat>
    <chartFormat chart="3" format="1" series="1">
      <pivotArea type="data" outline="0" fieldPosition="0">
        <references count="2">
          <reference field="4294967294" count="1" selected="0">
            <x v="0"/>
          </reference>
          <reference field="16" count="1" selected="0">
            <x v="1"/>
          </reference>
        </references>
      </pivotArea>
    </chartFormat>
    <chartFormat chart="10" format="0" series="1">
      <pivotArea type="data" outline="0" fieldPosition="0">
        <references count="2">
          <reference field="4294967294" count="1" selected="0">
            <x v="0"/>
          </reference>
          <reference field="16" count="1" selected="0">
            <x v="0"/>
          </reference>
        </references>
      </pivotArea>
    </chartFormat>
    <chartFormat chart="20" format="0" series="1">
      <pivotArea type="data" outline="0" fieldPosition="0">
        <references count="2">
          <reference field="4294967294" count="1" selected="0">
            <x v="0"/>
          </reference>
          <reference field="16" count="1" selected="0">
            <x v="0"/>
          </reference>
        </references>
      </pivotArea>
    </chartFormat>
    <chartFormat chart="20" format="1" series="1">
      <pivotArea type="data" outline="0" fieldPosition="0">
        <references count="2">
          <reference field="4294967294" count="1" selected="0">
            <x v="0"/>
          </reference>
          <reference field="16" count="1" selected="0">
            <x v="1"/>
          </reference>
        </references>
      </pivotArea>
    </chartFormat>
    <chartFormat chart="29" format="2" series="1">
      <pivotArea type="data" outline="0" fieldPosition="0">
        <references count="2">
          <reference field="4294967294" count="1" selected="0">
            <x v="0"/>
          </reference>
          <reference field="16" count="1" selected="0">
            <x v="0"/>
          </reference>
        </references>
      </pivotArea>
    </chartFormat>
    <chartFormat chart="29" format="3" series="1">
      <pivotArea type="data" outline="0" fieldPosition="0">
        <references count="2">
          <reference field="4294967294" count="1" selected="0">
            <x v="0"/>
          </reference>
          <reference field="16" count="1" selected="0">
            <x v="1"/>
          </reference>
        </references>
      </pivotArea>
    </chartFormat>
    <chartFormat chart="30" format="4" series="1">
      <pivotArea type="data" outline="0" fieldPosition="0">
        <references count="2">
          <reference field="4294967294" count="1" selected="0">
            <x v="0"/>
          </reference>
          <reference field="16" count="1" selected="0">
            <x v="0"/>
          </reference>
        </references>
      </pivotArea>
    </chartFormat>
    <chartFormat chart="30" format="5" series="1">
      <pivotArea type="data" outline="0" fieldPosition="0">
        <references count="2">
          <reference field="4294967294" count="1" selected="0">
            <x v="0"/>
          </reference>
          <reference field="16"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7E12ED95-1AE7-435E-837F-4885072C13D6}" name="TablaDinámica15" cacheId="1" applyNumberFormats="0" applyBorderFormats="0" applyFontFormats="0" applyPatternFormats="0" applyAlignmentFormats="0" applyWidthHeightFormats="1" dataCaption="Valores" updatedVersion="7" minRefreshableVersion="3" useAutoFormatting="1" itemPrintTitles="1" createdVersion="7" indent="0" compact="0" compactData="0" gridDropZones="1" multipleFieldFilters="0" chartFormat="25">
  <location ref="A241:F247" firstHeaderRow="1" firstDataRow="2" firstDataCol="3"/>
  <pivotFields count="51">
    <pivotField axis="axisRow" compact="0" outline="0" showAll="0">
      <items count="5">
        <item x="3"/>
        <item x="2"/>
        <item x="1"/>
        <item x="0"/>
        <item t="default"/>
      </items>
    </pivotField>
    <pivotField compact="0" outline="0" showAll="0"/>
    <pivotField compact="0" numFmtId="14" outline="0" showAll="0"/>
    <pivotField axis="axisRow" compact="0" outline="0" showAll="0" defaultSubtotal="0">
      <items count="17">
        <item h="1" x="6"/>
        <item h="1" x="5"/>
        <item x="0"/>
        <item h="1" x="9"/>
        <item h="1" x="14"/>
        <item h="1" x="8"/>
        <item h="1" x="3"/>
        <item h="1" x="1"/>
        <item h="1" x="4"/>
        <item h="1" x="2"/>
        <item h="1" x="13"/>
        <item h="1" x="7"/>
        <item h="1" x="11"/>
        <item h="1" x="15"/>
        <item x="16"/>
        <item x="10"/>
        <item h="1" x="12"/>
      </items>
    </pivotField>
    <pivotField compact="0" outline="0" showAll="0"/>
    <pivotField compact="0" outline="0" showAll="0" defaultSubtotal="0"/>
    <pivotField axis="axisRow" compact="0" outline="0" showAll="0">
      <items count="24">
        <item h="1" x="4"/>
        <item h="1" x="16"/>
        <item h="1" x="5"/>
        <item h="1" x="13"/>
        <item x="14"/>
        <item h="1" x="15"/>
        <item h="1" x="11"/>
        <item h="1" x="6"/>
        <item x="20"/>
        <item h="1" x="21"/>
        <item h="1" x="22"/>
        <item h="1" x="2"/>
        <item x="0"/>
        <item h="1" x="1"/>
        <item h="1" x="18"/>
        <item h="1" x="19"/>
        <item h="1" x="12"/>
        <item h="1" x="9"/>
        <item h="1" x="10"/>
        <item h="1" x="17"/>
        <item h="1" x="7"/>
        <item h="1" x="8"/>
        <item h="1"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axis="axisCol" compact="0" outline="0" showAll="0">
      <items count="4">
        <item x="0"/>
        <item x="1"/>
        <item h="1" x="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3">
    <field x="0"/>
    <field x="3"/>
    <field x="6"/>
  </rowFields>
  <rowItems count="5">
    <i>
      <x v="3"/>
      <x v="2"/>
      <x v="12"/>
    </i>
    <i r="1">
      <x v="14"/>
      <x v="8"/>
    </i>
    <i r="1">
      <x v="15"/>
      <x v="4"/>
    </i>
    <i t="default">
      <x v="3"/>
    </i>
    <i t="grand">
      <x/>
    </i>
  </rowItems>
  <colFields count="1">
    <field x="16"/>
  </colFields>
  <colItems count="3">
    <i>
      <x/>
    </i>
    <i>
      <x v="1"/>
    </i>
    <i t="grand">
      <x/>
    </i>
  </colItems>
  <dataFields count="1">
    <dataField name="Cuenta de Cod Act" fld="14" subtotal="count" baseField="0" baseItem="0"/>
  </dataFields>
  <formats count="2">
    <format dxfId="223">
      <pivotArea outline="0" collapsedLevelsAreSubtotals="1" fieldPosition="0"/>
    </format>
    <format dxfId="222">
      <pivotArea outline="0" fieldPosition="0">
        <references count="1">
          <reference field="4294967294" count="1">
            <x v="0"/>
          </reference>
        </references>
      </pivotArea>
    </format>
  </formats>
  <chartFormats count="5">
    <chartFormat chart="3" format="0" series="1">
      <pivotArea type="data" outline="0" fieldPosition="0">
        <references count="2">
          <reference field="4294967294" count="1" selected="0">
            <x v="0"/>
          </reference>
          <reference field="16" count="1" selected="0">
            <x v="0"/>
          </reference>
        </references>
      </pivotArea>
    </chartFormat>
    <chartFormat chart="3" format="1" series="1">
      <pivotArea type="data" outline="0" fieldPosition="0">
        <references count="2">
          <reference field="4294967294" count="1" selected="0">
            <x v="0"/>
          </reference>
          <reference field="16" count="1" selected="0">
            <x v="1"/>
          </reference>
        </references>
      </pivotArea>
    </chartFormat>
    <chartFormat chart="10" format="0" series="1">
      <pivotArea type="data" outline="0" fieldPosition="0">
        <references count="2">
          <reference field="4294967294" count="1" selected="0">
            <x v="0"/>
          </reference>
          <reference field="16" count="1" selected="0">
            <x v="0"/>
          </reference>
        </references>
      </pivotArea>
    </chartFormat>
    <chartFormat chart="20" format="0" series="1">
      <pivotArea type="data" outline="0" fieldPosition="0">
        <references count="2">
          <reference field="4294967294" count="1" selected="0">
            <x v="0"/>
          </reference>
          <reference field="16" count="1" selected="0">
            <x v="0"/>
          </reference>
        </references>
      </pivotArea>
    </chartFormat>
    <chartFormat chart="20" format="1" series="1">
      <pivotArea type="data" outline="0" fieldPosition="0">
        <references count="2">
          <reference field="4294967294" count="1" selected="0">
            <x v="0"/>
          </reference>
          <reference field="16"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4905D602-01FA-4B38-8E95-CC747B2ABE4E}" name="TablaDinámica6" cacheId="1" applyNumberFormats="0" applyBorderFormats="0" applyFontFormats="0" applyPatternFormats="0" applyAlignmentFormats="0" applyWidthHeightFormats="1" dataCaption="Valores" updatedVersion="7" minRefreshableVersion="3" useAutoFormatting="1" rowGrandTotals="0" itemPrintTitles="1" createdVersion="7" indent="0" compact="0" compactData="0" gridDropZones="1" multipleFieldFilters="0">
  <location ref="A42:C64" firstHeaderRow="2" firstDataRow="2" firstDataCol="2"/>
  <pivotFields count="51">
    <pivotField axis="axisRow" compact="0" outline="0" showAll="0">
      <items count="5">
        <item x="3"/>
        <item x="2"/>
        <item x="1"/>
        <item x="0"/>
        <item t="default"/>
      </items>
    </pivotField>
    <pivotField compact="0" outline="0" showAll="0"/>
    <pivotField compact="0" numFmtId="14" outline="0" showAll="0"/>
    <pivotField axis="axisRow" compact="0" outline="0" showAll="0">
      <items count="18">
        <item x="6"/>
        <item x="5"/>
        <item x="0"/>
        <item x="9"/>
        <item x="14"/>
        <item x="8"/>
        <item x="3"/>
        <item x="1"/>
        <item x="4"/>
        <item x="2"/>
        <item x="13"/>
        <item x="7"/>
        <item x="11"/>
        <item x="15"/>
        <item x="16"/>
        <item x="10"/>
        <item x="12"/>
        <item t="default"/>
      </items>
    </pivotField>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0"/>
    <field x="3"/>
  </rowFields>
  <rowItems count="21">
    <i>
      <x/>
      <x v="1"/>
    </i>
    <i r="1">
      <x v="4"/>
    </i>
    <i r="1">
      <x v="5"/>
    </i>
    <i r="1">
      <x v="8"/>
    </i>
    <i r="1">
      <x v="11"/>
    </i>
    <i r="1">
      <x v="12"/>
    </i>
    <i r="1">
      <x v="13"/>
    </i>
    <i t="default">
      <x/>
    </i>
    <i>
      <x v="1"/>
      <x v="6"/>
    </i>
    <i r="1">
      <x v="9"/>
    </i>
    <i r="1">
      <x v="16"/>
    </i>
    <i t="default">
      <x v="1"/>
    </i>
    <i>
      <x v="2"/>
      <x/>
    </i>
    <i r="1">
      <x v="7"/>
    </i>
    <i t="default">
      <x v="2"/>
    </i>
    <i>
      <x v="3"/>
      <x v="2"/>
    </i>
    <i r="1">
      <x v="3"/>
    </i>
    <i r="1">
      <x v="10"/>
    </i>
    <i r="1">
      <x v="14"/>
    </i>
    <i r="1">
      <x v="15"/>
    </i>
    <i t="default">
      <x v="3"/>
    </i>
  </rowItems>
  <colItems count="1">
    <i/>
  </colItems>
  <dataFields count="1">
    <dataField name="Cuenta de Cod Act" fld="1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F25951D1-7BC9-4BE5-B9D7-CEF32AD0D4EF}" name="TablaDinámica10" cacheId="1" applyNumberFormats="0" applyBorderFormats="0" applyFontFormats="0" applyPatternFormats="0" applyAlignmentFormats="0" applyWidthHeightFormats="1" dataCaption="Valores" updatedVersion="7" minRefreshableVersion="3" useAutoFormatting="1" itemPrintTitles="1" createdVersion="7" indent="0" compact="0" compactData="0" gridDropZones="1" multipleFieldFilters="0" chartFormat="19">
  <location ref="A151:D157" firstHeaderRow="1" firstDataRow="2" firstDataCol="2"/>
  <pivotFields count="51">
    <pivotField axis="axisRow" compact="0" outline="0" showAll="0">
      <items count="5">
        <item h="1" x="3"/>
        <item x="2"/>
        <item h="1" x="1"/>
        <item h="1" x="0"/>
        <item t="default"/>
      </items>
    </pivotField>
    <pivotField compact="0" outline="0" showAll="0"/>
    <pivotField compact="0" numFmtId="14" outline="0" showAll="0"/>
    <pivotField axis="axisRow" compact="0" outline="0" showAll="0">
      <items count="18">
        <item x="6"/>
        <item x="5"/>
        <item x="0"/>
        <item x="9"/>
        <item x="14"/>
        <item x="8"/>
        <item x="3"/>
        <item x="1"/>
        <item x="4"/>
        <item x="2"/>
        <item x="13"/>
        <item x="7"/>
        <item x="11"/>
        <item x="15"/>
        <item x="16"/>
        <item x="10"/>
        <item x="12"/>
        <item t="default"/>
      </items>
    </pivotField>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axis="axisCol" compact="0" outline="0" showAll="0">
      <items count="4">
        <item x="0"/>
        <item x="1"/>
        <item h="1" x="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0"/>
    <field x="3"/>
  </rowFields>
  <rowItems count="5">
    <i>
      <x v="1"/>
      <x v="6"/>
    </i>
    <i r="1">
      <x v="9"/>
    </i>
    <i r="1">
      <x v="16"/>
    </i>
    <i t="default">
      <x v="1"/>
    </i>
    <i t="grand">
      <x/>
    </i>
  </rowItems>
  <colFields count="1">
    <field x="16"/>
  </colFields>
  <colItems count="2">
    <i>
      <x/>
    </i>
    <i t="grand">
      <x/>
    </i>
  </colItems>
  <dataFields count="1">
    <dataField name="Cuenta de Cod Act" fld="14" subtotal="count" baseField="0" baseItem="0"/>
  </dataFields>
  <formats count="2">
    <format dxfId="225">
      <pivotArea outline="0" collapsedLevelsAreSubtotals="1" fieldPosition="0"/>
    </format>
    <format dxfId="224">
      <pivotArea outline="0" fieldPosition="0">
        <references count="1">
          <reference field="4294967294" count="1">
            <x v="0"/>
          </reference>
        </references>
      </pivotArea>
    </format>
  </formats>
  <chartFormats count="3">
    <chartFormat chart="3" format="0" series="1">
      <pivotArea type="data" outline="0" fieldPosition="0">
        <references count="2">
          <reference field="4294967294" count="1" selected="0">
            <x v="0"/>
          </reference>
          <reference field="16" count="1" selected="0">
            <x v="0"/>
          </reference>
        </references>
      </pivotArea>
    </chartFormat>
    <chartFormat chart="3" format="1" series="1">
      <pivotArea type="data" outline="0" fieldPosition="0">
        <references count="2">
          <reference field="4294967294" count="1" selected="0">
            <x v="0"/>
          </reference>
          <reference field="16" count="1" selected="0">
            <x v="1"/>
          </reference>
        </references>
      </pivotArea>
    </chartFormat>
    <chartFormat chart="10" format="0" series="1">
      <pivotArea type="data" outline="0" fieldPosition="0">
        <references count="2">
          <reference field="4294967294" count="1" selected="0">
            <x v="0"/>
          </reference>
          <reference field="16"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E98948CD-A028-4B9E-A93B-D555C79FA3CB}" name="TablaDinámica2"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chartFormat="22">
  <location ref="A26:E32" firstHeaderRow="1" firstDataRow="2" firstDataCol="1"/>
  <pivotFields count="18">
    <pivotField axis="axisRow" showAll="0">
      <items count="5">
        <item x="3"/>
        <item x="2"/>
        <item x="1"/>
        <item x="0"/>
        <item t="default"/>
      </items>
    </pivotField>
    <pivotField showAll="0"/>
    <pivotField numFmtId="14" showAll="0"/>
    <pivotField showAll="0">
      <items count="18">
        <item x="6"/>
        <item x="5"/>
        <item x="0"/>
        <item x="9"/>
        <item x="14"/>
        <item x="8"/>
        <item x="3"/>
        <item x="1"/>
        <item x="4"/>
        <item x="2"/>
        <item x="13"/>
        <item x="7"/>
        <item x="11"/>
        <item x="15"/>
        <item x="16"/>
        <item x="10"/>
        <item x="12"/>
        <item t="default"/>
      </items>
    </pivotField>
    <pivotField showAll="0"/>
    <pivotField showAll="0"/>
    <pivotField showAll="0"/>
    <pivotField showAll="0"/>
    <pivotField showAll="0"/>
    <pivotField showAll="0"/>
    <pivotField showAll="0"/>
    <pivotField showAll="0"/>
    <pivotField showAll="0"/>
    <pivotField showAll="0"/>
    <pivotField showAll="0"/>
    <pivotField dataField="1" showAll="0">
      <items count="46">
        <item x="2"/>
        <item x="22"/>
        <item x="25"/>
        <item x="21"/>
        <item x="12"/>
        <item x="39"/>
        <item x="33"/>
        <item x="35"/>
        <item x="15"/>
        <item x="27"/>
        <item x="38"/>
        <item x="34"/>
        <item x="20"/>
        <item x="24"/>
        <item x="0"/>
        <item x="44"/>
        <item x="26"/>
        <item x="40"/>
        <item x="9"/>
        <item x="42"/>
        <item x="29"/>
        <item x="30"/>
        <item x="28"/>
        <item x="16"/>
        <item x="1"/>
        <item x="41"/>
        <item x="6"/>
        <item x="37"/>
        <item x="11"/>
        <item x="13"/>
        <item x="14"/>
        <item x="19"/>
        <item x="5"/>
        <item x="32"/>
        <item x="17"/>
        <item x="43"/>
        <item x="36"/>
        <item x="31"/>
        <item x="10"/>
        <item x="23"/>
        <item x="7"/>
        <item x="8"/>
        <item x="3"/>
        <item x="4"/>
        <item x="18"/>
        <item t="default"/>
      </items>
    </pivotField>
    <pivotField axis="axisCol" showAll="0">
      <items count="5">
        <item x="0"/>
        <item x="3"/>
        <item x="2"/>
        <item h="1" x="1"/>
        <item t="default"/>
      </items>
    </pivotField>
    <pivotField showAll="0"/>
  </pivotFields>
  <rowFields count="1">
    <field x="0"/>
  </rowFields>
  <rowItems count="5">
    <i>
      <x/>
    </i>
    <i>
      <x v="1"/>
    </i>
    <i>
      <x v="2"/>
    </i>
    <i>
      <x v="3"/>
    </i>
    <i t="grand">
      <x/>
    </i>
  </rowItems>
  <colFields count="1">
    <field x="16"/>
  </colFields>
  <colItems count="4">
    <i>
      <x/>
    </i>
    <i>
      <x v="1"/>
    </i>
    <i>
      <x v="2"/>
    </i>
    <i t="grand">
      <x/>
    </i>
  </colItems>
  <dataFields count="1">
    <dataField name="Cuenta de Actividad de control" fld="15" subtotal="count" baseField="0" baseItem="0"/>
  </dataFields>
  <chartFormats count="4">
    <chartFormat chart="5" format="0" series="1">
      <pivotArea type="data" outline="0" fieldPosition="0">
        <references count="2">
          <reference field="4294967294" count="1" selected="0">
            <x v="0"/>
          </reference>
          <reference field="16" count="1" selected="0">
            <x v="0"/>
          </reference>
        </references>
      </pivotArea>
    </chartFormat>
    <chartFormat chart="5" format="1" series="1">
      <pivotArea type="data" outline="0" fieldPosition="0">
        <references count="2">
          <reference field="4294967294" count="1" selected="0">
            <x v="0"/>
          </reference>
          <reference field="16" count="1" selected="0">
            <x v="1"/>
          </reference>
        </references>
      </pivotArea>
    </chartFormat>
    <chartFormat chart="5" format="2" series="1">
      <pivotArea type="data" outline="0" fieldPosition="0">
        <references count="2">
          <reference field="4294967294" count="1" selected="0">
            <x v="0"/>
          </reference>
          <reference field="16" count="1" selected="0">
            <x v="2"/>
          </reference>
        </references>
      </pivotArea>
    </chartFormat>
    <chartFormat chart="5" format="3">
      <pivotArea type="data" outline="0" fieldPosition="0">
        <references count="3">
          <reference field="4294967294" count="1" selected="0">
            <x v="0"/>
          </reference>
          <reference field="0" count="1" selected="0">
            <x v="0"/>
          </reference>
          <reference field="16"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EF187AB7-D2A3-427A-B59F-92F4CED52EC5}" name="TablaDinámica8"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chartFormat="52">
  <location ref="A117:E126" firstHeaderRow="1" firstDataRow="2" firstDataCol="1" rowPageCount="1" colPageCount="1"/>
  <pivotFields count="18">
    <pivotField axis="axisPage" multipleItemSelectionAllowed="1" showAll="0">
      <items count="5">
        <item x="3"/>
        <item h="1" x="2"/>
        <item h="1" x="1"/>
        <item h="1" x="0"/>
        <item t="default"/>
      </items>
    </pivotField>
    <pivotField showAll="0"/>
    <pivotField numFmtId="14" showAll="0"/>
    <pivotField axis="axisRow" showAll="0">
      <items count="18">
        <item x="6"/>
        <item x="5"/>
        <item x="0"/>
        <item x="9"/>
        <item x="14"/>
        <item x="8"/>
        <item x="3"/>
        <item x="1"/>
        <item x="4"/>
        <item x="2"/>
        <item x="13"/>
        <item x="7"/>
        <item x="11"/>
        <item x="15"/>
        <item x="16"/>
        <item x="10"/>
        <item x="12"/>
        <item t="default"/>
      </items>
    </pivotField>
    <pivotField showAll="0"/>
    <pivotField showAll="0"/>
    <pivotField showAll="0"/>
    <pivotField showAll="0"/>
    <pivotField showAll="0"/>
    <pivotField showAll="0"/>
    <pivotField showAll="0"/>
    <pivotField showAll="0"/>
    <pivotField showAll="0"/>
    <pivotField showAll="0"/>
    <pivotField showAll="0"/>
    <pivotField dataField="1" showAll="0">
      <items count="46">
        <item x="2"/>
        <item x="22"/>
        <item x="25"/>
        <item x="21"/>
        <item x="12"/>
        <item x="39"/>
        <item x="33"/>
        <item x="35"/>
        <item x="15"/>
        <item x="27"/>
        <item x="38"/>
        <item x="34"/>
        <item x="20"/>
        <item x="24"/>
        <item x="0"/>
        <item x="44"/>
        <item x="26"/>
        <item x="40"/>
        <item x="9"/>
        <item x="42"/>
        <item x="29"/>
        <item x="30"/>
        <item x="28"/>
        <item x="16"/>
        <item x="1"/>
        <item x="41"/>
        <item x="6"/>
        <item x="37"/>
        <item x="11"/>
        <item x="13"/>
        <item x="14"/>
        <item x="19"/>
        <item x="5"/>
        <item x="32"/>
        <item x="17"/>
        <item x="43"/>
        <item x="36"/>
        <item x="31"/>
        <item x="10"/>
        <item x="23"/>
        <item x="7"/>
        <item x="8"/>
        <item x="3"/>
        <item x="4"/>
        <item x="18"/>
        <item t="default"/>
      </items>
    </pivotField>
    <pivotField axis="axisCol" showAll="0">
      <items count="5">
        <item x="0"/>
        <item x="3"/>
        <item x="2"/>
        <item h="1" x="1"/>
        <item t="default"/>
      </items>
    </pivotField>
    <pivotField showAll="0"/>
  </pivotFields>
  <rowFields count="1">
    <field x="3"/>
  </rowFields>
  <rowItems count="8">
    <i>
      <x v="1"/>
    </i>
    <i>
      <x v="4"/>
    </i>
    <i>
      <x v="5"/>
    </i>
    <i>
      <x v="8"/>
    </i>
    <i>
      <x v="11"/>
    </i>
    <i>
      <x v="12"/>
    </i>
    <i>
      <x v="13"/>
    </i>
    <i t="grand">
      <x/>
    </i>
  </rowItems>
  <colFields count="1">
    <field x="16"/>
  </colFields>
  <colItems count="4">
    <i>
      <x/>
    </i>
    <i>
      <x v="1"/>
    </i>
    <i>
      <x v="2"/>
    </i>
    <i t="grand">
      <x/>
    </i>
  </colItems>
  <pageFields count="1">
    <pageField fld="0" hier="-1"/>
  </pageFields>
  <dataFields count="1">
    <dataField name="Cuenta de Actividad de control" fld="15" subtotal="count" baseField="0" baseItem="0"/>
  </dataFields>
  <chartFormats count="16">
    <chartFormat chart="5" format="0" series="1">
      <pivotArea type="data" outline="0" fieldPosition="0">
        <references count="2">
          <reference field="4294967294" count="1" selected="0">
            <x v="0"/>
          </reference>
          <reference field="16" count="1" selected="0">
            <x v="0"/>
          </reference>
        </references>
      </pivotArea>
    </chartFormat>
    <chartFormat chart="5" format="1" series="1">
      <pivotArea type="data" outline="0" fieldPosition="0">
        <references count="2">
          <reference field="4294967294" count="1" selected="0">
            <x v="0"/>
          </reference>
          <reference field="16" count="1" selected="0">
            <x v="1"/>
          </reference>
        </references>
      </pivotArea>
    </chartFormat>
    <chartFormat chart="5" format="2" series="1">
      <pivotArea type="data" outline="0" fieldPosition="0">
        <references count="2">
          <reference field="4294967294" count="1" selected="0">
            <x v="0"/>
          </reference>
          <reference field="16" count="1" selected="0">
            <x v="2"/>
          </reference>
        </references>
      </pivotArea>
    </chartFormat>
    <chartFormat chart="5" format="3">
      <pivotArea type="data" outline="0" fieldPosition="0">
        <references count="3">
          <reference field="4294967294" count="1" selected="0">
            <x v="0"/>
          </reference>
          <reference field="0" count="1" selected="0">
            <x v="0"/>
          </reference>
          <reference field="16" count="1" selected="0">
            <x v="2"/>
          </reference>
        </references>
      </pivotArea>
    </chartFormat>
    <chartFormat chart="25" format="0" series="1">
      <pivotArea type="data" outline="0" fieldPosition="0">
        <references count="2">
          <reference field="4294967294" count="1" selected="0">
            <x v="0"/>
          </reference>
          <reference field="16" count="1" selected="0">
            <x v="0"/>
          </reference>
        </references>
      </pivotArea>
    </chartFormat>
    <chartFormat chart="25" format="1" series="1">
      <pivotArea type="data" outline="0" fieldPosition="0">
        <references count="2">
          <reference field="4294967294" count="1" selected="0">
            <x v="0"/>
          </reference>
          <reference field="16" count="1" selected="0">
            <x v="1"/>
          </reference>
        </references>
      </pivotArea>
    </chartFormat>
    <chartFormat chart="25" format="2" series="1">
      <pivotArea type="data" outline="0" fieldPosition="0">
        <references count="2">
          <reference field="4294967294" count="1" selected="0">
            <x v="0"/>
          </reference>
          <reference field="16" count="1" selected="0">
            <x v="2"/>
          </reference>
        </references>
      </pivotArea>
    </chartFormat>
    <chartFormat chart="33" format="0" series="1">
      <pivotArea type="data" outline="0" fieldPosition="0">
        <references count="2">
          <reference field="4294967294" count="1" selected="0">
            <x v="0"/>
          </reference>
          <reference field="16" count="1" selected="0">
            <x v="0"/>
          </reference>
        </references>
      </pivotArea>
    </chartFormat>
    <chartFormat chart="33" format="1" series="1">
      <pivotArea type="data" outline="0" fieldPosition="0">
        <references count="2">
          <reference field="4294967294" count="1" selected="0">
            <x v="0"/>
          </reference>
          <reference field="16" count="1" selected="0">
            <x v="1"/>
          </reference>
        </references>
      </pivotArea>
    </chartFormat>
    <chartFormat chart="33" format="2" series="1">
      <pivotArea type="data" outline="0" fieldPosition="0">
        <references count="2">
          <reference field="4294967294" count="1" selected="0">
            <x v="0"/>
          </reference>
          <reference field="16" count="1" selected="0">
            <x v="2"/>
          </reference>
        </references>
      </pivotArea>
    </chartFormat>
    <chartFormat chart="38" format="0" series="1">
      <pivotArea type="data" outline="0" fieldPosition="0">
        <references count="2">
          <reference field="4294967294" count="1" selected="0">
            <x v="0"/>
          </reference>
          <reference field="16" count="1" selected="0">
            <x v="0"/>
          </reference>
        </references>
      </pivotArea>
    </chartFormat>
    <chartFormat chart="38" format="1" series="1">
      <pivotArea type="data" outline="0" fieldPosition="0">
        <references count="2">
          <reference field="4294967294" count="1" selected="0">
            <x v="0"/>
          </reference>
          <reference field="16" count="1" selected="0">
            <x v="1"/>
          </reference>
        </references>
      </pivotArea>
    </chartFormat>
    <chartFormat chart="38" format="2" series="1">
      <pivotArea type="data" outline="0" fieldPosition="0">
        <references count="2">
          <reference field="4294967294" count="1" selected="0">
            <x v="0"/>
          </reference>
          <reference field="16" count="1" selected="0">
            <x v="2"/>
          </reference>
        </references>
      </pivotArea>
    </chartFormat>
    <chartFormat chart="43" format="0" series="1">
      <pivotArea type="data" outline="0" fieldPosition="0">
        <references count="2">
          <reference field="4294967294" count="1" selected="0">
            <x v="0"/>
          </reference>
          <reference field="16" count="1" selected="0">
            <x v="0"/>
          </reference>
        </references>
      </pivotArea>
    </chartFormat>
    <chartFormat chart="43" format="1" series="1">
      <pivotArea type="data" outline="0" fieldPosition="0">
        <references count="2">
          <reference field="4294967294" count="1" selected="0">
            <x v="0"/>
          </reference>
          <reference field="16" count="1" selected="0">
            <x v="1"/>
          </reference>
        </references>
      </pivotArea>
    </chartFormat>
    <chartFormat chart="43" format="2" series="1">
      <pivotArea type="data" outline="0" fieldPosition="0">
        <references count="2">
          <reference field="4294967294" count="1" selected="0">
            <x v="0"/>
          </reference>
          <reference field="16"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0049CF42-7421-45AE-863D-BB6180739408}" name="TablaDinámica4" cacheId="0" applyNumberFormats="0" applyBorderFormats="0" applyFontFormats="0" applyPatternFormats="0" applyAlignmentFormats="0" applyWidthHeightFormats="1" dataCaption="Valores" updatedVersion="7" minRefreshableVersion="3" useAutoFormatting="1" itemPrintTitles="1" createdVersion="7" indent="0" compact="0" compactData="0" gridDropZones="1" multipleFieldFilters="0" chartFormat="10">
  <location ref="A61:J72" firstHeaderRow="2" firstDataRow="2" firstDataCol="4" rowPageCount="1" colPageCount="1"/>
  <pivotFields count="18">
    <pivotField axis="axisRow" compact="0" outline="0" showAll="0" defaultSubtotal="0">
      <items count="4">
        <item x="3"/>
        <item x="2"/>
        <item x="1"/>
        <item x="0"/>
      </items>
    </pivotField>
    <pivotField compact="0" outline="0" showAll="0"/>
    <pivotField compact="0" numFmtId="14" outline="0" showAll="0"/>
    <pivotField axis="axisRow" compact="0" outline="0" showAll="0" defaultSubtotal="0">
      <items count="17">
        <item x="6"/>
        <item x="5"/>
        <item x="0"/>
        <item x="9"/>
        <item x="14"/>
        <item x="8"/>
        <item x="3"/>
        <item x="1"/>
        <item x="4"/>
        <item x="2"/>
        <item x="13"/>
        <item x="7"/>
        <item x="11"/>
        <item x="15"/>
        <item x="16"/>
        <item x="10"/>
        <item x="12"/>
      </items>
    </pivotField>
    <pivotField compact="0" outline="0" showAll="0"/>
    <pivotField compact="0" outline="0" showAll="0"/>
    <pivotField compact="0" outline="0" showAll="0"/>
    <pivotField axis="axisRow" compact="0" outline="0" showAll="0" defaultSubtotal="0">
      <items count="23">
        <item x="5"/>
        <item x="6"/>
        <item x="7"/>
        <item x="4"/>
        <item x="14"/>
        <item x="8"/>
        <item x="15"/>
        <item x="18"/>
        <item x="11"/>
        <item x="16"/>
        <item x="19"/>
        <item x="13"/>
        <item x="2"/>
        <item x="17"/>
        <item x="1"/>
        <item x="0"/>
        <item x="21"/>
        <item x="9"/>
        <item x="10"/>
        <item x="20"/>
        <item x="22"/>
        <item x="12"/>
        <item x="3"/>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46">
        <item x="2"/>
        <item x="22"/>
        <item x="25"/>
        <item x="21"/>
        <item x="12"/>
        <item x="39"/>
        <item x="33"/>
        <item x="35"/>
        <item x="15"/>
        <item x="27"/>
        <item x="38"/>
        <item x="34"/>
        <item x="20"/>
        <item x="24"/>
        <item x="0"/>
        <item x="44"/>
        <item x="26"/>
        <item x="40"/>
        <item x="9"/>
        <item x="42"/>
        <item x="29"/>
        <item x="30"/>
        <item x="28"/>
        <item x="16"/>
        <item x="1"/>
        <item x="41"/>
        <item x="6"/>
        <item x="37"/>
        <item x="11"/>
        <item x="13"/>
        <item x="14"/>
        <item x="19"/>
        <item x="5"/>
        <item x="32"/>
        <item x="17"/>
        <item x="43"/>
        <item x="36"/>
        <item x="31"/>
        <item x="10"/>
        <item x="23"/>
        <item x="7"/>
        <item x="8"/>
        <item x="3"/>
        <item x="4"/>
        <item x="18"/>
        <item t="default"/>
      </items>
    </pivotField>
    <pivotField axis="axisPage" compact="0" outline="0" multipleItemSelectionAllowed="1" showAll="0">
      <items count="5">
        <item h="1" x="0"/>
        <item h="1" x="3"/>
        <item x="2"/>
        <item h="1" x="1"/>
        <item t="default"/>
      </items>
    </pivotField>
    <pivotField compact="0" outline="0" showAll="0"/>
  </pivotFields>
  <rowFields count="4">
    <field x="0"/>
    <field x="3"/>
    <field x="7"/>
    <field x="15"/>
  </rowFields>
  <rowItems count="10">
    <i>
      <x/>
      <x v="1"/>
      <x v="2"/>
      <x v="8"/>
    </i>
    <i r="1">
      <x v="5"/>
      <x v="21"/>
      <x v="13"/>
    </i>
    <i r="1">
      <x v="13"/>
      <x v="10"/>
      <x v="5"/>
    </i>
    <i r="3">
      <x v="7"/>
    </i>
    <i r="3">
      <x v="10"/>
    </i>
    <i r="3">
      <x v="17"/>
    </i>
    <i r="3">
      <x v="27"/>
    </i>
    <i r="3">
      <x v="36"/>
    </i>
    <i>
      <x v="2"/>
      <x v="7"/>
      <x v="12"/>
      <x v="18"/>
    </i>
    <i t="grand">
      <x/>
    </i>
  </rowItems>
  <colItems count="1">
    <i/>
  </colItems>
  <pageFields count="1">
    <pageField fld="16" hier="-1"/>
  </pageFields>
  <formats count="10">
    <format dxfId="204">
      <pivotArea collapsedLevelsAreSubtotals="1" fieldPosition="0">
        <references count="1">
          <reference field="0" count="0"/>
        </references>
      </pivotArea>
    </format>
    <format dxfId="203">
      <pivotArea grandRow="1" outline="0" collapsedLevelsAreSubtotals="1" fieldPosition="0"/>
    </format>
    <format dxfId="202">
      <pivotArea dataOnly="0" labelOnly="1" outline="0" fieldPosition="0">
        <references count="3">
          <reference field="0" count="1" selected="0">
            <x v="0"/>
          </reference>
          <reference field="3" count="1" selected="0">
            <x v="1"/>
          </reference>
          <reference field="7" count="1">
            <x v="2"/>
          </reference>
        </references>
      </pivotArea>
    </format>
    <format dxfId="201">
      <pivotArea dataOnly="0" labelOnly="1" outline="0" fieldPosition="0">
        <references count="3">
          <reference field="0" count="1" selected="0">
            <x v="0"/>
          </reference>
          <reference field="3" count="1" selected="0">
            <x v="5"/>
          </reference>
          <reference field="7" count="1">
            <x v="21"/>
          </reference>
        </references>
      </pivotArea>
    </format>
    <format dxfId="200">
      <pivotArea dataOnly="0" labelOnly="1" outline="0" fieldPosition="0">
        <references count="3">
          <reference field="0" count="1" selected="0">
            <x v="0"/>
          </reference>
          <reference field="3" count="1" selected="0">
            <x v="13"/>
          </reference>
          <reference field="7" count="1">
            <x v="10"/>
          </reference>
        </references>
      </pivotArea>
    </format>
    <format dxfId="199">
      <pivotArea dataOnly="0" labelOnly="1" outline="0" fieldPosition="0">
        <references count="3">
          <reference field="0" count="1" selected="0">
            <x v="2"/>
          </reference>
          <reference field="3" count="1" selected="0">
            <x v="7"/>
          </reference>
          <reference field="7" count="1">
            <x v="12"/>
          </reference>
        </references>
      </pivotArea>
    </format>
    <format dxfId="198">
      <pivotArea dataOnly="0" labelOnly="1" outline="0" fieldPosition="0">
        <references count="4">
          <reference field="0" count="1" selected="0">
            <x v="0"/>
          </reference>
          <reference field="3" count="1" selected="0">
            <x v="1"/>
          </reference>
          <reference field="7" count="1" selected="0">
            <x v="2"/>
          </reference>
          <reference field="15" count="1">
            <x v="8"/>
          </reference>
        </references>
      </pivotArea>
    </format>
    <format dxfId="197">
      <pivotArea dataOnly="0" labelOnly="1" outline="0" fieldPosition="0">
        <references count="4">
          <reference field="0" count="1" selected="0">
            <x v="0"/>
          </reference>
          <reference field="3" count="1" selected="0">
            <x v="5"/>
          </reference>
          <reference field="7" count="1" selected="0">
            <x v="21"/>
          </reference>
          <reference field="15" count="1">
            <x v="13"/>
          </reference>
        </references>
      </pivotArea>
    </format>
    <format dxfId="196">
      <pivotArea dataOnly="0" labelOnly="1" outline="0" fieldPosition="0">
        <references count="4">
          <reference field="0" count="1" selected="0">
            <x v="0"/>
          </reference>
          <reference field="3" count="1" selected="0">
            <x v="13"/>
          </reference>
          <reference field="7" count="1" selected="0">
            <x v="10"/>
          </reference>
          <reference field="15" count="6">
            <x v="5"/>
            <x v="7"/>
            <x v="10"/>
            <x v="17"/>
            <x v="27"/>
            <x v="36"/>
          </reference>
        </references>
      </pivotArea>
    </format>
    <format dxfId="195">
      <pivotArea dataOnly="0" labelOnly="1" outline="0" fieldPosition="0">
        <references count="4">
          <reference field="0" count="1" selected="0">
            <x v="2"/>
          </reference>
          <reference field="3" count="1" selected="0">
            <x v="7"/>
          </reference>
          <reference field="7" count="1" selected="0">
            <x v="12"/>
          </reference>
          <reference field="15" count="1">
            <x v="1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7E8724EE-4A4D-4271-884F-61881BB27A10}" name="TablaDinámica3"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chartFormat="10">
  <location ref="A38:E44" firstHeaderRow="1" firstDataRow="2" firstDataCol="1"/>
  <pivotFields count="18">
    <pivotField axis="axisRow" showAll="0">
      <items count="5">
        <item x="3"/>
        <item x="2"/>
        <item x="1"/>
        <item x="0"/>
        <item t="default"/>
      </items>
    </pivotField>
    <pivotField showAll="0"/>
    <pivotField numFmtId="14" showAll="0"/>
    <pivotField showAll="0">
      <items count="18">
        <item x="6"/>
        <item x="5"/>
        <item x="0"/>
        <item x="9"/>
        <item x="14"/>
        <item x="8"/>
        <item x="3"/>
        <item x="1"/>
        <item x="4"/>
        <item x="2"/>
        <item x="13"/>
        <item x="7"/>
        <item x="11"/>
        <item x="15"/>
        <item x="16"/>
        <item x="10"/>
        <item x="12"/>
        <item t="default"/>
      </items>
    </pivotField>
    <pivotField showAll="0"/>
    <pivotField showAll="0"/>
    <pivotField showAll="0"/>
    <pivotField showAll="0"/>
    <pivotField showAll="0"/>
    <pivotField showAll="0"/>
    <pivotField showAll="0"/>
    <pivotField showAll="0"/>
    <pivotField showAll="0"/>
    <pivotField showAll="0"/>
    <pivotField showAll="0"/>
    <pivotField dataField="1" showAll="0">
      <items count="46">
        <item x="2"/>
        <item x="22"/>
        <item x="25"/>
        <item x="21"/>
        <item x="12"/>
        <item x="39"/>
        <item x="33"/>
        <item x="35"/>
        <item x="15"/>
        <item x="27"/>
        <item x="38"/>
        <item x="34"/>
        <item x="20"/>
        <item x="24"/>
        <item x="0"/>
        <item x="44"/>
        <item x="26"/>
        <item x="40"/>
        <item x="9"/>
        <item x="42"/>
        <item x="29"/>
        <item x="30"/>
        <item x="28"/>
        <item x="16"/>
        <item x="1"/>
        <item x="41"/>
        <item x="6"/>
        <item x="37"/>
        <item x="11"/>
        <item x="13"/>
        <item x="14"/>
        <item x="19"/>
        <item x="5"/>
        <item x="32"/>
        <item x="17"/>
        <item x="43"/>
        <item x="36"/>
        <item x="31"/>
        <item x="10"/>
        <item x="23"/>
        <item x="7"/>
        <item x="8"/>
        <item x="3"/>
        <item x="4"/>
        <item x="18"/>
        <item t="default"/>
      </items>
    </pivotField>
    <pivotField axis="axisCol" showAll="0">
      <items count="5">
        <item x="0"/>
        <item x="3"/>
        <item x="2"/>
        <item h="1" x="1"/>
        <item t="default"/>
      </items>
    </pivotField>
    <pivotField showAll="0"/>
  </pivotFields>
  <rowFields count="1">
    <field x="0"/>
  </rowFields>
  <rowItems count="5">
    <i>
      <x/>
    </i>
    <i>
      <x v="1"/>
    </i>
    <i>
      <x v="2"/>
    </i>
    <i>
      <x v="3"/>
    </i>
    <i t="grand">
      <x/>
    </i>
  </rowItems>
  <colFields count="1">
    <field x="16"/>
  </colFields>
  <colItems count="4">
    <i>
      <x/>
    </i>
    <i>
      <x v="1"/>
    </i>
    <i>
      <x v="2"/>
    </i>
    <i t="grand">
      <x/>
    </i>
  </colItems>
  <dataFields count="1">
    <dataField name="Cuenta de Actividad de control" fld="15" subtotal="count" showDataAs="percentOfTotal" baseField="0" baseItem="0" numFmtId="10"/>
  </dataFields>
  <formats count="2">
    <format dxfId="206">
      <pivotArea collapsedLevelsAreSubtotals="1" fieldPosition="0">
        <references count="1">
          <reference field="0" count="0"/>
        </references>
      </pivotArea>
    </format>
    <format dxfId="205">
      <pivotArea grandRow="1" outline="0" collapsedLevelsAreSubtotals="1" fieldPosition="0"/>
    </format>
  </formats>
  <chartFormats count="4">
    <chartFormat chart="5" format="0" series="1">
      <pivotArea type="data" outline="0" fieldPosition="0">
        <references count="2">
          <reference field="4294967294" count="1" selected="0">
            <x v="0"/>
          </reference>
          <reference field="16" count="1" selected="0">
            <x v="0"/>
          </reference>
        </references>
      </pivotArea>
    </chartFormat>
    <chartFormat chart="5" format="1" series="1">
      <pivotArea type="data" outline="0" fieldPosition="0">
        <references count="2">
          <reference field="4294967294" count="1" selected="0">
            <x v="0"/>
          </reference>
          <reference field="16" count="1" selected="0">
            <x v="1"/>
          </reference>
        </references>
      </pivotArea>
    </chartFormat>
    <chartFormat chart="5" format="2" series="1">
      <pivotArea type="data" outline="0" fieldPosition="0">
        <references count="2">
          <reference field="4294967294" count="1" selected="0">
            <x v="0"/>
          </reference>
          <reference field="16" count="1" selected="0">
            <x v="2"/>
          </reference>
        </references>
      </pivotArea>
    </chartFormat>
    <chartFormat chart="5" format="3">
      <pivotArea type="data" outline="0" fieldPosition="0">
        <references count="3">
          <reference field="4294967294" count="1" selected="0">
            <x v="0"/>
          </reference>
          <reference field="0" count="1" selected="0">
            <x v="0"/>
          </reference>
          <reference field="16"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B7FE3010-0857-4C77-96FD-3A3766F971CB}" name="TablaDinámica6"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chartFormat="30">
  <location ref="A81:D86" firstHeaderRow="1" firstDataRow="2" firstDataCol="1" rowPageCount="1" colPageCount="1"/>
  <pivotFields count="18">
    <pivotField axis="axisPage" multipleItemSelectionAllowed="1" showAll="0">
      <items count="5">
        <item h="1" x="3"/>
        <item x="2"/>
        <item h="1" x="1"/>
        <item h="1" x="0"/>
        <item t="default"/>
      </items>
    </pivotField>
    <pivotField showAll="0"/>
    <pivotField numFmtId="14" showAll="0"/>
    <pivotField axis="axisRow" showAll="0">
      <items count="18">
        <item x="6"/>
        <item x="5"/>
        <item x="0"/>
        <item x="9"/>
        <item x="14"/>
        <item x="8"/>
        <item x="3"/>
        <item x="1"/>
        <item x="4"/>
        <item x="2"/>
        <item x="13"/>
        <item x="7"/>
        <item x="11"/>
        <item x="15"/>
        <item x="16"/>
        <item x="10"/>
        <item x="12"/>
        <item t="default"/>
      </items>
    </pivotField>
    <pivotField showAll="0"/>
    <pivotField showAll="0"/>
    <pivotField showAll="0"/>
    <pivotField showAll="0"/>
    <pivotField showAll="0"/>
    <pivotField showAll="0"/>
    <pivotField showAll="0"/>
    <pivotField showAll="0"/>
    <pivotField showAll="0"/>
    <pivotField showAll="0"/>
    <pivotField showAll="0"/>
    <pivotField dataField="1" showAll="0">
      <items count="46">
        <item x="2"/>
        <item x="22"/>
        <item x="25"/>
        <item x="21"/>
        <item x="12"/>
        <item x="39"/>
        <item x="33"/>
        <item x="35"/>
        <item x="15"/>
        <item x="27"/>
        <item x="38"/>
        <item x="34"/>
        <item x="20"/>
        <item x="24"/>
        <item x="0"/>
        <item x="44"/>
        <item x="26"/>
        <item x="40"/>
        <item x="9"/>
        <item x="42"/>
        <item x="29"/>
        <item x="30"/>
        <item x="28"/>
        <item x="16"/>
        <item x="1"/>
        <item x="41"/>
        <item x="6"/>
        <item x="37"/>
        <item x="11"/>
        <item x="13"/>
        <item x="14"/>
        <item x="19"/>
        <item x="5"/>
        <item x="32"/>
        <item x="17"/>
        <item x="43"/>
        <item x="36"/>
        <item x="31"/>
        <item x="10"/>
        <item x="23"/>
        <item x="7"/>
        <item x="8"/>
        <item x="3"/>
        <item x="4"/>
        <item x="18"/>
        <item t="default"/>
      </items>
    </pivotField>
    <pivotField axis="axisCol" showAll="0">
      <items count="5">
        <item x="0"/>
        <item x="3"/>
        <item x="2"/>
        <item h="1" x="1"/>
        <item t="default"/>
      </items>
    </pivotField>
    <pivotField showAll="0"/>
  </pivotFields>
  <rowFields count="1">
    <field x="3"/>
  </rowFields>
  <rowItems count="4">
    <i>
      <x v="6"/>
    </i>
    <i>
      <x v="9"/>
    </i>
    <i>
      <x v="16"/>
    </i>
    <i t="grand">
      <x/>
    </i>
  </rowItems>
  <colFields count="1">
    <field x="16"/>
  </colFields>
  <colItems count="3">
    <i>
      <x/>
    </i>
    <i>
      <x v="1"/>
    </i>
    <i t="grand">
      <x/>
    </i>
  </colItems>
  <pageFields count="1">
    <pageField fld="0" hier="-1"/>
  </pageFields>
  <dataFields count="1">
    <dataField name="Cuenta de Actividad de control" fld="15" subtotal="count" baseField="0" baseItem="0"/>
  </dataFields>
  <chartFormats count="7">
    <chartFormat chart="5" format="0" series="1">
      <pivotArea type="data" outline="0" fieldPosition="0">
        <references count="2">
          <reference field="4294967294" count="1" selected="0">
            <x v="0"/>
          </reference>
          <reference field="16" count="1" selected="0">
            <x v="0"/>
          </reference>
        </references>
      </pivotArea>
    </chartFormat>
    <chartFormat chart="5" format="1" series="1">
      <pivotArea type="data" outline="0" fieldPosition="0">
        <references count="2">
          <reference field="4294967294" count="1" selected="0">
            <x v="0"/>
          </reference>
          <reference field="16" count="1" selected="0">
            <x v="1"/>
          </reference>
        </references>
      </pivotArea>
    </chartFormat>
    <chartFormat chart="5" format="2" series="1">
      <pivotArea type="data" outline="0" fieldPosition="0">
        <references count="2">
          <reference field="4294967294" count="1" selected="0">
            <x v="0"/>
          </reference>
          <reference field="16" count="1" selected="0">
            <x v="2"/>
          </reference>
        </references>
      </pivotArea>
    </chartFormat>
    <chartFormat chart="5" format="3">
      <pivotArea type="data" outline="0" fieldPosition="0">
        <references count="3">
          <reference field="4294967294" count="1" selected="0">
            <x v="0"/>
          </reference>
          <reference field="0" count="1" selected="0">
            <x v="0"/>
          </reference>
          <reference field="16" count="1" selected="0">
            <x v="2"/>
          </reference>
        </references>
      </pivotArea>
    </chartFormat>
    <chartFormat chart="25" format="0" series="1">
      <pivotArea type="data" outline="0" fieldPosition="0">
        <references count="2">
          <reference field="4294967294" count="1" selected="0">
            <x v="0"/>
          </reference>
          <reference field="16" count="1" selected="0">
            <x v="0"/>
          </reference>
        </references>
      </pivotArea>
    </chartFormat>
    <chartFormat chart="25" format="1" series="1">
      <pivotArea type="data" outline="0" fieldPosition="0">
        <references count="2">
          <reference field="4294967294" count="1" selected="0">
            <x v="0"/>
          </reference>
          <reference field="16" count="1" selected="0">
            <x v="1"/>
          </reference>
        </references>
      </pivotArea>
    </chartFormat>
    <chartFormat chart="25" format="2" series="1">
      <pivotArea type="data" outline="0" fieldPosition="0">
        <references count="2">
          <reference field="4294967294" count="1" selected="0">
            <x v="0"/>
          </reference>
          <reference field="16"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07CA584F-7CCB-4CDD-858F-C2BA3C0C3D18}" name="TablaDinámica7"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chartFormat="30">
  <location ref="A102:C109" firstHeaderRow="1" firstDataRow="2" firstDataCol="1" rowPageCount="1" colPageCount="1"/>
  <pivotFields count="18">
    <pivotField axis="axisPage" multipleItemSelectionAllowed="1" showAll="0">
      <items count="5">
        <item h="1" x="3"/>
        <item h="1" x="2"/>
        <item h="1" x="1"/>
        <item x="0"/>
        <item t="default"/>
      </items>
    </pivotField>
    <pivotField showAll="0"/>
    <pivotField numFmtId="14" showAll="0"/>
    <pivotField axis="axisRow" showAll="0">
      <items count="18">
        <item x="6"/>
        <item x="5"/>
        <item x="0"/>
        <item x="9"/>
        <item x="14"/>
        <item x="8"/>
        <item x="3"/>
        <item x="1"/>
        <item x="4"/>
        <item x="2"/>
        <item x="13"/>
        <item x="7"/>
        <item x="11"/>
        <item x="15"/>
        <item x="16"/>
        <item x="10"/>
        <item x="12"/>
        <item t="default"/>
      </items>
    </pivotField>
    <pivotField showAll="0"/>
    <pivotField showAll="0"/>
    <pivotField showAll="0"/>
    <pivotField showAll="0"/>
    <pivotField showAll="0"/>
    <pivotField showAll="0"/>
    <pivotField showAll="0"/>
    <pivotField showAll="0"/>
    <pivotField showAll="0"/>
    <pivotField showAll="0"/>
    <pivotField showAll="0"/>
    <pivotField dataField="1" showAll="0">
      <items count="46">
        <item x="2"/>
        <item x="22"/>
        <item x="25"/>
        <item x="21"/>
        <item x="12"/>
        <item x="39"/>
        <item x="33"/>
        <item x="35"/>
        <item x="15"/>
        <item x="27"/>
        <item x="38"/>
        <item x="34"/>
        <item x="20"/>
        <item x="24"/>
        <item x="0"/>
        <item x="44"/>
        <item x="26"/>
        <item x="40"/>
        <item x="9"/>
        <item x="42"/>
        <item x="29"/>
        <item x="30"/>
        <item x="28"/>
        <item x="16"/>
        <item x="1"/>
        <item x="41"/>
        <item x="6"/>
        <item x="37"/>
        <item x="11"/>
        <item x="13"/>
        <item x="14"/>
        <item x="19"/>
        <item x="5"/>
        <item x="32"/>
        <item x="17"/>
        <item x="43"/>
        <item x="36"/>
        <item x="31"/>
        <item x="10"/>
        <item x="23"/>
        <item x="7"/>
        <item x="8"/>
        <item x="3"/>
        <item x="4"/>
        <item x="18"/>
        <item t="default"/>
      </items>
    </pivotField>
    <pivotField axis="axisCol" showAll="0">
      <items count="5">
        <item x="0"/>
        <item x="3"/>
        <item x="2"/>
        <item h="1" x="1"/>
        <item t="default"/>
      </items>
    </pivotField>
    <pivotField showAll="0"/>
  </pivotFields>
  <rowFields count="1">
    <field x="3"/>
  </rowFields>
  <rowItems count="6">
    <i>
      <x v="2"/>
    </i>
    <i>
      <x v="3"/>
    </i>
    <i>
      <x v="10"/>
    </i>
    <i>
      <x v="14"/>
    </i>
    <i>
      <x v="15"/>
    </i>
    <i t="grand">
      <x/>
    </i>
  </rowItems>
  <colFields count="1">
    <field x="16"/>
  </colFields>
  <colItems count="2">
    <i>
      <x/>
    </i>
    <i t="grand">
      <x/>
    </i>
  </colItems>
  <pageFields count="1">
    <pageField fld="0" hier="-1"/>
  </pageFields>
  <dataFields count="1">
    <dataField name="Cuenta de Actividad de control" fld="15" subtotal="count" baseField="0" baseItem="0"/>
  </dataFields>
  <chartFormats count="7">
    <chartFormat chart="5" format="0" series="1">
      <pivotArea type="data" outline="0" fieldPosition="0">
        <references count="2">
          <reference field="4294967294" count="1" selected="0">
            <x v="0"/>
          </reference>
          <reference field="16" count="1" selected="0">
            <x v="0"/>
          </reference>
        </references>
      </pivotArea>
    </chartFormat>
    <chartFormat chart="5" format="1" series="1">
      <pivotArea type="data" outline="0" fieldPosition="0">
        <references count="2">
          <reference field="4294967294" count="1" selected="0">
            <x v="0"/>
          </reference>
          <reference field="16" count="1" selected="0">
            <x v="1"/>
          </reference>
        </references>
      </pivotArea>
    </chartFormat>
    <chartFormat chart="5" format="2" series="1">
      <pivotArea type="data" outline="0" fieldPosition="0">
        <references count="2">
          <reference field="4294967294" count="1" selected="0">
            <x v="0"/>
          </reference>
          <reference field="16" count="1" selected="0">
            <x v="2"/>
          </reference>
        </references>
      </pivotArea>
    </chartFormat>
    <chartFormat chart="5" format="3">
      <pivotArea type="data" outline="0" fieldPosition="0">
        <references count="3">
          <reference field="4294967294" count="1" selected="0">
            <x v="0"/>
          </reference>
          <reference field="0" count="1" selected="0">
            <x v="0"/>
          </reference>
          <reference field="16" count="1" selected="0">
            <x v="2"/>
          </reference>
        </references>
      </pivotArea>
    </chartFormat>
    <chartFormat chart="25" format="0" series="1">
      <pivotArea type="data" outline="0" fieldPosition="0">
        <references count="2">
          <reference field="4294967294" count="1" selected="0">
            <x v="0"/>
          </reference>
          <reference field="16" count="1" selected="0">
            <x v="0"/>
          </reference>
        </references>
      </pivotArea>
    </chartFormat>
    <chartFormat chart="25" format="1" series="1">
      <pivotArea type="data" outline="0" fieldPosition="0">
        <references count="2">
          <reference field="4294967294" count="1" selected="0">
            <x v="0"/>
          </reference>
          <reference field="16" count="1" selected="0">
            <x v="1"/>
          </reference>
        </references>
      </pivotArea>
    </chartFormat>
    <chartFormat chart="25" format="2" series="1">
      <pivotArea type="data" outline="0" fieldPosition="0">
        <references count="2">
          <reference field="4294967294" count="1" selected="0">
            <x v="0"/>
          </reference>
          <reference field="16"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32CEA6B7-ACF1-49DE-9107-7332DE110983}" name="TablaDinámica9"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chartFormat="30">
  <location ref="A134:D138" firstHeaderRow="1" firstDataRow="2" firstDataCol="1" rowPageCount="1" colPageCount="1"/>
  <pivotFields count="18">
    <pivotField axis="axisPage" multipleItemSelectionAllowed="1" showAll="0">
      <items count="5">
        <item h="1" x="3"/>
        <item h="1" x="2"/>
        <item x="1"/>
        <item h="1" x="0"/>
        <item t="default"/>
      </items>
    </pivotField>
    <pivotField showAll="0"/>
    <pivotField numFmtId="14" showAll="0"/>
    <pivotField axis="axisRow" showAll="0">
      <items count="18">
        <item x="6"/>
        <item x="5"/>
        <item x="0"/>
        <item x="9"/>
        <item x="14"/>
        <item x="8"/>
        <item x="3"/>
        <item x="1"/>
        <item x="4"/>
        <item x="2"/>
        <item x="13"/>
        <item x="7"/>
        <item x="11"/>
        <item x="15"/>
        <item x="16"/>
        <item x="10"/>
        <item x="12"/>
        <item t="default"/>
      </items>
    </pivotField>
    <pivotField showAll="0"/>
    <pivotField showAll="0"/>
    <pivotField showAll="0"/>
    <pivotField showAll="0"/>
    <pivotField showAll="0"/>
    <pivotField showAll="0"/>
    <pivotField showAll="0"/>
    <pivotField showAll="0"/>
    <pivotField showAll="0"/>
    <pivotField showAll="0"/>
    <pivotField showAll="0"/>
    <pivotField dataField="1" showAll="0">
      <items count="46">
        <item x="2"/>
        <item x="22"/>
        <item x="25"/>
        <item x="21"/>
        <item x="12"/>
        <item x="39"/>
        <item x="33"/>
        <item x="35"/>
        <item x="15"/>
        <item x="27"/>
        <item x="38"/>
        <item x="34"/>
        <item x="20"/>
        <item x="24"/>
        <item x="0"/>
        <item x="44"/>
        <item x="26"/>
        <item x="40"/>
        <item x="9"/>
        <item x="42"/>
        <item x="29"/>
        <item x="30"/>
        <item x="28"/>
        <item x="16"/>
        <item x="1"/>
        <item x="41"/>
        <item x="6"/>
        <item x="37"/>
        <item x="11"/>
        <item x="13"/>
        <item x="14"/>
        <item x="19"/>
        <item x="5"/>
        <item x="32"/>
        <item x="17"/>
        <item x="43"/>
        <item x="36"/>
        <item x="31"/>
        <item x="10"/>
        <item x="23"/>
        <item x="7"/>
        <item x="8"/>
        <item x="3"/>
        <item x="4"/>
        <item x="18"/>
        <item t="default"/>
      </items>
    </pivotField>
    <pivotField axis="axisCol" showAll="0">
      <items count="5">
        <item x="0"/>
        <item x="3"/>
        <item x="2"/>
        <item h="1" x="1"/>
        <item t="default"/>
      </items>
    </pivotField>
    <pivotField showAll="0"/>
  </pivotFields>
  <rowFields count="1">
    <field x="3"/>
  </rowFields>
  <rowItems count="3">
    <i>
      <x/>
    </i>
    <i>
      <x v="7"/>
    </i>
    <i t="grand">
      <x/>
    </i>
  </rowItems>
  <colFields count="1">
    <field x="16"/>
  </colFields>
  <colItems count="3">
    <i>
      <x/>
    </i>
    <i>
      <x v="2"/>
    </i>
    <i t="grand">
      <x/>
    </i>
  </colItems>
  <pageFields count="1">
    <pageField fld="0" hier="-1"/>
  </pageFields>
  <dataFields count="1">
    <dataField name="Cuenta de Actividad de control" fld="15" subtotal="count" baseField="0" baseItem="0"/>
  </dataFields>
  <chartFormats count="7">
    <chartFormat chart="5" format="0" series="1">
      <pivotArea type="data" outline="0" fieldPosition="0">
        <references count="2">
          <reference field="4294967294" count="1" selected="0">
            <x v="0"/>
          </reference>
          <reference field="16" count="1" selected="0">
            <x v="0"/>
          </reference>
        </references>
      </pivotArea>
    </chartFormat>
    <chartFormat chart="5" format="1" series="1">
      <pivotArea type="data" outline="0" fieldPosition="0">
        <references count="2">
          <reference field="4294967294" count="1" selected="0">
            <x v="0"/>
          </reference>
          <reference field="16" count="1" selected="0">
            <x v="1"/>
          </reference>
        </references>
      </pivotArea>
    </chartFormat>
    <chartFormat chart="5" format="2" series="1">
      <pivotArea type="data" outline="0" fieldPosition="0">
        <references count="2">
          <reference field="4294967294" count="1" selected="0">
            <x v="0"/>
          </reference>
          <reference field="16" count="1" selected="0">
            <x v="2"/>
          </reference>
        </references>
      </pivotArea>
    </chartFormat>
    <chartFormat chart="5" format="3">
      <pivotArea type="data" outline="0" fieldPosition="0">
        <references count="3">
          <reference field="4294967294" count="1" selected="0">
            <x v="0"/>
          </reference>
          <reference field="0" count="1" selected="0">
            <x v="0"/>
          </reference>
          <reference field="16" count="1" selected="0">
            <x v="2"/>
          </reference>
        </references>
      </pivotArea>
    </chartFormat>
    <chartFormat chart="25" format="0" series="1">
      <pivotArea type="data" outline="0" fieldPosition="0">
        <references count="2">
          <reference field="4294967294" count="1" selected="0">
            <x v="0"/>
          </reference>
          <reference field="16" count="1" selected="0">
            <x v="0"/>
          </reference>
        </references>
      </pivotArea>
    </chartFormat>
    <chartFormat chart="25" format="1" series="1">
      <pivotArea type="data" outline="0" fieldPosition="0">
        <references count="2">
          <reference field="4294967294" count="1" selected="0">
            <x v="0"/>
          </reference>
          <reference field="16" count="1" selected="0">
            <x v="1"/>
          </reference>
        </references>
      </pivotArea>
    </chartFormat>
    <chartFormat chart="25" format="2" series="1">
      <pivotArea type="data" outline="0" fieldPosition="0">
        <references count="2">
          <reference field="4294967294" count="1" selected="0">
            <x v="0"/>
          </reference>
          <reference field="16"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D5E96D7-223E-471A-BE5C-EF9C0C5F1912}" name="TablaDinámica9" cacheId="1" applyNumberFormats="0" applyBorderFormats="0" applyFontFormats="0" applyPatternFormats="0" applyAlignmentFormats="0" applyWidthHeightFormats="1" dataCaption="Valores" updatedVersion="7" minRefreshableVersion="3" useAutoFormatting="1" itemPrintTitles="1" createdVersion="7" indent="0" compact="0" compactData="0" gridDropZones="1" multipleFieldFilters="0" chartFormat="9">
  <location ref="A120:E143" firstHeaderRow="1" firstDataRow="2" firstDataCol="2"/>
  <pivotFields count="51">
    <pivotField axis="axisRow" compact="0" outline="0" showAll="0">
      <items count="5">
        <item x="3"/>
        <item x="2"/>
        <item x="1"/>
        <item x="0"/>
        <item t="default"/>
      </items>
    </pivotField>
    <pivotField compact="0" outline="0" showAll="0"/>
    <pivotField compact="0" numFmtId="14" outline="0" showAll="0"/>
    <pivotField axis="axisRow" compact="0" outline="0" showAll="0">
      <items count="18">
        <item x="6"/>
        <item x="5"/>
        <item x="0"/>
        <item x="9"/>
        <item x="14"/>
        <item x="8"/>
        <item x="3"/>
        <item x="1"/>
        <item x="4"/>
        <item x="2"/>
        <item x="13"/>
        <item x="7"/>
        <item x="11"/>
        <item x="15"/>
        <item x="16"/>
        <item x="10"/>
        <item x="12"/>
        <item t="default"/>
      </items>
    </pivotField>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axis="axisCol" compact="0" outline="0" showAll="0">
      <items count="4">
        <item x="0"/>
        <item x="1"/>
        <item h="1" x="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0"/>
    <field x="3"/>
  </rowFields>
  <rowItems count="22">
    <i>
      <x/>
      <x v="1"/>
    </i>
    <i r="1">
      <x v="4"/>
    </i>
    <i r="1">
      <x v="5"/>
    </i>
    <i r="1">
      <x v="8"/>
    </i>
    <i r="1">
      <x v="11"/>
    </i>
    <i r="1">
      <x v="12"/>
    </i>
    <i r="1">
      <x v="13"/>
    </i>
    <i t="default">
      <x/>
    </i>
    <i>
      <x v="1"/>
      <x v="6"/>
    </i>
    <i r="1">
      <x v="9"/>
    </i>
    <i r="1">
      <x v="16"/>
    </i>
    <i t="default">
      <x v="1"/>
    </i>
    <i>
      <x v="2"/>
      <x/>
    </i>
    <i r="1">
      <x v="7"/>
    </i>
    <i t="default">
      <x v="2"/>
    </i>
    <i>
      <x v="3"/>
      <x v="2"/>
    </i>
    <i r="1">
      <x v="3"/>
    </i>
    <i r="1">
      <x v="10"/>
    </i>
    <i r="1">
      <x v="14"/>
    </i>
    <i r="1">
      <x v="15"/>
    </i>
    <i t="default">
      <x v="3"/>
    </i>
    <i t="grand">
      <x/>
    </i>
  </rowItems>
  <colFields count="1">
    <field x="16"/>
  </colFields>
  <colItems count="3">
    <i>
      <x/>
    </i>
    <i>
      <x v="1"/>
    </i>
    <i t="grand">
      <x/>
    </i>
  </colItems>
  <dataFields count="1">
    <dataField name="Cuenta de Cod Act" fld="14" subtotal="count" baseField="0" baseItem="0"/>
  </dataFields>
  <formats count="2">
    <format dxfId="210">
      <pivotArea outline="0" collapsedLevelsAreSubtotals="1" fieldPosition="0"/>
    </format>
    <format dxfId="209">
      <pivotArea outline="0" fieldPosition="0">
        <references count="1">
          <reference field="4294967294" count="1">
            <x v="0"/>
          </reference>
        </references>
      </pivotArea>
    </format>
  </formats>
  <chartFormats count="2">
    <chartFormat chart="3" format="0" series="1">
      <pivotArea type="data" outline="0" fieldPosition="0">
        <references count="2">
          <reference field="4294967294" count="1" selected="0">
            <x v="0"/>
          </reference>
          <reference field="16" count="1" selected="0">
            <x v="0"/>
          </reference>
        </references>
      </pivotArea>
    </chartFormat>
    <chartFormat chart="3" format="1" series="1">
      <pivotArea type="data" outline="0" fieldPosition="0">
        <references count="2">
          <reference field="4294967294" count="1" selected="0">
            <x v="0"/>
          </reference>
          <reference field="16"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0B39C3B9-7568-4C61-AE5C-460664F651DD}" name="TablaDinámica1" cacheId="0" applyNumberFormats="0" applyBorderFormats="0" applyFontFormats="0" applyPatternFormats="0" applyAlignmentFormats="0" applyWidthHeightFormats="1" dataCaption="Valores" updatedVersion="7" minRefreshableVersion="3" useAutoFormatting="1" itemPrintTitles="1" createdVersion="7" indent="0" compact="0" compactData="0" gridDropZones="1" multipleFieldFilters="0" chartFormat="30">
  <location ref="A147:D152" firstHeaderRow="1" firstDataRow="2" firstDataCol="2" rowPageCount="2" colPageCount="1"/>
  <pivotFields count="18">
    <pivotField axis="axisPage" compact="0" outline="0" multipleItemSelectionAllowed="1" showAll="0">
      <items count="5">
        <item h="1" x="3"/>
        <item h="1" x="2"/>
        <item h="1" x="1"/>
        <item x="0"/>
        <item t="default"/>
      </items>
    </pivotField>
    <pivotField compact="0" outline="0" showAll="0"/>
    <pivotField compact="0" numFmtId="14" outline="0" showAll="0"/>
    <pivotField axis="axisRow" compact="0" outline="0" showAll="0" defaultSubtotal="0">
      <items count="17">
        <item x="6"/>
        <item x="5"/>
        <item x="0"/>
        <item x="9"/>
        <item x="14"/>
        <item x="8"/>
        <item x="3"/>
        <item x="1"/>
        <item x="4"/>
        <item x="2"/>
        <item x="13"/>
        <item x="7"/>
        <item x="11"/>
        <item x="15"/>
        <item x="16"/>
        <item x="10"/>
        <item x="12"/>
      </items>
    </pivotField>
    <pivotField compact="0" outline="0" showAll="0"/>
    <pivotField compact="0" outline="0" showAll="0"/>
    <pivotField axis="axisPage" compact="0" outline="0" multipleItemSelectionAllowed="1" showAll="0">
      <items count="24">
        <item h="1" x="4"/>
        <item h="1" x="16"/>
        <item h="1" x="5"/>
        <item h="1" x="13"/>
        <item x="14"/>
        <item h="1" x="15"/>
        <item h="1" x="11"/>
        <item h="1" x="6"/>
        <item x="20"/>
        <item h="1" x="21"/>
        <item h="1" x="22"/>
        <item h="1" x="2"/>
        <item x="0"/>
        <item h="1" x="1"/>
        <item h="1" x="18"/>
        <item h="1" x="19"/>
        <item h="1" x="12"/>
        <item h="1" x="9"/>
        <item h="1" x="10"/>
        <item h="1" x="17"/>
        <item h="1" x="7"/>
        <item h="1" x="8"/>
        <item h="1" x="3"/>
        <item t="default"/>
      </items>
    </pivotField>
    <pivotField axis="axisRow" compact="0" outline="0" showAll="0">
      <items count="24">
        <item x="5"/>
        <item x="6"/>
        <item x="7"/>
        <item x="4"/>
        <item x="14"/>
        <item x="8"/>
        <item x="15"/>
        <item x="18"/>
        <item x="11"/>
        <item x="16"/>
        <item x="19"/>
        <item x="13"/>
        <item x="2"/>
        <item x="17"/>
        <item x="1"/>
        <item x="0"/>
        <item x="21"/>
        <item x="9"/>
        <item x="10"/>
        <item x="20"/>
        <item x="22"/>
        <item x="12"/>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items count="46">
        <item x="2"/>
        <item x="22"/>
        <item x="25"/>
        <item x="21"/>
        <item x="12"/>
        <item x="39"/>
        <item x="33"/>
        <item x="35"/>
        <item x="15"/>
        <item x="27"/>
        <item x="38"/>
        <item x="34"/>
        <item x="20"/>
        <item x="24"/>
        <item x="0"/>
        <item x="44"/>
        <item x="26"/>
        <item x="40"/>
        <item x="9"/>
        <item x="42"/>
        <item x="29"/>
        <item x="30"/>
        <item x="28"/>
        <item x="16"/>
        <item x="1"/>
        <item x="41"/>
        <item x="6"/>
        <item x="37"/>
        <item x="11"/>
        <item x="13"/>
        <item x="14"/>
        <item x="19"/>
        <item x="5"/>
        <item x="32"/>
        <item x="17"/>
        <item x="43"/>
        <item x="36"/>
        <item x="31"/>
        <item x="10"/>
        <item x="23"/>
        <item x="7"/>
        <item x="8"/>
        <item x="3"/>
        <item x="4"/>
        <item x="18"/>
        <item t="default"/>
      </items>
    </pivotField>
    <pivotField axis="axisCol" compact="0" outline="0" showAll="0">
      <items count="5">
        <item x="0"/>
        <item x="3"/>
        <item x="2"/>
        <item h="1" x="1"/>
        <item t="default"/>
      </items>
    </pivotField>
    <pivotField compact="0" outline="0" showAll="0"/>
  </pivotFields>
  <rowFields count="2">
    <field x="3"/>
    <field x="7"/>
  </rowFields>
  <rowItems count="4">
    <i>
      <x v="2"/>
      <x v="15"/>
    </i>
    <i>
      <x v="14"/>
      <x v="19"/>
    </i>
    <i>
      <x v="15"/>
      <x v="4"/>
    </i>
    <i t="grand">
      <x/>
    </i>
  </rowItems>
  <colFields count="1">
    <field x="16"/>
  </colFields>
  <colItems count="2">
    <i>
      <x/>
    </i>
    <i t="grand">
      <x/>
    </i>
  </colItems>
  <pageFields count="2">
    <pageField fld="0" hier="-1"/>
    <pageField fld="6" hier="-1"/>
  </pageFields>
  <dataFields count="1">
    <dataField name="Cuenta de Actividad de control" fld="15" subtotal="count" baseField="0" baseItem="0"/>
  </dataFields>
  <chartFormats count="7">
    <chartFormat chart="5" format="0" series="1">
      <pivotArea type="data" outline="0" fieldPosition="0">
        <references count="2">
          <reference field="4294967294" count="1" selected="0">
            <x v="0"/>
          </reference>
          <reference field="16" count="1" selected="0">
            <x v="0"/>
          </reference>
        </references>
      </pivotArea>
    </chartFormat>
    <chartFormat chart="5" format="1" series="1">
      <pivotArea type="data" outline="0" fieldPosition="0">
        <references count="2">
          <reference field="4294967294" count="1" selected="0">
            <x v="0"/>
          </reference>
          <reference field="16" count="1" selected="0">
            <x v="1"/>
          </reference>
        </references>
      </pivotArea>
    </chartFormat>
    <chartFormat chart="5" format="2" series="1">
      <pivotArea type="data" outline="0" fieldPosition="0">
        <references count="2">
          <reference field="4294967294" count="1" selected="0">
            <x v="0"/>
          </reference>
          <reference field="16" count="1" selected="0">
            <x v="2"/>
          </reference>
        </references>
      </pivotArea>
    </chartFormat>
    <chartFormat chart="5" format="3">
      <pivotArea type="data" outline="0" fieldPosition="0">
        <references count="3">
          <reference field="4294967294" count="1" selected="0">
            <x v="0"/>
          </reference>
          <reference field="0" count="1" selected="0">
            <x v="0"/>
          </reference>
          <reference field="16" count="1" selected="0">
            <x v="2"/>
          </reference>
        </references>
      </pivotArea>
    </chartFormat>
    <chartFormat chart="25" format="0" series="1">
      <pivotArea type="data" outline="0" fieldPosition="0">
        <references count="2">
          <reference field="4294967294" count="1" selected="0">
            <x v="0"/>
          </reference>
          <reference field="16" count="1" selected="0">
            <x v="0"/>
          </reference>
        </references>
      </pivotArea>
    </chartFormat>
    <chartFormat chart="25" format="1" series="1">
      <pivotArea type="data" outline="0" fieldPosition="0">
        <references count="2">
          <reference field="4294967294" count="1" selected="0">
            <x v="0"/>
          </reference>
          <reference field="16" count="1" selected="0">
            <x v="1"/>
          </reference>
        </references>
      </pivotArea>
    </chartFormat>
    <chartFormat chart="25" format="2" series="1">
      <pivotArea type="data" outline="0" fieldPosition="0">
        <references count="2">
          <reference field="4294967294" count="1" selected="0">
            <x v="0"/>
          </reference>
          <reference field="16"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3A7EA252-E3B8-44F9-BD3D-8EB73DDD0761}" name="TablaDinámica8" cacheId="1" applyNumberFormats="0" applyBorderFormats="0" applyFontFormats="0" applyPatternFormats="0" applyAlignmentFormats="0" applyWidthHeightFormats="1" dataCaption="Valores" updatedVersion="7" minRefreshableVersion="3" useAutoFormatting="1" itemPrintTitles="1" createdVersion="7" indent="0" compact="0" compactData="0" gridDropZones="1" multipleFieldFilters="0" chartFormat="13">
  <location ref="A100:D106" firstHeaderRow="1" firstDataRow="2" firstDataCol="1"/>
  <pivotFields count="51">
    <pivotField axis="axisRow" compact="0" outline="0" showAll="0">
      <items count="5">
        <item x="3"/>
        <item x="2"/>
        <item x="1"/>
        <item x="0"/>
        <item t="default"/>
      </items>
    </pivotField>
    <pivotField compact="0" outline="0" showAll="0"/>
    <pivotField compact="0" numFmtId="14" outline="0" showAll="0"/>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axis="axisCol" compact="0" outline="0" showAll="0">
      <items count="4">
        <item x="0"/>
        <item x="1"/>
        <item h="1" x="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0"/>
  </rowFields>
  <rowItems count="5">
    <i>
      <x/>
    </i>
    <i>
      <x v="1"/>
    </i>
    <i>
      <x v="2"/>
    </i>
    <i>
      <x v="3"/>
    </i>
    <i t="grand">
      <x/>
    </i>
  </rowItems>
  <colFields count="1">
    <field x="16"/>
  </colFields>
  <colItems count="3">
    <i>
      <x/>
    </i>
    <i>
      <x v="1"/>
    </i>
    <i t="grand">
      <x/>
    </i>
  </colItems>
  <dataFields count="1">
    <dataField name="Cuenta de Cod Act" fld="14" subtotal="count" baseField="0" baseItem="0"/>
  </dataFields>
  <formats count="2">
    <format dxfId="212">
      <pivotArea outline="0" collapsedLevelsAreSubtotals="1" fieldPosition="0"/>
    </format>
    <format dxfId="211">
      <pivotArea outline="0" fieldPosition="0">
        <references count="1">
          <reference field="4294967294" count="1">
            <x v="0"/>
          </reference>
        </references>
      </pivotArea>
    </format>
  </formats>
  <chartFormats count="2">
    <chartFormat chart="3" format="0" series="1">
      <pivotArea type="data" outline="0" fieldPosition="0">
        <references count="2">
          <reference field="4294967294" count="1" selected="0">
            <x v="0"/>
          </reference>
          <reference field="16" count="1" selected="0">
            <x v="0"/>
          </reference>
        </references>
      </pivotArea>
    </chartFormat>
    <chartFormat chart="3" format="1" series="1">
      <pivotArea type="data" outline="0" fieldPosition="0">
        <references count="2">
          <reference field="4294967294" count="1" selected="0">
            <x v="0"/>
          </reference>
          <reference field="16"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5B2900C2-DBF7-44E3-80EE-C8661D7D6FF1}" name="TablaDinámica16" cacheId="1" applyNumberFormats="0" applyBorderFormats="0" applyFontFormats="0" applyPatternFormats="0" applyAlignmentFormats="0" applyWidthHeightFormats="1" dataCaption="Valores" updatedVersion="7" minRefreshableVersion="3" useAutoFormatting="1" itemPrintTitles="1" createdVersion="7" indent="0" compact="0" compactData="0" gridDropZones="1" multipleFieldFilters="0" chartFormat="25">
  <location ref="A260:F270" firstHeaderRow="1" firstDataRow="2" firstDataCol="4"/>
  <pivotFields count="51">
    <pivotField axis="axisRow" compact="0" outline="0" showAll="0" defaultSubtotal="0">
      <items count="4">
        <item x="3"/>
        <item x="2"/>
        <item x="1"/>
        <item x="0"/>
      </items>
    </pivotField>
    <pivotField compact="0" outline="0" showAll="0"/>
    <pivotField compact="0" numFmtId="14" outline="0" showAll="0"/>
    <pivotField axis="axisRow" compact="0" outline="0" showAll="0" defaultSubtotal="0">
      <items count="17">
        <item x="6"/>
        <item x="5"/>
        <item x="0"/>
        <item x="9"/>
        <item x="14"/>
        <item x="8"/>
        <item x="3"/>
        <item x="1"/>
        <item x="4"/>
        <item x="2"/>
        <item x="13"/>
        <item x="7"/>
        <item x="11"/>
        <item x="15"/>
        <item x="16"/>
        <item x="10"/>
        <item x="12"/>
      </items>
    </pivotField>
    <pivotField compact="0" outline="0" showAll="0"/>
    <pivotField compact="0" outline="0" showAll="0" defaultSubtotal="0"/>
    <pivotField compact="0" outline="0" showAll="0"/>
    <pivotField axis="axisRow" compact="0" outline="0" showAll="0" defaultSubtotal="0">
      <items count="23">
        <item x="5"/>
        <item x="6"/>
        <item x="7"/>
        <item x="4"/>
        <item x="14"/>
        <item x="8"/>
        <item x="15"/>
        <item x="18"/>
        <item x="11"/>
        <item x="16"/>
        <item x="19"/>
        <item x="13"/>
        <item x="2"/>
        <item x="17"/>
        <item x="1"/>
        <item x="0"/>
        <item x="21"/>
        <item x="9"/>
        <item x="10"/>
        <item x="20"/>
        <item x="22"/>
        <item x="12"/>
        <item x="3"/>
      </items>
    </pivotField>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axis="axisRow" compact="0" outline="0" showAll="0">
      <items count="46">
        <item x="2"/>
        <item x="22"/>
        <item x="25"/>
        <item x="21"/>
        <item x="12"/>
        <item x="39"/>
        <item x="33"/>
        <item x="35"/>
        <item x="15"/>
        <item x="27"/>
        <item x="38"/>
        <item x="34"/>
        <item x="20"/>
        <item x="24"/>
        <item x="0"/>
        <item x="44"/>
        <item x="26"/>
        <item x="40"/>
        <item x="9"/>
        <item x="42"/>
        <item x="29"/>
        <item x="30"/>
        <item x="28"/>
        <item x="16"/>
        <item x="1"/>
        <item x="41"/>
        <item x="6"/>
        <item x="37"/>
        <item x="11"/>
        <item x="13"/>
        <item x="14"/>
        <item x="19"/>
        <item x="5"/>
        <item x="32"/>
        <item x="17"/>
        <item x="43"/>
        <item x="36"/>
        <item x="31"/>
        <item x="10"/>
        <item x="23"/>
        <item x="7"/>
        <item x="8"/>
        <item x="3"/>
        <item x="4"/>
        <item x="18"/>
        <item t="default"/>
      </items>
    </pivotField>
    <pivotField axis="axisCol" compact="0" outline="0" showAll="0">
      <items count="4">
        <item h="1" x="0"/>
        <item x="1"/>
        <item h="1" x="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4">
    <field x="0"/>
    <field x="3"/>
    <field x="7"/>
    <field x="15"/>
  </rowFields>
  <rowItems count="9">
    <i>
      <x/>
      <x v="13"/>
      <x v="10"/>
      <x v="5"/>
    </i>
    <i r="3">
      <x v="7"/>
    </i>
    <i>
      <x v="2"/>
      <x v="7"/>
      <x v="12"/>
      <x v="18"/>
    </i>
    <i r="3">
      <x v="32"/>
    </i>
    <i r="3">
      <x v="40"/>
    </i>
    <i r="3">
      <x v="41"/>
    </i>
    <i>
      <x v="3"/>
      <x v="2"/>
      <x v="14"/>
      <x v="43"/>
    </i>
    <i r="2">
      <x v="15"/>
      <x/>
    </i>
    <i t="grand">
      <x/>
    </i>
  </rowItems>
  <colFields count="1">
    <field x="16"/>
  </colFields>
  <colItems count="2">
    <i>
      <x v="1"/>
    </i>
    <i t="grand">
      <x/>
    </i>
  </colItems>
  <dataFields count="1">
    <dataField name="Cuenta de Cod Act" fld="14" subtotal="count" baseField="0" baseItem="0"/>
  </dataFields>
  <formats count="2">
    <format dxfId="214">
      <pivotArea outline="0" collapsedLevelsAreSubtotals="1" fieldPosition="0"/>
    </format>
    <format dxfId="213">
      <pivotArea outline="0" fieldPosition="0">
        <references count="1">
          <reference field="4294967294" count="1">
            <x v="0"/>
          </reference>
        </references>
      </pivotArea>
    </format>
  </formats>
  <chartFormats count="5">
    <chartFormat chart="3" format="0" series="1">
      <pivotArea type="data" outline="0" fieldPosition="0">
        <references count="2">
          <reference field="4294967294" count="1" selected="0">
            <x v="0"/>
          </reference>
          <reference field="16" count="1" selected="0">
            <x v="0"/>
          </reference>
        </references>
      </pivotArea>
    </chartFormat>
    <chartFormat chart="3" format="1" series="1">
      <pivotArea type="data" outline="0" fieldPosition="0">
        <references count="2">
          <reference field="4294967294" count="1" selected="0">
            <x v="0"/>
          </reference>
          <reference field="16" count="1" selected="0">
            <x v="1"/>
          </reference>
        </references>
      </pivotArea>
    </chartFormat>
    <chartFormat chart="10" format="0" series="1">
      <pivotArea type="data" outline="0" fieldPosition="0">
        <references count="2">
          <reference field="4294967294" count="1" selected="0">
            <x v="0"/>
          </reference>
          <reference field="16" count="1" selected="0">
            <x v="0"/>
          </reference>
        </references>
      </pivotArea>
    </chartFormat>
    <chartFormat chart="20" format="0" series="1">
      <pivotArea type="data" outline="0" fieldPosition="0">
        <references count="2">
          <reference field="4294967294" count="1" selected="0">
            <x v="0"/>
          </reference>
          <reference field="16" count="1" selected="0">
            <x v="0"/>
          </reference>
        </references>
      </pivotArea>
    </chartFormat>
    <chartFormat chart="20" format="1" series="1">
      <pivotArea type="data" outline="0" fieldPosition="0">
        <references count="2">
          <reference field="4294967294" count="1" selected="0">
            <x v="0"/>
          </reference>
          <reference field="16"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545D3B5C-7EE2-40FD-9634-EFED4729E7D5}" name="TablaDinámica14" cacheId="1" applyNumberFormats="0" applyBorderFormats="0" applyFontFormats="0" applyPatternFormats="0" applyAlignmentFormats="0" applyWidthHeightFormats="1" dataCaption="Valores" updatedVersion="7" minRefreshableVersion="3" useAutoFormatting="1" itemPrintTitles="1" createdVersion="7" indent="0" compact="0" compactData="0" gridDropZones="1" multipleFieldFilters="0" chartFormat="25">
  <location ref="A225:F231" firstHeaderRow="1" firstDataRow="2" firstDataCol="3"/>
  <pivotFields count="51">
    <pivotField axis="axisRow" compact="0" outline="0" showAll="0">
      <items count="5">
        <item x="3"/>
        <item x="2"/>
        <item x="1"/>
        <item x="0"/>
        <item t="default"/>
      </items>
    </pivotField>
    <pivotField compact="0" outline="0" showAll="0"/>
    <pivotField compact="0" numFmtId="14" outline="0" showAll="0"/>
    <pivotField axis="axisRow" compact="0" outline="0" showAll="0" defaultSubtotal="0">
      <items count="17">
        <item h="1" x="6"/>
        <item h="1" x="5"/>
        <item x="0"/>
        <item h="1" x="9"/>
        <item h="1" x="14"/>
        <item h="1" x="8"/>
        <item h="1" x="3"/>
        <item h="1" x="1"/>
        <item h="1" x="4"/>
        <item h="1" x="2"/>
        <item h="1" x="13"/>
        <item h="1" x="7"/>
        <item h="1" x="11"/>
        <item h="1" x="15"/>
        <item x="16"/>
        <item x="10"/>
        <item h="1" x="12"/>
      </items>
    </pivotField>
    <pivotField compact="0" outline="0" showAll="0"/>
    <pivotField compact="0" outline="0" showAll="0" defaultSubtotal="0"/>
    <pivotField axis="axisRow" compact="0" outline="0" showAll="0">
      <items count="24">
        <item h="1" x="4"/>
        <item h="1" x="16"/>
        <item h="1" x="5"/>
        <item h="1" x="13"/>
        <item x="14"/>
        <item h="1" x="15"/>
        <item h="1" x="11"/>
        <item h="1" x="6"/>
        <item x="20"/>
        <item h="1" x="21"/>
        <item h="1" x="22"/>
        <item h="1" x="2"/>
        <item x="0"/>
        <item h="1" x="1"/>
        <item h="1" x="18"/>
        <item h="1" x="19"/>
        <item h="1" x="12"/>
        <item h="1" x="9"/>
        <item h="1" x="10"/>
        <item h="1" x="17"/>
        <item h="1" x="7"/>
        <item h="1" x="8"/>
        <item h="1"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axis="axisCol" compact="0" outline="0" showAll="0">
      <items count="4">
        <item x="0"/>
        <item x="1"/>
        <item h="1" x="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3">
    <field x="0"/>
    <field x="3"/>
    <field x="6"/>
  </rowFields>
  <rowItems count="5">
    <i>
      <x v="3"/>
      <x v="2"/>
      <x v="12"/>
    </i>
    <i r="1">
      <x v="14"/>
      <x v="8"/>
    </i>
    <i r="1">
      <x v="15"/>
      <x v="4"/>
    </i>
    <i t="default">
      <x v="3"/>
    </i>
    <i t="grand">
      <x/>
    </i>
  </rowItems>
  <colFields count="1">
    <field x="16"/>
  </colFields>
  <colItems count="3">
    <i>
      <x/>
    </i>
    <i>
      <x v="1"/>
    </i>
    <i t="grand">
      <x/>
    </i>
  </colItems>
  <dataFields count="1">
    <dataField name="Cuenta de Cod Act" fld="14" subtotal="count" baseField="0" baseItem="0"/>
  </dataFields>
  <formats count="2">
    <format dxfId="216">
      <pivotArea outline="0" collapsedLevelsAreSubtotals="1" fieldPosition="0"/>
    </format>
    <format dxfId="215">
      <pivotArea outline="0" fieldPosition="0">
        <references count="1">
          <reference field="4294967294" count="1">
            <x v="0"/>
          </reference>
        </references>
      </pivotArea>
    </format>
  </formats>
  <chartFormats count="5">
    <chartFormat chart="3" format="0" series="1">
      <pivotArea type="data" outline="0" fieldPosition="0">
        <references count="2">
          <reference field="4294967294" count="1" selected="0">
            <x v="0"/>
          </reference>
          <reference field="16" count="1" selected="0">
            <x v="0"/>
          </reference>
        </references>
      </pivotArea>
    </chartFormat>
    <chartFormat chart="3" format="1" series="1">
      <pivotArea type="data" outline="0" fieldPosition="0">
        <references count="2">
          <reference field="4294967294" count="1" selected="0">
            <x v="0"/>
          </reference>
          <reference field="16" count="1" selected="0">
            <x v="1"/>
          </reference>
        </references>
      </pivotArea>
    </chartFormat>
    <chartFormat chart="10" format="0" series="1">
      <pivotArea type="data" outline="0" fieldPosition="0">
        <references count="2">
          <reference field="4294967294" count="1" selected="0">
            <x v="0"/>
          </reference>
          <reference field="16" count="1" selected="0">
            <x v="0"/>
          </reference>
        </references>
      </pivotArea>
    </chartFormat>
    <chartFormat chart="20" format="0" series="1">
      <pivotArea type="data" outline="0" fieldPosition="0">
        <references count="2">
          <reference field="4294967294" count="1" selected="0">
            <x v="0"/>
          </reference>
          <reference field="16" count="1" selected="0">
            <x v="0"/>
          </reference>
        </references>
      </pivotArea>
    </chartFormat>
    <chartFormat chart="20" format="1" series="1">
      <pivotArea type="data" outline="0" fieldPosition="0">
        <references count="2">
          <reference field="4294967294" count="1" selected="0">
            <x v="0"/>
          </reference>
          <reference field="16"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F5F153D0-7766-4219-99C4-1347C6B5AC37}" name="TablaDinámica7" cacheId="1" applyNumberFormats="0" applyBorderFormats="0" applyFontFormats="0" applyPatternFormats="0" applyAlignmentFormats="0" applyWidthHeightFormats="1" dataCaption="Valores" updatedVersion="7" minRefreshableVersion="3" useAutoFormatting="1" rowGrandTotals="0" itemPrintTitles="1" createdVersion="7" indent="0" compact="0" compactData="0" gridDropZones="1" multipleFieldFilters="0">
  <location ref="A70:C92" firstHeaderRow="2" firstDataRow="2" firstDataCol="2"/>
  <pivotFields count="51">
    <pivotField axis="axisRow" compact="0" outline="0" showAll="0">
      <items count="5">
        <item x="3"/>
        <item x="2"/>
        <item x="1"/>
        <item x="0"/>
        <item t="default"/>
      </items>
    </pivotField>
    <pivotField compact="0" outline="0" showAll="0"/>
    <pivotField compact="0" numFmtId="14" outline="0" showAll="0"/>
    <pivotField axis="axisRow" compact="0" outline="0" showAll="0">
      <items count="18">
        <item x="6"/>
        <item x="5"/>
        <item x="0"/>
        <item x="9"/>
        <item x="14"/>
        <item x="8"/>
        <item x="3"/>
        <item x="1"/>
        <item x="4"/>
        <item x="2"/>
        <item x="13"/>
        <item x="7"/>
        <item x="11"/>
        <item x="15"/>
        <item x="16"/>
        <item x="10"/>
        <item x="12"/>
        <item t="default"/>
      </items>
    </pivotField>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0"/>
    <field x="3"/>
  </rowFields>
  <rowItems count="21">
    <i>
      <x/>
      <x v="1"/>
    </i>
    <i r="1">
      <x v="4"/>
    </i>
    <i r="1">
      <x v="5"/>
    </i>
    <i r="1">
      <x v="8"/>
    </i>
    <i r="1">
      <x v="11"/>
    </i>
    <i r="1">
      <x v="12"/>
    </i>
    <i r="1">
      <x v="13"/>
    </i>
    <i t="default">
      <x/>
    </i>
    <i>
      <x v="1"/>
      <x v="6"/>
    </i>
    <i r="1">
      <x v="9"/>
    </i>
    <i r="1">
      <x v="16"/>
    </i>
    <i t="default">
      <x v="1"/>
    </i>
    <i>
      <x v="2"/>
      <x/>
    </i>
    <i r="1">
      <x v="7"/>
    </i>
    <i t="default">
      <x v="2"/>
    </i>
    <i>
      <x v="3"/>
      <x v="2"/>
    </i>
    <i r="1">
      <x v="3"/>
    </i>
    <i r="1">
      <x v="10"/>
    </i>
    <i r="1">
      <x v="14"/>
    </i>
    <i r="1">
      <x v="15"/>
    </i>
    <i t="default">
      <x v="3"/>
    </i>
  </rowItems>
  <colItems count="1">
    <i/>
  </colItems>
  <dataFields count="1">
    <dataField name="Cuenta de Cod Act" fld="14" subtotal="count" showDataAs="percentOfTotal" baseField="3" baseItem="1" numFmtId="9"/>
  </dataFields>
  <formats count="1">
    <format dxfId="21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13C60EED-FB58-4951-9775-CEDB65134916}" name="TablaDinámica11" cacheId="1" applyNumberFormats="0" applyBorderFormats="0" applyFontFormats="0" applyPatternFormats="0" applyAlignmentFormats="0" applyWidthHeightFormats="1" dataCaption="Valores" updatedVersion="7" minRefreshableVersion="3" useAutoFormatting="1" itemPrintTitles="1" createdVersion="7" indent="0" compact="0" compactData="0" gridDropZones="1" multipleFieldFilters="0" chartFormat="19">
  <location ref="A176:E184" firstHeaderRow="1" firstDataRow="2" firstDataCol="2"/>
  <pivotFields count="51">
    <pivotField axis="axisRow" compact="0" outline="0" showAll="0">
      <items count="5">
        <item h="1" x="3"/>
        <item h="1" x="2"/>
        <item h="1" x="1"/>
        <item x="0"/>
        <item t="default"/>
      </items>
    </pivotField>
    <pivotField compact="0" outline="0" showAll="0"/>
    <pivotField compact="0" numFmtId="14" outline="0" showAll="0"/>
    <pivotField axis="axisRow" compact="0" outline="0" showAll="0">
      <items count="18">
        <item x="6"/>
        <item x="5"/>
        <item x="0"/>
        <item x="9"/>
        <item x="14"/>
        <item x="8"/>
        <item x="3"/>
        <item x="1"/>
        <item x="4"/>
        <item x="2"/>
        <item x="13"/>
        <item x="7"/>
        <item x="11"/>
        <item x="15"/>
        <item x="16"/>
        <item x="10"/>
        <item x="12"/>
        <item t="default"/>
      </items>
    </pivotField>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axis="axisCol" compact="0" outline="0" showAll="0">
      <items count="4">
        <item x="0"/>
        <item x="1"/>
        <item h="1" x="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0"/>
    <field x="3"/>
  </rowFields>
  <rowItems count="7">
    <i>
      <x v="3"/>
      <x v="2"/>
    </i>
    <i r="1">
      <x v="3"/>
    </i>
    <i r="1">
      <x v="10"/>
    </i>
    <i r="1">
      <x v="14"/>
    </i>
    <i r="1">
      <x v="15"/>
    </i>
    <i t="default">
      <x v="3"/>
    </i>
    <i t="grand">
      <x/>
    </i>
  </rowItems>
  <colFields count="1">
    <field x="16"/>
  </colFields>
  <colItems count="3">
    <i>
      <x/>
    </i>
    <i>
      <x v="1"/>
    </i>
    <i t="grand">
      <x/>
    </i>
  </colItems>
  <dataFields count="1">
    <dataField name="Cuenta de Cod Act" fld="14" subtotal="count" baseField="0" baseItem="0"/>
  </dataFields>
  <formats count="2">
    <format dxfId="219">
      <pivotArea outline="0" collapsedLevelsAreSubtotals="1" fieldPosition="0"/>
    </format>
    <format dxfId="218">
      <pivotArea outline="0" fieldPosition="0">
        <references count="1">
          <reference field="4294967294" count="1">
            <x v="0"/>
          </reference>
        </references>
      </pivotArea>
    </format>
  </formats>
  <chartFormats count="3">
    <chartFormat chart="3" format="0" series="1">
      <pivotArea type="data" outline="0" fieldPosition="0">
        <references count="2">
          <reference field="4294967294" count="1" selected="0">
            <x v="0"/>
          </reference>
          <reference field="16" count="1" selected="0">
            <x v="0"/>
          </reference>
        </references>
      </pivotArea>
    </chartFormat>
    <chartFormat chart="3" format="1" series="1">
      <pivotArea type="data" outline="0" fieldPosition="0">
        <references count="2">
          <reference field="4294967294" count="1" selected="0">
            <x v="0"/>
          </reference>
          <reference field="16" count="1" selected="0">
            <x v="1"/>
          </reference>
        </references>
      </pivotArea>
    </chartFormat>
    <chartFormat chart="10" format="0" series="1">
      <pivotArea type="data" outline="0" fieldPosition="0">
        <references count="2">
          <reference field="4294967294" count="1" selected="0">
            <x v="0"/>
          </reference>
          <reference field="16"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151356EB-A3D7-4EB6-AB11-AD53A9F8A413}" name="TablaDinámica5" cacheId="1" applyNumberFormats="0" applyBorderFormats="0" applyFontFormats="0" applyPatternFormats="0" applyAlignmentFormats="0" applyWidthHeightFormats="1" dataCaption="Valores" updatedVersion="7" minRefreshableVersion="3" useAutoFormatting="1" rowGrandTotals="0" itemPrintTitles="1" createdVersion="7" indent="0" compact="0" compactData="0" gridDropZones="1" multipleFieldFilters="0">
  <location ref="A3:H27" firstHeaderRow="2" firstDataRow="2" firstDataCol="2"/>
  <pivotFields count="51">
    <pivotField axis="axisRow" compact="0" outline="0" showAll="0" defaultSubtotal="0">
      <items count="4">
        <item x="3"/>
        <item x="2"/>
        <item x="1"/>
        <item x="0"/>
      </items>
    </pivotField>
    <pivotField compact="0" outline="0" showAll="0"/>
    <pivotField compact="0" numFmtId="14" outline="0" showAll="0"/>
    <pivotField compact="0" outline="0" showAll="0"/>
    <pivotField compact="0" outline="0" showAll="0"/>
    <pivotField compact="0" outline="0" showAll="0" defaultSubtotal="0"/>
    <pivotField compact="0" outline="0" showAll="0"/>
    <pivotField axis="axisRow" compact="0" outline="0" showAll="0">
      <items count="24">
        <item x="5"/>
        <item x="6"/>
        <item x="7"/>
        <item x="4"/>
        <item x="14"/>
        <item x="8"/>
        <item x="15"/>
        <item x="18"/>
        <item x="11"/>
        <item x="16"/>
        <item x="19"/>
        <item x="13"/>
        <item x="2"/>
        <item x="17"/>
        <item x="1"/>
        <item x="0"/>
        <item x="21"/>
        <item x="9"/>
        <item x="10"/>
        <item x="20"/>
        <item x="22"/>
        <item x="12"/>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0"/>
    <field x="7"/>
  </rowFields>
  <rowItems count="23">
    <i>
      <x/>
      <x v="1"/>
    </i>
    <i r="1">
      <x v="2"/>
    </i>
    <i r="1">
      <x v="5"/>
    </i>
    <i r="1">
      <x v="6"/>
    </i>
    <i r="1">
      <x v="7"/>
    </i>
    <i r="1">
      <x v="8"/>
    </i>
    <i r="1">
      <x v="10"/>
    </i>
    <i r="1">
      <x v="21"/>
    </i>
    <i>
      <x v="1"/>
      <x/>
    </i>
    <i r="1">
      <x v="3"/>
    </i>
    <i r="1">
      <x v="9"/>
    </i>
    <i r="1">
      <x v="22"/>
    </i>
    <i>
      <x v="2"/>
      <x v="12"/>
    </i>
    <i r="1">
      <x v="17"/>
    </i>
    <i r="1">
      <x v="18"/>
    </i>
    <i>
      <x v="3"/>
      <x v="4"/>
    </i>
    <i r="1">
      <x v="11"/>
    </i>
    <i r="1">
      <x v="13"/>
    </i>
    <i r="1">
      <x v="14"/>
    </i>
    <i r="1">
      <x v="15"/>
    </i>
    <i r="1">
      <x v="16"/>
    </i>
    <i r="1">
      <x v="19"/>
    </i>
    <i r="1">
      <x v="20"/>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B00168F2-FCCF-423F-B19D-B5A091B1F8BC}" name="TablaDinámica13" cacheId="1" applyNumberFormats="0" applyBorderFormats="0" applyFontFormats="0" applyPatternFormats="0" applyAlignmentFormats="0" applyWidthHeightFormats="1" dataCaption="Valores" updatedVersion="7" minRefreshableVersion="3" useAutoFormatting="1" itemPrintTitles="1" createdVersion="7" indent="0" compact="0" compactData="0" gridDropZones="1" multipleFieldFilters="0" chartFormat="25">
  <location ref="A210:E215" firstHeaderRow="1" firstDataRow="2" firstDataCol="2"/>
  <pivotFields count="51">
    <pivotField axis="axisRow" compact="0" outline="0" showAll="0">
      <items count="5">
        <item h="1" x="3"/>
        <item h="1" x="2"/>
        <item x="1"/>
        <item h="1" x="0"/>
        <item t="default"/>
      </items>
    </pivotField>
    <pivotField compact="0" outline="0" showAll="0"/>
    <pivotField compact="0" numFmtId="14" outline="0" showAll="0"/>
    <pivotField axis="axisRow" compact="0" outline="0" showAll="0">
      <items count="18">
        <item x="6"/>
        <item x="5"/>
        <item x="0"/>
        <item x="9"/>
        <item x="14"/>
        <item x="8"/>
        <item x="3"/>
        <item x="1"/>
        <item x="4"/>
        <item x="2"/>
        <item x="13"/>
        <item x="7"/>
        <item x="11"/>
        <item x="15"/>
        <item x="16"/>
        <item x="10"/>
        <item x="12"/>
        <item t="default"/>
      </items>
    </pivotField>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axis="axisCol" compact="0" outline="0" showAll="0">
      <items count="4">
        <item x="0"/>
        <item x="1"/>
        <item h="1" x="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0"/>
    <field x="3"/>
  </rowFields>
  <rowItems count="4">
    <i>
      <x v="2"/>
      <x/>
    </i>
    <i r="1">
      <x v="7"/>
    </i>
    <i t="default">
      <x v="2"/>
    </i>
    <i t="grand">
      <x/>
    </i>
  </rowItems>
  <colFields count="1">
    <field x="16"/>
  </colFields>
  <colItems count="3">
    <i>
      <x/>
    </i>
    <i>
      <x v="1"/>
    </i>
    <i t="grand">
      <x/>
    </i>
  </colItems>
  <dataFields count="1">
    <dataField name="Cuenta de Cod Act" fld="14" subtotal="count" baseField="0" baseItem="0"/>
  </dataFields>
  <formats count="2">
    <format dxfId="221">
      <pivotArea outline="0" collapsedLevelsAreSubtotals="1" fieldPosition="0"/>
    </format>
    <format dxfId="220">
      <pivotArea outline="0" fieldPosition="0">
        <references count="1">
          <reference field="4294967294" count="1">
            <x v="0"/>
          </reference>
        </references>
      </pivotArea>
    </format>
  </formats>
  <chartFormats count="5">
    <chartFormat chart="3" format="0" series="1">
      <pivotArea type="data" outline="0" fieldPosition="0">
        <references count="2">
          <reference field="4294967294" count="1" selected="0">
            <x v="0"/>
          </reference>
          <reference field="16" count="1" selected="0">
            <x v="0"/>
          </reference>
        </references>
      </pivotArea>
    </chartFormat>
    <chartFormat chart="3" format="1" series="1">
      <pivotArea type="data" outline="0" fieldPosition="0">
        <references count="2">
          <reference field="4294967294" count="1" selected="0">
            <x v="0"/>
          </reference>
          <reference field="16" count="1" selected="0">
            <x v="1"/>
          </reference>
        </references>
      </pivotArea>
    </chartFormat>
    <chartFormat chart="10" format="0" series="1">
      <pivotArea type="data" outline="0" fieldPosition="0">
        <references count="2">
          <reference field="4294967294" count="1" selected="0">
            <x v="0"/>
          </reference>
          <reference field="16" count="1" selected="0">
            <x v="0"/>
          </reference>
        </references>
      </pivotArea>
    </chartFormat>
    <chartFormat chart="20" format="0" series="1">
      <pivotArea type="data" outline="0" fieldPosition="0">
        <references count="2">
          <reference field="4294967294" count="1" selected="0">
            <x v="0"/>
          </reference>
          <reference field="16" count="1" selected="0">
            <x v="0"/>
          </reference>
        </references>
      </pivotArea>
    </chartFormat>
    <chartFormat chart="20" format="1" series="1">
      <pivotArea type="data" outline="0" fieldPosition="0">
        <references count="2">
          <reference field="4294967294" count="1" selected="0">
            <x v="0"/>
          </reference>
          <reference field="16"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ivotTable" Target="../pivotTables/pivotTable8.xml"/><Relationship Id="rId13" Type="http://schemas.openxmlformats.org/officeDocument/2006/relationships/printerSettings" Target="../printerSettings/printerSettings1.bin"/><Relationship Id="rId3" Type="http://schemas.openxmlformats.org/officeDocument/2006/relationships/pivotTable" Target="../pivotTables/pivotTable3.xml"/><Relationship Id="rId7" Type="http://schemas.openxmlformats.org/officeDocument/2006/relationships/pivotTable" Target="../pivotTables/pivotTable7.xml"/><Relationship Id="rId12" Type="http://schemas.openxmlformats.org/officeDocument/2006/relationships/pivotTable" Target="../pivotTables/pivotTable12.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5" Type="http://schemas.openxmlformats.org/officeDocument/2006/relationships/pivotTable" Target="../pivotTables/pivotTable5.xml"/><Relationship Id="rId10" Type="http://schemas.openxmlformats.org/officeDocument/2006/relationships/pivotTable" Target="../pivotTables/pivotTable10.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pivotTable" Target="../pivotTables/pivotTable20.xml"/><Relationship Id="rId3" Type="http://schemas.openxmlformats.org/officeDocument/2006/relationships/pivotTable" Target="../pivotTables/pivotTable15.xml"/><Relationship Id="rId7" Type="http://schemas.openxmlformats.org/officeDocument/2006/relationships/pivotTable" Target="../pivotTables/pivotTable19.xml"/><Relationship Id="rId2" Type="http://schemas.openxmlformats.org/officeDocument/2006/relationships/pivotTable" Target="../pivotTables/pivotTable14.xml"/><Relationship Id="rId1" Type="http://schemas.openxmlformats.org/officeDocument/2006/relationships/pivotTable" Target="../pivotTables/pivotTable13.xml"/><Relationship Id="rId6" Type="http://schemas.openxmlformats.org/officeDocument/2006/relationships/pivotTable" Target="../pivotTables/pivotTable18.xml"/><Relationship Id="rId5" Type="http://schemas.openxmlformats.org/officeDocument/2006/relationships/pivotTable" Target="../pivotTables/pivotTable17.xml"/><Relationship Id="rId10" Type="http://schemas.openxmlformats.org/officeDocument/2006/relationships/drawing" Target="../drawings/drawing2.xml"/><Relationship Id="rId4" Type="http://schemas.openxmlformats.org/officeDocument/2006/relationships/pivotTable" Target="../pivotTables/pivotTable16.xm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5AC8F-8746-49FE-B0A0-BD66A7F402D5}">
  <dimension ref="A1:V270"/>
  <sheetViews>
    <sheetView topLeftCell="C154" zoomScale="50" zoomScaleNormal="50" workbookViewId="0">
      <selection activeCell="V190" sqref="V190"/>
    </sheetView>
  </sheetViews>
  <sheetFormatPr baseColWidth="10" defaultRowHeight="15" x14ac:dyDescent="0.25"/>
  <cols>
    <col min="1" max="1" width="24.7109375" bestFit="1" customWidth="1"/>
    <col min="2" max="2" width="255.7109375" bestFit="1" customWidth="1"/>
    <col min="3" max="3" width="8.7109375" bestFit="1" customWidth="1"/>
    <col min="4" max="6" width="18.42578125" bestFit="1" customWidth="1"/>
  </cols>
  <sheetData>
    <row r="1" spans="1:2" x14ac:dyDescent="0.25">
      <c r="B1" t="s">
        <v>736</v>
      </c>
    </row>
    <row r="4" spans="1:2" x14ac:dyDescent="0.25">
      <c r="A4" s="122" t="s">
        <v>17</v>
      </c>
      <c r="B4" s="122" t="s">
        <v>24</v>
      </c>
    </row>
    <row r="5" spans="1:2" x14ac:dyDescent="0.25">
      <c r="A5" t="s">
        <v>280</v>
      </c>
      <c r="B5" t="s">
        <v>283</v>
      </c>
    </row>
    <row r="6" spans="1:2" x14ac:dyDescent="0.25">
      <c r="B6" t="s">
        <v>297</v>
      </c>
    </row>
    <row r="7" spans="1:2" x14ac:dyDescent="0.25">
      <c r="B7" t="s">
        <v>310</v>
      </c>
    </row>
    <row r="8" spans="1:2" x14ac:dyDescent="0.25">
      <c r="B8" t="s">
        <v>462</v>
      </c>
    </row>
    <row r="9" spans="1:2" x14ac:dyDescent="0.25">
      <c r="B9" t="s">
        <v>536</v>
      </c>
    </row>
    <row r="10" spans="1:2" x14ac:dyDescent="0.25">
      <c r="B10" t="s">
        <v>375</v>
      </c>
    </row>
    <row r="11" spans="1:2" x14ac:dyDescent="0.25">
      <c r="B11" t="s">
        <v>555</v>
      </c>
    </row>
    <row r="12" spans="1:2" x14ac:dyDescent="0.25">
      <c r="B12" t="s">
        <v>392</v>
      </c>
    </row>
    <row r="13" spans="1:2" x14ac:dyDescent="0.25">
      <c r="A13" t="s">
        <v>222</v>
      </c>
      <c r="B13" t="s">
        <v>255</v>
      </c>
    </row>
    <row r="14" spans="1:2" x14ac:dyDescent="0.25">
      <c r="B14" t="s">
        <v>244</v>
      </c>
    </row>
    <row r="15" spans="1:2" x14ac:dyDescent="0.25">
      <c r="B15" t="s">
        <v>482</v>
      </c>
    </row>
    <row r="16" spans="1:2" x14ac:dyDescent="0.25">
      <c r="B16" t="s">
        <v>225</v>
      </c>
    </row>
    <row r="17" spans="1:2" x14ac:dyDescent="0.25">
      <c r="A17" t="s">
        <v>170</v>
      </c>
      <c r="B17" t="s">
        <v>173</v>
      </c>
    </row>
    <row r="18" spans="1:2" x14ac:dyDescent="0.25">
      <c r="B18" t="s">
        <v>343</v>
      </c>
    </row>
    <row r="19" spans="1:2" x14ac:dyDescent="0.25">
      <c r="B19" t="s">
        <v>360</v>
      </c>
    </row>
    <row r="20" spans="1:2" x14ac:dyDescent="0.25">
      <c r="A20" t="s">
        <v>76</v>
      </c>
      <c r="B20" t="s">
        <v>441</v>
      </c>
    </row>
    <row r="21" spans="1:2" x14ac:dyDescent="0.25">
      <c r="B21" t="s">
        <v>426</v>
      </c>
    </row>
    <row r="22" spans="1:2" x14ac:dyDescent="0.25">
      <c r="B22" t="s">
        <v>513</v>
      </c>
    </row>
    <row r="23" spans="1:2" x14ac:dyDescent="0.25">
      <c r="B23" t="s">
        <v>137</v>
      </c>
    </row>
    <row r="24" spans="1:2" x14ac:dyDescent="0.25">
      <c r="B24" t="s">
        <v>79</v>
      </c>
    </row>
    <row r="25" spans="1:2" x14ac:dyDescent="0.25">
      <c r="B25" t="s">
        <v>627</v>
      </c>
    </row>
    <row r="26" spans="1:2" x14ac:dyDescent="0.25">
      <c r="B26" t="s">
        <v>599</v>
      </c>
    </row>
    <row r="27" spans="1:2" x14ac:dyDescent="0.25">
      <c r="B27" t="s">
        <v>638</v>
      </c>
    </row>
    <row r="40" spans="1:3" x14ac:dyDescent="0.25">
      <c r="A40" t="s">
        <v>737</v>
      </c>
    </row>
    <row r="42" spans="1:3" x14ac:dyDescent="0.25">
      <c r="A42" s="122" t="s">
        <v>738</v>
      </c>
    </row>
    <row r="43" spans="1:3" x14ac:dyDescent="0.25">
      <c r="A43" s="122" t="s">
        <v>17</v>
      </c>
      <c r="B43" s="122" t="s">
        <v>20</v>
      </c>
      <c r="C43" t="s">
        <v>739</v>
      </c>
    </row>
    <row r="44" spans="1:3" x14ac:dyDescent="0.25">
      <c r="A44" t="s">
        <v>280</v>
      </c>
      <c r="B44" t="s">
        <v>295</v>
      </c>
      <c r="C44" s="124">
        <v>3</v>
      </c>
    </row>
    <row r="45" spans="1:3" x14ac:dyDescent="0.25">
      <c r="B45" t="s">
        <v>534</v>
      </c>
      <c r="C45" s="124">
        <v>1</v>
      </c>
    </row>
    <row r="46" spans="1:3" x14ac:dyDescent="0.25">
      <c r="B46" t="s">
        <v>390</v>
      </c>
      <c r="C46" s="124">
        <v>3</v>
      </c>
    </row>
    <row r="47" spans="1:3" x14ac:dyDescent="0.25">
      <c r="B47" t="s">
        <v>281</v>
      </c>
      <c r="C47" s="124">
        <v>1</v>
      </c>
    </row>
    <row r="48" spans="1:3" x14ac:dyDescent="0.25">
      <c r="B48" t="s">
        <v>373</v>
      </c>
      <c r="C48" s="124">
        <v>1</v>
      </c>
    </row>
    <row r="49" spans="1:3" x14ac:dyDescent="0.25">
      <c r="B49" t="s">
        <v>460</v>
      </c>
      <c r="C49" s="124">
        <v>1</v>
      </c>
    </row>
    <row r="50" spans="1:3" x14ac:dyDescent="0.25">
      <c r="B50" t="s">
        <v>553</v>
      </c>
      <c r="C50" s="124">
        <v>7</v>
      </c>
    </row>
    <row r="51" spans="1:3" x14ac:dyDescent="0.25">
      <c r="A51" t="s">
        <v>732</v>
      </c>
      <c r="C51" s="124">
        <v>17</v>
      </c>
    </row>
    <row r="52" spans="1:3" x14ac:dyDescent="0.25">
      <c r="A52" t="s">
        <v>222</v>
      </c>
      <c r="B52" t="s">
        <v>253</v>
      </c>
      <c r="C52" s="124">
        <v>2</v>
      </c>
    </row>
    <row r="53" spans="1:3" x14ac:dyDescent="0.25">
      <c r="B53" t="s">
        <v>223</v>
      </c>
      <c r="C53" s="124">
        <v>2</v>
      </c>
    </row>
    <row r="54" spans="1:3" x14ac:dyDescent="0.25">
      <c r="B54" t="s">
        <v>480</v>
      </c>
      <c r="C54" s="124">
        <v>3</v>
      </c>
    </row>
    <row r="55" spans="1:3" x14ac:dyDescent="0.25">
      <c r="A55" t="s">
        <v>733</v>
      </c>
      <c r="C55" s="124">
        <v>7</v>
      </c>
    </row>
    <row r="56" spans="1:3" x14ac:dyDescent="0.25">
      <c r="A56" t="s">
        <v>170</v>
      </c>
      <c r="B56" t="s">
        <v>341</v>
      </c>
      <c r="C56" s="124">
        <v>2</v>
      </c>
    </row>
    <row r="57" spans="1:3" x14ac:dyDescent="0.25">
      <c r="B57" t="s">
        <v>171</v>
      </c>
      <c r="C57" s="124">
        <v>5</v>
      </c>
    </row>
    <row r="58" spans="1:3" x14ac:dyDescent="0.25">
      <c r="A58" t="s">
        <v>734</v>
      </c>
      <c r="C58" s="124">
        <v>7</v>
      </c>
    </row>
    <row r="59" spans="1:3" x14ac:dyDescent="0.25">
      <c r="A59" t="s">
        <v>76</v>
      </c>
      <c r="B59" t="s">
        <v>77</v>
      </c>
      <c r="C59" s="124">
        <v>5</v>
      </c>
    </row>
    <row r="60" spans="1:3" x14ac:dyDescent="0.25">
      <c r="B60" t="s">
        <v>424</v>
      </c>
      <c r="C60" s="124">
        <v>1</v>
      </c>
    </row>
    <row r="61" spans="1:3" x14ac:dyDescent="0.25">
      <c r="B61" t="s">
        <v>511</v>
      </c>
      <c r="C61" s="124">
        <v>2</v>
      </c>
    </row>
    <row r="62" spans="1:3" x14ac:dyDescent="0.25">
      <c r="B62" t="s">
        <v>597</v>
      </c>
      <c r="C62" s="124">
        <v>4</v>
      </c>
    </row>
    <row r="63" spans="1:3" x14ac:dyDescent="0.25">
      <c r="B63" t="s">
        <v>439</v>
      </c>
      <c r="C63" s="124">
        <v>1</v>
      </c>
    </row>
    <row r="64" spans="1:3" x14ac:dyDescent="0.25">
      <c r="A64" t="s">
        <v>735</v>
      </c>
      <c r="C64" s="124">
        <v>13</v>
      </c>
    </row>
    <row r="68" spans="1:3" x14ac:dyDescent="0.25">
      <c r="A68" t="s">
        <v>740</v>
      </c>
    </row>
    <row r="70" spans="1:3" x14ac:dyDescent="0.25">
      <c r="A70" s="122" t="s">
        <v>738</v>
      </c>
    </row>
    <row r="71" spans="1:3" x14ac:dyDescent="0.25">
      <c r="A71" s="122" t="s">
        <v>17</v>
      </c>
      <c r="B71" s="122" t="s">
        <v>20</v>
      </c>
      <c r="C71" t="s">
        <v>739</v>
      </c>
    </row>
    <row r="72" spans="1:3" x14ac:dyDescent="0.25">
      <c r="A72" t="s">
        <v>280</v>
      </c>
      <c r="B72" t="s">
        <v>295</v>
      </c>
      <c r="C72" s="117">
        <v>6.8181818181818177E-2</v>
      </c>
    </row>
    <row r="73" spans="1:3" x14ac:dyDescent="0.25">
      <c r="B73" t="s">
        <v>534</v>
      </c>
      <c r="C73" s="117">
        <v>2.2727272727272728E-2</v>
      </c>
    </row>
    <row r="74" spans="1:3" x14ac:dyDescent="0.25">
      <c r="B74" t="s">
        <v>390</v>
      </c>
      <c r="C74" s="117">
        <v>6.8181818181818177E-2</v>
      </c>
    </row>
    <row r="75" spans="1:3" x14ac:dyDescent="0.25">
      <c r="B75" t="s">
        <v>281</v>
      </c>
      <c r="C75" s="117">
        <v>2.2727272727272728E-2</v>
      </c>
    </row>
    <row r="76" spans="1:3" x14ac:dyDescent="0.25">
      <c r="B76" t="s">
        <v>373</v>
      </c>
      <c r="C76" s="117">
        <v>2.2727272727272728E-2</v>
      </c>
    </row>
    <row r="77" spans="1:3" x14ac:dyDescent="0.25">
      <c r="B77" t="s">
        <v>460</v>
      </c>
      <c r="C77" s="117">
        <v>2.2727272727272728E-2</v>
      </c>
    </row>
    <row r="78" spans="1:3" x14ac:dyDescent="0.25">
      <c r="B78" t="s">
        <v>553</v>
      </c>
      <c r="C78" s="117">
        <v>0.15909090909090909</v>
      </c>
    </row>
    <row r="79" spans="1:3" x14ac:dyDescent="0.25">
      <c r="A79" t="s">
        <v>732</v>
      </c>
      <c r="C79" s="117">
        <v>0.38636363636363635</v>
      </c>
    </row>
    <row r="80" spans="1:3" x14ac:dyDescent="0.25">
      <c r="A80" t="s">
        <v>222</v>
      </c>
      <c r="B80" t="s">
        <v>253</v>
      </c>
      <c r="C80" s="117">
        <v>4.5454545454545456E-2</v>
      </c>
    </row>
    <row r="81" spans="1:3" x14ac:dyDescent="0.25">
      <c r="B81" t="s">
        <v>223</v>
      </c>
      <c r="C81" s="117">
        <v>4.5454545454545456E-2</v>
      </c>
    </row>
    <row r="82" spans="1:3" x14ac:dyDescent="0.25">
      <c r="B82" t="s">
        <v>480</v>
      </c>
      <c r="C82" s="117">
        <v>6.8181818181818177E-2</v>
      </c>
    </row>
    <row r="83" spans="1:3" x14ac:dyDescent="0.25">
      <c r="A83" t="s">
        <v>733</v>
      </c>
      <c r="C83" s="117">
        <v>0.15909090909090909</v>
      </c>
    </row>
    <row r="84" spans="1:3" x14ac:dyDescent="0.25">
      <c r="A84" t="s">
        <v>170</v>
      </c>
      <c r="B84" t="s">
        <v>341</v>
      </c>
      <c r="C84" s="117">
        <v>4.5454545454545456E-2</v>
      </c>
    </row>
    <row r="85" spans="1:3" x14ac:dyDescent="0.25">
      <c r="B85" t="s">
        <v>171</v>
      </c>
      <c r="C85" s="117">
        <v>0.11363636363636363</v>
      </c>
    </row>
    <row r="86" spans="1:3" x14ac:dyDescent="0.25">
      <c r="A86" t="s">
        <v>734</v>
      </c>
      <c r="C86" s="117">
        <v>0.15909090909090909</v>
      </c>
    </row>
    <row r="87" spans="1:3" x14ac:dyDescent="0.25">
      <c r="A87" t="s">
        <v>76</v>
      </c>
      <c r="B87" t="s">
        <v>77</v>
      </c>
      <c r="C87" s="117">
        <v>0.11363636363636363</v>
      </c>
    </row>
    <row r="88" spans="1:3" x14ac:dyDescent="0.25">
      <c r="B88" t="s">
        <v>424</v>
      </c>
      <c r="C88" s="117">
        <v>2.2727272727272728E-2</v>
      </c>
    </row>
    <row r="89" spans="1:3" x14ac:dyDescent="0.25">
      <c r="B89" t="s">
        <v>511</v>
      </c>
      <c r="C89" s="117">
        <v>4.5454545454545456E-2</v>
      </c>
    </row>
    <row r="90" spans="1:3" x14ac:dyDescent="0.25">
      <c r="B90" t="s">
        <v>597</v>
      </c>
      <c r="C90" s="117">
        <v>9.0909090909090912E-2</v>
      </c>
    </row>
    <row r="91" spans="1:3" x14ac:dyDescent="0.25">
      <c r="B91" t="s">
        <v>439</v>
      </c>
      <c r="C91" s="117">
        <v>2.2727272727272728E-2</v>
      </c>
    </row>
    <row r="92" spans="1:3" x14ac:dyDescent="0.25">
      <c r="A92" t="s">
        <v>735</v>
      </c>
      <c r="C92" s="117">
        <v>0.29545454545454547</v>
      </c>
    </row>
    <row r="98" spans="1:4" x14ac:dyDescent="0.25">
      <c r="A98" t="s">
        <v>741</v>
      </c>
    </row>
    <row r="100" spans="1:4" x14ac:dyDescent="0.25">
      <c r="A100" s="122" t="s">
        <v>738</v>
      </c>
      <c r="B100" s="122" t="s">
        <v>33</v>
      </c>
    </row>
    <row r="101" spans="1:4" x14ac:dyDescent="0.25">
      <c r="A101" s="122" t="s">
        <v>17</v>
      </c>
      <c r="B101" t="s">
        <v>87</v>
      </c>
      <c r="C101" t="s">
        <v>196</v>
      </c>
      <c r="D101" t="s">
        <v>671</v>
      </c>
    </row>
    <row r="102" spans="1:4" x14ac:dyDescent="0.25">
      <c r="A102" t="s">
        <v>280</v>
      </c>
      <c r="B102" s="124">
        <v>15</v>
      </c>
      <c r="C102" s="124">
        <v>2</v>
      </c>
      <c r="D102" s="124">
        <v>17</v>
      </c>
    </row>
    <row r="103" spans="1:4" x14ac:dyDescent="0.25">
      <c r="A103" t="s">
        <v>222</v>
      </c>
      <c r="B103" s="124">
        <v>7</v>
      </c>
      <c r="C103" s="124"/>
      <c r="D103" s="124">
        <v>7</v>
      </c>
    </row>
    <row r="104" spans="1:4" x14ac:dyDescent="0.25">
      <c r="A104" t="s">
        <v>170</v>
      </c>
      <c r="B104" s="124">
        <v>2</v>
      </c>
      <c r="C104" s="124">
        <v>5</v>
      </c>
      <c r="D104" s="124">
        <v>7</v>
      </c>
    </row>
    <row r="105" spans="1:4" x14ac:dyDescent="0.25">
      <c r="A105" t="s">
        <v>76</v>
      </c>
      <c r="B105" s="124">
        <v>11</v>
      </c>
      <c r="C105" s="124">
        <v>2</v>
      </c>
      <c r="D105" s="124">
        <v>13</v>
      </c>
    </row>
    <row r="106" spans="1:4" x14ac:dyDescent="0.25">
      <c r="A106" t="s">
        <v>671</v>
      </c>
      <c r="B106" s="124">
        <v>35</v>
      </c>
      <c r="C106" s="124">
        <v>9</v>
      </c>
      <c r="D106" s="124">
        <v>44</v>
      </c>
    </row>
    <row r="112" spans="1:4" x14ac:dyDescent="0.25">
      <c r="D112" s="146">
        <f>35/44</f>
        <v>0.79545454545454541</v>
      </c>
    </row>
    <row r="113" spans="1:5" x14ac:dyDescent="0.25">
      <c r="D113" s="146">
        <f>12/44</f>
        <v>0.27272727272727271</v>
      </c>
    </row>
    <row r="120" spans="1:5" x14ac:dyDescent="0.25">
      <c r="A120" s="122" t="s">
        <v>738</v>
      </c>
      <c r="C120" s="122" t="s">
        <v>33</v>
      </c>
    </row>
    <row r="121" spans="1:5" x14ac:dyDescent="0.25">
      <c r="A121" s="122" t="s">
        <v>17</v>
      </c>
      <c r="B121" s="122" t="s">
        <v>20</v>
      </c>
      <c r="C121" t="s">
        <v>87</v>
      </c>
      <c r="D121" t="s">
        <v>196</v>
      </c>
      <c r="E121" t="s">
        <v>671</v>
      </c>
    </row>
    <row r="122" spans="1:5" x14ac:dyDescent="0.25">
      <c r="A122" t="s">
        <v>280</v>
      </c>
      <c r="B122" t="s">
        <v>295</v>
      </c>
      <c r="C122" s="124">
        <v>3</v>
      </c>
      <c r="D122" s="124"/>
      <c r="E122" s="124">
        <v>3</v>
      </c>
    </row>
    <row r="123" spans="1:5" x14ac:dyDescent="0.25">
      <c r="B123" t="s">
        <v>534</v>
      </c>
      <c r="C123" s="124">
        <v>1</v>
      </c>
      <c r="D123" s="124"/>
      <c r="E123" s="124">
        <v>1</v>
      </c>
    </row>
    <row r="124" spans="1:5" x14ac:dyDescent="0.25">
      <c r="B124" t="s">
        <v>390</v>
      </c>
      <c r="C124" s="124">
        <v>3</v>
      </c>
      <c r="D124" s="124"/>
      <c r="E124" s="124">
        <v>3</v>
      </c>
    </row>
    <row r="125" spans="1:5" x14ac:dyDescent="0.25">
      <c r="B125" t="s">
        <v>281</v>
      </c>
      <c r="C125" s="124">
        <v>1</v>
      </c>
      <c r="D125" s="124"/>
      <c r="E125" s="124">
        <v>1</v>
      </c>
    </row>
    <row r="126" spans="1:5" x14ac:dyDescent="0.25">
      <c r="B126" t="s">
        <v>373</v>
      </c>
      <c r="C126" s="124">
        <v>1</v>
      </c>
      <c r="D126" s="124"/>
      <c r="E126" s="124">
        <v>1</v>
      </c>
    </row>
    <row r="127" spans="1:5" x14ac:dyDescent="0.25">
      <c r="B127" t="s">
        <v>460</v>
      </c>
      <c r="C127" s="124">
        <v>1</v>
      </c>
      <c r="D127" s="124"/>
      <c r="E127" s="124">
        <v>1</v>
      </c>
    </row>
    <row r="128" spans="1:5" x14ac:dyDescent="0.25">
      <c r="B128" t="s">
        <v>553</v>
      </c>
      <c r="C128" s="124">
        <v>5</v>
      </c>
      <c r="D128" s="124">
        <v>2</v>
      </c>
      <c r="E128" s="124">
        <v>7</v>
      </c>
    </row>
    <row r="129" spans="1:5" x14ac:dyDescent="0.25">
      <c r="A129" t="s">
        <v>732</v>
      </c>
      <c r="C129" s="124">
        <v>15</v>
      </c>
      <c r="D129" s="124">
        <v>2</v>
      </c>
      <c r="E129" s="124">
        <v>17</v>
      </c>
    </row>
    <row r="130" spans="1:5" x14ac:dyDescent="0.25">
      <c r="A130" t="s">
        <v>222</v>
      </c>
      <c r="B130" t="s">
        <v>253</v>
      </c>
      <c r="C130" s="124">
        <v>2</v>
      </c>
      <c r="D130" s="124"/>
      <c r="E130" s="124">
        <v>2</v>
      </c>
    </row>
    <row r="131" spans="1:5" x14ac:dyDescent="0.25">
      <c r="B131" t="s">
        <v>223</v>
      </c>
      <c r="C131" s="124">
        <v>2</v>
      </c>
      <c r="D131" s="124"/>
      <c r="E131" s="124">
        <v>2</v>
      </c>
    </row>
    <row r="132" spans="1:5" x14ac:dyDescent="0.25">
      <c r="B132" t="s">
        <v>480</v>
      </c>
      <c r="C132" s="124">
        <v>3</v>
      </c>
      <c r="D132" s="124"/>
      <c r="E132" s="124">
        <v>3</v>
      </c>
    </row>
    <row r="133" spans="1:5" x14ac:dyDescent="0.25">
      <c r="A133" t="s">
        <v>733</v>
      </c>
      <c r="C133" s="124">
        <v>7</v>
      </c>
      <c r="D133" s="124"/>
      <c r="E133" s="124">
        <v>7</v>
      </c>
    </row>
    <row r="134" spans="1:5" x14ac:dyDescent="0.25">
      <c r="A134" t="s">
        <v>170</v>
      </c>
      <c r="B134" t="s">
        <v>341</v>
      </c>
      <c r="C134" s="124">
        <v>2</v>
      </c>
      <c r="D134" s="124"/>
      <c r="E134" s="124">
        <v>2</v>
      </c>
    </row>
    <row r="135" spans="1:5" x14ac:dyDescent="0.25">
      <c r="B135" t="s">
        <v>171</v>
      </c>
      <c r="C135" s="124"/>
      <c r="D135" s="124">
        <v>5</v>
      </c>
      <c r="E135" s="124">
        <v>5</v>
      </c>
    </row>
    <row r="136" spans="1:5" x14ac:dyDescent="0.25">
      <c r="A136" t="s">
        <v>734</v>
      </c>
      <c r="C136" s="124">
        <v>2</v>
      </c>
      <c r="D136" s="124">
        <v>5</v>
      </c>
      <c r="E136" s="124">
        <v>7</v>
      </c>
    </row>
    <row r="137" spans="1:5" x14ac:dyDescent="0.25">
      <c r="A137" t="s">
        <v>76</v>
      </c>
      <c r="B137" t="s">
        <v>77</v>
      </c>
      <c r="C137" s="124">
        <v>3</v>
      </c>
      <c r="D137" s="124">
        <v>2</v>
      </c>
      <c r="E137" s="124">
        <v>5</v>
      </c>
    </row>
    <row r="138" spans="1:5" x14ac:dyDescent="0.25">
      <c r="B138" t="s">
        <v>424</v>
      </c>
      <c r="C138" s="124">
        <v>1</v>
      </c>
      <c r="D138" s="124"/>
      <c r="E138" s="124">
        <v>1</v>
      </c>
    </row>
    <row r="139" spans="1:5" x14ac:dyDescent="0.25">
      <c r="B139" t="s">
        <v>511</v>
      </c>
      <c r="C139" s="124">
        <v>2</v>
      </c>
      <c r="D139" s="124"/>
      <c r="E139" s="124">
        <v>2</v>
      </c>
    </row>
    <row r="140" spans="1:5" x14ac:dyDescent="0.25">
      <c r="B140" t="s">
        <v>597</v>
      </c>
      <c r="C140" s="124">
        <v>4</v>
      </c>
      <c r="D140" s="124"/>
      <c r="E140" s="124">
        <v>4</v>
      </c>
    </row>
    <row r="141" spans="1:5" x14ac:dyDescent="0.25">
      <c r="B141" t="s">
        <v>439</v>
      </c>
      <c r="C141" s="124">
        <v>1</v>
      </c>
      <c r="D141" s="124"/>
      <c r="E141" s="124">
        <v>1</v>
      </c>
    </row>
    <row r="142" spans="1:5" x14ac:dyDescent="0.25">
      <c r="A142" t="s">
        <v>735</v>
      </c>
      <c r="C142" s="124">
        <v>11</v>
      </c>
      <c r="D142" s="124">
        <v>2</v>
      </c>
      <c r="E142" s="124">
        <v>13</v>
      </c>
    </row>
    <row r="143" spans="1:5" x14ac:dyDescent="0.25">
      <c r="A143" t="s">
        <v>671</v>
      </c>
      <c r="C143" s="124">
        <v>35</v>
      </c>
      <c r="D143" s="124">
        <v>9</v>
      </c>
      <c r="E143" s="124">
        <v>44</v>
      </c>
    </row>
    <row r="147" spans="1:4" x14ac:dyDescent="0.25">
      <c r="A147" t="s">
        <v>745</v>
      </c>
    </row>
    <row r="151" spans="1:4" x14ac:dyDescent="0.25">
      <c r="A151" s="122" t="s">
        <v>738</v>
      </c>
      <c r="C151" s="122" t="s">
        <v>33</v>
      </c>
    </row>
    <row r="152" spans="1:4" x14ac:dyDescent="0.25">
      <c r="A152" s="122" t="s">
        <v>17</v>
      </c>
      <c r="B152" s="122" t="s">
        <v>20</v>
      </c>
      <c r="C152" t="s">
        <v>87</v>
      </c>
      <c r="D152" t="s">
        <v>671</v>
      </c>
    </row>
    <row r="153" spans="1:4" x14ac:dyDescent="0.25">
      <c r="A153" t="s">
        <v>222</v>
      </c>
      <c r="B153" t="s">
        <v>253</v>
      </c>
      <c r="C153" s="124">
        <v>2</v>
      </c>
      <c r="D153" s="124">
        <v>2</v>
      </c>
    </row>
    <row r="154" spans="1:4" x14ac:dyDescent="0.25">
      <c r="B154" t="s">
        <v>223</v>
      </c>
      <c r="C154" s="124">
        <v>2</v>
      </c>
      <c r="D154" s="124">
        <v>2</v>
      </c>
    </row>
    <row r="155" spans="1:4" x14ac:dyDescent="0.25">
      <c r="B155" t="s">
        <v>480</v>
      </c>
      <c r="C155" s="124">
        <v>3</v>
      </c>
      <c r="D155" s="124">
        <v>3</v>
      </c>
    </row>
    <row r="156" spans="1:4" x14ac:dyDescent="0.25">
      <c r="A156" t="s">
        <v>733</v>
      </c>
      <c r="C156" s="124">
        <v>7</v>
      </c>
      <c r="D156" s="124">
        <v>7</v>
      </c>
    </row>
    <row r="157" spans="1:4" x14ac:dyDescent="0.25">
      <c r="A157" t="s">
        <v>671</v>
      </c>
      <c r="C157" s="124">
        <v>7</v>
      </c>
      <c r="D157" s="124">
        <v>7</v>
      </c>
    </row>
    <row r="172" spans="1:3" x14ac:dyDescent="0.25">
      <c r="A172" t="s">
        <v>746</v>
      </c>
    </row>
    <row r="176" spans="1:3" x14ac:dyDescent="0.25">
      <c r="A176" s="122" t="s">
        <v>738</v>
      </c>
      <c r="C176" s="122" t="s">
        <v>33</v>
      </c>
    </row>
    <row r="177" spans="1:22" x14ac:dyDescent="0.25">
      <c r="A177" s="122" t="s">
        <v>17</v>
      </c>
      <c r="B177" s="122" t="s">
        <v>20</v>
      </c>
      <c r="C177" t="s">
        <v>87</v>
      </c>
      <c r="D177" t="s">
        <v>196</v>
      </c>
      <c r="E177" t="s">
        <v>671</v>
      </c>
    </row>
    <row r="178" spans="1:22" x14ac:dyDescent="0.25">
      <c r="A178" t="s">
        <v>76</v>
      </c>
      <c r="B178" t="s">
        <v>77</v>
      </c>
      <c r="C178" s="124">
        <v>3</v>
      </c>
      <c r="D178" s="124">
        <v>2</v>
      </c>
      <c r="E178" s="124">
        <v>5</v>
      </c>
    </row>
    <row r="179" spans="1:22" x14ac:dyDescent="0.25">
      <c r="B179" t="s">
        <v>424</v>
      </c>
      <c r="C179" s="124">
        <v>1</v>
      </c>
      <c r="D179" s="124"/>
      <c r="E179" s="124">
        <v>1</v>
      </c>
    </row>
    <row r="180" spans="1:22" x14ac:dyDescent="0.25">
      <c r="B180" t="s">
        <v>511</v>
      </c>
      <c r="C180" s="124">
        <v>2</v>
      </c>
      <c r="D180" s="124"/>
      <c r="E180" s="124">
        <v>2</v>
      </c>
    </row>
    <row r="181" spans="1:22" x14ac:dyDescent="0.25">
      <c r="B181" t="s">
        <v>597</v>
      </c>
      <c r="C181" s="124">
        <v>4</v>
      </c>
      <c r="D181" s="124"/>
      <c r="E181" s="124">
        <v>4</v>
      </c>
    </row>
    <row r="182" spans="1:22" x14ac:dyDescent="0.25">
      <c r="B182" t="s">
        <v>439</v>
      </c>
      <c r="C182" s="124">
        <v>1</v>
      </c>
      <c r="D182" s="124"/>
      <c r="E182" s="124">
        <v>1</v>
      </c>
    </row>
    <row r="183" spans="1:22" x14ac:dyDescent="0.25">
      <c r="A183" t="s">
        <v>735</v>
      </c>
      <c r="C183" s="124">
        <v>11</v>
      </c>
      <c r="D183" s="124">
        <v>2</v>
      </c>
      <c r="E183" s="124">
        <v>13</v>
      </c>
    </row>
    <row r="184" spans="1:22" x14ac:dyDescent="0.25">
      <c r="A184" t="s">
        <v>671</v>
      </c>
      <c r="C184" s="124">
        <v>11</v>
      </c>
      <c r="D184" s="124">
        <v>2</v>
      </c>
      <c r="E184" s="124">
        <v>13</v>
      </c>
    </row>
    <row r="185" spans="1:22" x14ac:dyDescent="0.25">
      <c r="V185" t="s">
        <v>750</v>
      </c>
    </row>
    <row r="186" spans="1:22" x14ac:dyDescent="0.25">
      <c r="V186">
        <f>21/44</f>
        <v>0.47727272727272729</v>
      </c>
    </row>
    <row r="187" spans="1:22" x14ac:dyDescent="0.25">
      <c r="V187">
        <f>35/44</f>
        <v>0.79545454545454541</v>
      </c>
    </row>
    <row r="189" spans="1:22" x14ac:dyDescent="0.25">
      <c r="V189">
        <f>80-47</f>
        <v>33</v>
      </c>
    </row>
    <row r="191" spans="1:22" x14ac:dyDescent="0.25">
      <c r="A191" t="s">
        <v>746</v>
      </c>
    </row>
    <row r="195" spans="1:5" x14ac:dyDescent="0.25">
      <c r="A195" s="122" t="s">
        <v>738</v>
      </c>
      <c r="C195" s="122" t="s">
        <v>33</v>
      </c>
    </row>
    <row r="196" spans="1:5" x14ac:dyDescent="0.25">
      <c r="A196" s="122" t="s">
        <v>17</v>
      </c>
      <c r="B196" s="122" t="s">
        <v>20</v>
      </c>
      <c r="C196" t="s">
        <v>87</v>
      </c>
      <c r="D196" t="s">
        <v>196</v>
      </c>
      <c r="E196" t="s">
        <v>671</v>
      </c>
    </row>
    <row r="197" spans="1:5" x14ac:dyDescent="0.25">
      <c r="A197" t="s">
        <v>280</v>
      </c>
      <c r="B197" t="s">
        <v>295</v>
      </c>
      <c r="C197" s="124">
        <v>3</v>
      </c>
      <c r="D197" s="124"/>
      <c r="E197" s="124">
        <v>3</v>
      </c>
    </row>
    <row r="198" spans="1:5" x14ac:dyDescent="0.25">
      <c r="B198" t="s">
        <v>534</v>
      </c>
      <c r="C198" s="124">
        <v>1</v>
      </c>
      <c r="D198" s="124"/>
      <c r="E198" s="124">
        <v>1</v>
      </c>
    </row>
    <row r="199" spans="1:5" x14ac:dyDescent="0.25">
      <c r="B199" t="s">
        <v>390</v>
      </c>
      <c r="C199" s="124">
        <v>3</v>
      </c>
      <c r="D199" s="124"/>
      <c r="E199" s="124">
        <v>3</v>
      </c>
    </row>
    <row r="200" spans="1:5" x14ac:dyDescent="0.25">
      <c r="B200" t="s">
        <v>281</v>
      </c>
      <c r="C200" s="124">
        <v>1</v>
      </c>
      <c r="D200" s="124"/>
      <c r="E200" s="124">
        <v>1</v>
      </c>
    </row>
    <row r="201" spans="1:5" x14ac:dyDescent="0.25">
      <c r="B201" t="s">
        <v>373</v>
      </c>
      <c r="C201" s="124">
        <v>1</v>
      </c>
      <c r="D201" s="124"/>
      <c r="E201" s="124">
        <v>1</v>
      </c>
    </row>
    <row r="202" spans="1:5" x14ac:dyDescent="0.25">
      <c r="B202" t="s">
        <v>460</v>
      </c>
      <c r="C202" s="124">
        <v>1</v>
      </c>
      <c r="D202" s="124"/>
      <c r="E202" s="124">
        <v>1</v>
      </c>
    </row>
    <row r="203" spans="1:5" x14ac:dyDescent="0.25">
      <c r="B203" t="s">
        <v>553</v>
      </c>
      <c r="C203" s="124">
        <v>5</v>
      </c>
      <c r="D203" s="124">
        <v>2</v>
      </c>
      <c r="E203" s="124">
        <v>7</v>
      </c>
    </row>
    <row r="204" spans="1:5" x14ac:dyDescent="0.25">
      <c r="A204" t="s">
        <v>732</v>
      </c>
      <c r="C204" s="124">
        <v>15</v>
      </c>
      <c r="D204" s="124">
        <v>2</v>
      </c>
      <c r="E204" s="124">
        <v>17</v>
      </c>
    </row>
    <row r="205" spans="1:5" x14ac:dyDescent="0.25">
      <c r="A205" t="s">
        <v>671</v>
      </c>
      <c r="C205" s="124">
        <v>15</v>
      </c>
      <c r="D205" s="124">
        <v>2</v>
      </c>
      <c r="E205" s="124">
        <v>17</v>
      </c>
    </row>
    <row r="210" spans="1:5" x14ac:dyDescent="0.25">
      <c r="A210" s="122" t="s">
        <v>738</v>
      </c>
      <c r="C210" s="122" t="s">
        <v>33</v>
      </c>
    </row>
    <row r="211" spans="1:5" x14ac:dyDescent="0.25">
      <c r="A211" s="122" t="s">
        <v>17</v>
      </c>
      <c r="B211" s="122" t="s">
        <v>20</v>
      </c>
      <c r="C211" t="s">
        <v>87</v>
      </c>
      <c r="D211" t="s">
        <v>196</v>
      </c>
      <c r="E211" t="s">
        <v>671</v>
      </c>
    </row>
    <row r="212" spans="1:5" x14ac:dyDescent="0.25">
      <c r="A212" t="s">
        <v>170</v>
      </c>
      <c r="B212" t="s">
        <v>341</v>
      </c>
      <c r="C212" s="124">
        <v>2</v>
      </c>
      <c r="D212" s="124"/>
      <c r="E212" s="124">
        <v>2</v>
      </c>
    </row>
    <row r="213" spans="1:5" x14ac:dyDescent="0.25">
      <c r="B213" t="s">
        <v>171</v>
      </c>
      <c r="C213" s="124"/>
      <c r="D213" s="124">
        <v>5</v>
      </c>
      <c r="E213" s="124">
        <v>5</v>
      </c>
    </row>
    <row r="214" spans="1:5" x14ac:dyDescent="0.25">
      <c r="A214" t="s">
        <v>734</v>
      </c>
      <c r="C214" s="124">
        <v>2</v>
      </c>
      <c r="D214" s="124">
        <v>5</v>
      </c>
      <c r="E214" s="124">
        <v>7</v>
      </c>
    </row>
    <row r="215" spans="1:5" x14ac:dyDescent="0.25">
      <c r="A215" t="s">
        <v>671</v>
      </c>
      <c r="C215" s="124">
        <v>2</v>
      </c>
      <c r="D215" s="124">
        <v>5</v>
      </c>
      <c r="E215" s="124">
        <v>7</v>
      </c>
    </row>
    <row r="225" spans="1:6" x14ac:dyDescent="0.25">
      <c r="A225" s="122" t="s">
        <v>738</v>
      </c>
      <c r="D225" s="122" t="s">
        <v>33</v>
      </c>
    </row>
    <row r="226" spans="1:6" x14ac:dyDescent="0.25">
      <c r="A226" s="122" t="s">
        <v>17</v>
      </c>
      <c r="B226" s="122" t="s">
        <v>20</v>
      </c>
      <c r="C226" s="122" t="s">
        <v>23</v>
      </c>
      <c r="D226" t="s">
        <v>87</v>
      </c>
      <c r="E226" t="s">
        <v>196</v>
      </c>
      <c r="F226" t="s">
        <v>671</v>
      </c>
    </row>
    <row r="227" spans="1:6" x14ac:dyDescent="0.25">
      <c r="A227" t="s">
        <v>76</v>
      </c>
      <c r="B227" t="s">
        <v>77</v>
      </c>
      <c r="C227" t="s">
        <v>78</v>
      </c>
      <c r="D227" s="124">
        <v>2</v>
      </c>
      <c r="E227" s="124">
        <v>1</v>
      </c>
      <c r="F227" s="124">
        <v>3</v>
      </c>
    </row>
    <row r="228" spans="1:6" x14ac:dyDescent="0.25">
      <c r="B228" t="s">
        <v>597</v>
      </c>
      <c r="C228" t="s">
        <v>598</v>
      </c>
      <c r="D228" s="124">
        <v>2</v>
      </c>
      <c r="E228" s="124"/>
      <c r="F228" s="124">
        <v>2</v>
      </c>
    </row>
    <row r="229" spans="1:6" x14ac:dyDescent="0.25">
      <c r="B229" t="s">
        <v>439</v>
      </c>
      <c r="C229" t="s">
        <v>440</v>
      </c>
      <c r="D229" s="124">
        <v>1</v>
      </c>
      <c r="E229" s="124"/>
      <c r="F229" s="124">
        <v>1</v>
      </c>
    </row>
    <row r="230" spans="1:6" x14ac:dyDescent="0.25">
      <c r="A230" t="s">
        <v>735</v>
      </c>
      <c r="D230" s="124">
        <v>5</v>
      </c>
      <c r="E230" s="124">
        <v>1</v>
      </c>
      <c r="F230" s="124">
        <v>6</v>
      </c>
    </row>
    <row r="231" spans="1:6" x14ac:dyDescent="0.25">
      <c r="A231" t="s">
        <v>671</v>
      </c>
      <c r="D231" s="124">
        <v>5</v>
      </c>
      <c r="E231" s="124">
        <v>1</v>
      </c>
      <c r="F231" s="124">
        <v>6</v>
      </c>
    </row>
    <row r="241" spans="1:6" x14ac:dyDescent="0.25">
      <c r="A241" s="122" t="s">
        <v>738</v>
      </c>
      <c r="D241" s="122" t="s">
        <v>33</v>
      </c>
    </row>
    <row r="242" spans="1:6" x14ac:dyDescent="0.25">
      <c r="A242" s="122" t="s">
        <v>17</v>
      </c>
      <c r="B242" s="122" t="s">
        <v>20</v>
      </c>
      <c r="C242" s="122" t="s">
        <v>23</v>
      </c>
      <c r="D242" t="s">
        <v>87</v>
      </c>
      <c r="E242" t="s">
        <v>196</v>
      </c>
      <c r="F242" t="s">
        <v>671</v>
      </c>
    </row>
    <row r="243" spans="1:6" x14ac:dyDescent="0.25">
      <c r="A243" t="s">
        <v>76</v>
      </c>
      <c r="B243" t="s">
        <v>77</v>
      </c>
      <c r="C243" t="s">
        <v>78</v>
      </c>
      <c r="D243" s="124">
        <v>2</v>
      </c>
      <c r="E243" s="124">
        <v>1</v>
      </c>
      <c r="F243" s="124">
        <v>3</v>
      </c>
    </row>
    <row r="244" spans="1:6" x14ac:dyDescent="0.25">
      <c r="B244" t="s">
        <v>597</v>
      </c>
      <c r="C244" t="s">
        <v>598</v>
      </c>
      <c r="D244" s="124">
        <v>2</v>
      </c>
      <c r="E244" s="124"/>
      <c r="F244" s="124">
        <v>2</v>
      </c>
    </row>
    <row r="245" spans="1:6" x14ac:dyDescent="0.25">
      <c r="B245" t="s">
        <v>439</v>
      </c>
      <c r="C245" t="s">
        <v>440</v>
      </c>
      <c r="D245" s="124">
        <v>1</v>
      </c>
      <c r="E245" s="124"/>
      <c r="F245" s="124">
        <v>1</v>
      </c>
    </row>
    <row r="246" spans="1:6" x14ac:dyDescent="0.25">
      <c r="A246" t="s">
        <v>735</v>
      </c>
      <c r="D246" s="124">
        <v>5</v>
      </c>
      <c r="E246" s="124">
        <v>1</v>
      </c>
      <c r="F246" s="124">
        <v>6</v>
      </c>
    </row>
    <row r="247" spans="1:6" x14ac:dyDescent="0.25">
      <c r="A247" t="s">
        <v>671</v>
      </c>
      <c r="D247" s="124">
        <v>5</v>
      </c>
      <c r="E247" s="124">
        <v>1</v>
      </c>
      <c r="F247" s="124">
        <v>6</v>
      </c>
    </row>
    <row r="260" spans="1:6" x14ac:dyDescent="0.25">
      <c r="A260" s="122" t="s">
        <v>738</v>
      </c>
      <c r="E260" s="122" t="s">
        <v>33</v>
      </c>
    </row>
    <row r="261" spans="1:6" x14ac:dyDescent="0.25">
      <c r="A261" s="122" t="s">
        <v>17</v>
      </c>
      <c r="B261" s="122" t="s">
        <v>20</v>
      </c>
      <c r="C261" s="122" t="s">
        <v>24</v>
      </c>
      <c r="D261" s="122" t="s">
        <v>32</v>
      </c>
      <c r="E261" t="s">
        <v>196</v>
      </c>
      <c r="F261" t="s">
        <v>671</v>
      </c>
    </row>
    <row r="262" spans="1:6" x14ac:dyDescent="0.25">
      <c r="A262" t="s">
        <v>280</v>
      </c>
      <c r="B262" t="s">
        <v>553</v>
      </c>
      <c r="C262" t="s">
        <v>555</v>
      </c>
      <c r="D262" t="s">
        <v>589</v>
      </c>
      <c r="E262" s="124">
        <v>1</v>
      </c>
      <c r="F262" s="124">
        <v>1</v>
      </c>
    </row>
    <row r="263" spans="1:6" x14ac:dyDescent="0.25">
      <c r="D263" t="s">
        <v>573</v>
      </c>
      <c r="E263" s="124">
        <v>1</v>
      </c>
      <c r="F263" s="124">
        <v>1</v>
      </c>
    </row>
    <row r="264" spans="1:6" x14ac:dyDescent="0.25">
      <c r="A264" t="s">
        <v>170</v>
      </c>
      <c r="B264" t="s">
        <v>171</v>
      </c>
      <c r="C264" t="s">
        <v>173</v>
      </c>
      <c r="D264" t="s">
        <v>216</v>
      </c>
      <c r="E264" s="124">
        <v>1</v>
      </c>
      <c r="F264" s="124">
        <v>1</v>
      </c>
    </row>
    <row r="265" spans="1:6" x14ac:dyDescent="0.25">
      <c r="D265" t="s">
        <v>177</v>
      </c>
      <c r="E265" s="124">
        <v>2</v>
      </c>
      <c r="F265" s="124">
        <v>2</v>
      </c>
    </row>
    <row r="266" spans="1:6" x14ac:dyDescent="0.25">
      <c r="D266" t="s">
        <v>195</v>
      </c>
      <c r="E266" s="124">
        <v>1</v>
      </c>
      <c r="F266" s="124">
        <v>1</v>
      </c>
    </row>
    <row r="267" spans="1:6" x14ac:dyDescent="0.25">
      <c r="D267" t="s">
        <v>206</v>
      </c>
      <c r="E267" s="124">
        <v>1</v>
      </c>
      <c r="F267" s="124">
        <v>1</v>
      </c>
    </row>
    <row r="268" spans="1:6" x14ac:dyDescent="0.25">
      <c r="A268" t="s">
        <v>76</v>
      </c>
      <c r="B268" t="s">
        <v>77</v>
      </c>
      <c r="C268" t="s">
        <v>137</v>
      </c>
      <c r="D268" t="s">
        <v>159</v>
      </c>
      <c r="E268" s="124">
        <v>1</v>
      </c>
      <c r="F268" s="124">
        <v>1</v>
      </c>
    </row>
    <row r="269" spans="1:6" x14ac:dyDescent="0.25">
      <c r="C269" t="s">
        <v>79</v>
      </c>
      <c r="D269" t="s">
        <v>123</v>
      </c>
      <c r="E269" s="124">
        <v>1</v>
      </c>
      <c r="F269" s="124">
        <v>1</v>
      </c>
    </row>
    <row r="270" spans="1:6" x14ac:dyDescent="0.25">
      <c r="A270" t="s">
        <v>671</v>
      </c>
      <c r="E270" s="124">
        <v>9</v>
      </c>
      <c r="F270" s="124">
        <v>9</v>
      </c>
    </row>
  </sheetData>
  <pageMargins left="0.7" right="0.7" top="0.75" bottom="0.75" header="0.3" footer="0.3"/>
  <pageSetup paperSize="9" orientation="portrait" r:id="rId13"/>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43801-77C7-496C-896A-E636FCB62F48}">
  <dimension ref="A26:J166"/>
  <sheetViews>
    <sheetView topLeftCell="A24" zoomScale="60" zoomScaleNormal="60" workbookViewId="0">
      <selection activeCell="F50" sqref="F50:F51"/>
    </sheetView>
  </sheetViews>
  <sheetFormatPr baseColWidth="10" defaultRowHeight="15" x14ac:dyDescent="0.25"/>
  <cols>
    <col min="1" max="1" width="46.5703125" customWidth="1"/>
    <col min="2" max="2" width="70.42578125" customWidth="1"/>
    <col min="3" max="3" width="16" bestFit="1" customWidth="1"/>
    <col min="4" max="4" width="12.5703125" bestFit="1" customWidth="1"/>
    <col min="5" max="5" width="25.42578125" customWidth="1"/>
    <col min="6" max="6" width="9.28515625" customWidth="1"/>
    <col min="7" max="7" width="38.28515625" customWidth="1"/>
    <col min="8" max="8" width="12.5703125" bestFit="1" customWidth="1"/>
  </cols>
  <sheetData>
    <row r="26" spans="1:5" x14ac:dyDescent="0.25">
      <c r="A26" s="122" t="s">
        <v>672</v>
      </c>
      <c r="B26" s="122" t="s">
        <v>673</v>
      </c>
    </row>
    <row r="27" spans="1:5" x14ac:dyDescent="0.25">
      <c r="A27" s="122" t="s">
        <v>670</v>
      </c>
      <c r="B27" t="s">
        <v>87</v>
      </c>
      <c r="C27" t="s">
        <v>656</v>
      </c>
      <c r="D27" t="s">
        <v>196</v>
      </c>
      <c r="E27" t="s">
        <v>671</v>
      </c>
    </row>
    <row r="28" spans="1:5" x14ac:dyDescent="0.25">
      <c r="A28" s="123" t="s">
        <v>280</v>
      </c>
      <c r="B28" s="124">
        <v>8</v>
      </c>
      <c r="C28" s="124">
        <v>1</v>
      </c>
      <c r="D28" s="124">
        <v>8</v>
      </c>
      <c r="E28" s="124">
        <v>17</v>
      </c>
    </row>
    <row r="29" spans="1:5" x14ac:dyDescent="0.25">
      <c r="A29" s="123" t="s">
        <v>222</v>
      </c>
      <c r="B29" s="124">
        <v>6</v>
      </c>
      <c r="C29" s="124">
        <v>1</v>
      </c>
      <c r="D29" s="124"/>
      <c r="E29" s="124">
        <v>7</v>
      </c>
    </row>
    <row r="30" spans="1:5" x14ac:dyDescent="0.25">
      <c r="A30" s="123" t="s">
        <v>170</v>
      </c>
      <c r="B30" s="124">
        <v>6</v>
      </c>
      <c r="C30" s="124"/>
      <c r="D30" s="124">
        <v>1</v>
      </c>
      <c r="E30" s="124">
        <v>7</v>
      </c>
    </row>
    <row r="31" spans="1:5" x14ac:dyDescent="0.25">
      <c r="A31" s="123" t="s">
        <v>76</v>
      </c>
      <c r="B31" s="124">
        <v>13</v>
      </c>
      <c r="C31" s="124"/>
      <c r="D31" s="124"/>
      <c r="E31" s="124">
        <v>13</v>
      </c>
    </row>
    <row r="32" spans="1:5" x14ac:dyDescent="0.25">
      <c r="A32" s="123" t="s">
        <v>671</v>
      </c>
      <c r="B32" s="124">
        <v>33</v>
      </c>
      <c r="C32" s="124">
        <v>2</v>
      </c>
      <c r="D32" s="124">
        <v>9</v>
      </c>
      <c r="E32" s="124">
        <v>44</v>
      </c>
    </row>
    <row r="38" spans="1:5" x14ac:dyDescent="0.25">
      <c r="A38" s="122" t="s">
        <v>672</v>
      </c>
      <c r="B38" s="122" t="s">
        <v>673</v>
      </c>
    </row>
    <row r="39" spans="1:5" x14ac:dyDescent="0.25">
      <c r="A39" s="122" t="s">
        <v>670</v>
      </c>
      <c r="B39" t="s">
        <v>87</v>
      </c>
      <c r="C39" t="s">
        <v>656</v>
      </c>
      <c r="D39" t="s">
        <v>196</v>
      </c>
      <c r="E39" t="s">
        <v>671</v>
      </c>
    </row>
    <row r="40" spans="1:5" x14ac:dyDescent="0.25">
      <c r="A40" s="123" t="s">
        <v>280</v>
      </c>
      <c r="B40" s="117">
        <v>0.18181818181818182</v>
      </c>
      <c r="C40" s="117">
        <v>2.2727272727272728E-2</v>
      </c>
      <c r="D40" s="117">
        <v>0.18181818181818182</v>
      </c>
      <c r="E40" s="117">
        <v>0.38636363636363635</v>
      </c>
    </row>
    <row r="41" spans="1:5" x14ac:dyDescent="0.25">
      <c r="A41" s="123" t="s">
        <v>222</v>
      </c>
      <c r="B41" s="117">
        <v>0.13636363636363635</v>
      </c>
      <c r="C41" s="117">
        <v>2.2727272727272728E-2</v>
      </c>
      <c r="D41" s="117">
        <v>0</v>
      </c>
      <c r="E41" s="117">
        <v>0.15909090909090909</v>
      </c>
    </row>
    <row r="42" spans="1:5" x14ac:dyDescent="0.25">
      <c r="A42" s="123" t="s">
        <v>170</v>
      </c>
      <c r="B42" s="117">
        <v>0.13636363636363635</v>
      </c>
      <c r="C42" s="117">
        <v>0</v>
      </c>
      <c r="D42" s="117">
        <v>2.2727272727272728E-2</v>
      </c>
      <c r="E42" s="117">
        <v>0.15909090909090909</v>
      </c>
    </row>
    <row r="43" spans="1:5" x14ac:dyDescent="0.25">
      <c r="A43" s="123" t="s">
        <v>76</v>
      </c>
      <c r="B43" s="117">
        <v>0.29545454545454547</v>
      </c>
      <c r="C43" s="117">
        <v>0</v>
      </c>
      <c r="D43" s="117">
        <v>0</v>
      </c>
      <c r="E43" s="117">
        <v>0.29545454545454547</v>
      </c>
    </row>
    <row r="44" spans="1:5" x14ac:dyDescent="0.25">
      <c r="A44" s="123" t="s">
        <v>671</v>
      </c>
      <c r="B44" s="117">
        <v>0.75</v>
      </c>
      <c r="C44" s="117">
        <v>4.5454545454545456E-2</v>
      </c>
      <c r="D44" s="117">
        <v>0.20454545454545456</v>
      </c>
      <c r="E44" s="117">
        <v>1</v>
      </c>
    </row>
    <row r="48" spans="1:5" x14ac:dyDescent="0.25">
      <c r="C48" t="s">
        <v>677</v>
      </c>
    </row>
    <row r="49" spans="1:7" x14ac:dyDescent="0.25">
      <c r="C49" t="s">
        <v>674</v>
      </c>
      <c r="D49" t="s">
        <v>675</v>
      </c>
      <c r="E49" t="s">
        <v>676</v>
      </c>
      <c r="F49" t="s">
        <v>744</v>
      </c>
    </row>
    <row r="50" spans="1:7" x14ac:dyDescent="0.25">
      <c r="A50" t="s">
        <v>678</v>
      </c>
      <c r="B50" t="s">
        <v>87</v>
      </c>
      <c r="C50" s="126">
        <f>5+6+2+8</f>
        <v>21</v>
      </c>
      <c r="D50" s="126">
        <f>2+4+6+11</f>
        <v>23</v>
      </c>
      <c r="E50" s="126">
        <f>8+6+6+13</f>
        <v>33</v>
      </c>
      <c r="F50" s="126">
        <v>35</v>
      </c>
      <c r="G50" s="125">
        <f>E50-D50</f>
        <v>10</v>
      </c>
    </row>
    <row r="51" spans="1:7" x14ac:dyDescent="0.25">
      <c r="B51" t="s">
        <v>196</v>
      </c>
      <c r="C51" s="126">
        <f>12+1+5+5</f>
        <v>23</v>
      </c>
      <c r="D51" s="126">
        <f>15+2+1+2</f>
        <v>20</v>
      </c>
      <c r="E51" s="126">
        <f>8+1</f>
        <v>9</v>
      </c>
      <c r="F51" s="126">
        <v>9</v>
      </c>
    </row>
    <row r="52" spans="1:7" x14ac:dyDescent="0.25">
      <c r="B52" t="s">
        <v>486</v>
      </c>
      <c r="C52" s="126">
        <v>0</v>
      </c>
      <c r="D52" s="126">
        <v>1</v>
      </c>
      <c r="E52" s="126">
        <v>0</v>
      </c>
      <c r="F52" s="126">
        <v>0</v>
      </c>
    </row>
    <row r="53" spans="1:7" x14ac:dyDescent="0.25">
      <c r="B53" t="s">
        <v>679</v>
      </c>
      <c r="C53" s="126">
        <v>0</v>
      </c>
      <c r="D53" s="126">
        <v>0</v>
      </c>
      <c r="E53" s="126">
        <v>1</v>
      </c>
      <c r="F53" s="126">
        <v>0</v>
      </c>
    </row>
    <row r="56" spans="1:7" x14ac:dyDescent="0.25">
      <c r="E56">
        <f>9/12</f>
        <v>0.75</v>
      </c>
    </row>
    <row r="57" spans="1:7" x14ac:dyDescent="0.25">
      <c r="E57">
        <f>1-E56</f>
        <v>0.25</v>
      </c>
    </row>
    <row r="59" spans="1:7" x14ac:dyDescent="0.25">
      <c r="A59" s="122" t="s">
        <v>33</v>
      </c>
      <c r="B59" t="s">
        <v>196</v>
      </c>
    </row>
    <row r="62" spans="1:7" x14ac:dyDescent="0.25">
      <c r="A62" s="122" t="s">
        <v>17</v>
      </c>
      <c r="B62" s="122" t="s">
        <v>20</v>
      </c>
      <c r="C62" s="122" t="s">
        <v>24</v>
      </c>
      <c r="D62" s="122" t="s">
        <v>32</v>
      </c>
    </row>
    <row r="63" spans="1:7" ht="150" x14ac:dyDescent="0.25">
      <c r="A63" t="s">
        <v>280</v>
      </c>
      <c r="B63" t="s">
        <v>295</v>
      </c>
      <c r="C63" s="127" t="s">
        <v>297</v>
      </c>
      <c r="D63" s="127" t="s">
        <v>300</v>
      </c>
    </row>
    <row r="64" spans="1:7" ht="180" x14ac:dyDescent="0.25">
      <c r="B64" t="s">
        <v>390</v>
      </c>
      <c r="C64" s="127" t="s">
        <v>392</v>
      </c>
      <c r="D64" s="127" t="s">
        <v>417</v>
      </c>
    </row>
    <row r="65" spans="1:10" ht="165" x14ac:dyDescent="0.25">
      <c r="B65" t="s">
        <v>553</v>
      </c>
      <c r="C65" s="127" t="s">
        <v>555</v>
      </c>
      <c r="D65" s="127" t="s">
        <v>589</v>
      </c>
    </row>
    <row r="66" spans="1:10" ht="120" x14ac:dyDescent="0.25">
      <c r="C66" s="127"/>
      <c r="D66" s="127" t="s">
        <v>573</v>
      </c>
    </row>
    <row r="67" spans="1:10" ht="240" x14ac:dyDescent="0.25">
      <c r="C67" s="127"/>
      <c r="D67" s="127" t="s">
        <v>586</v>
      </c>
    </row>
    <row r="68" spans="1:10" ht="135" x14ac:dyDescent="0.25">
      <c r="C68" s="127"/>
      <c r="D68" s="127" t="s">
        <v>594</v>
      </c>
    </row>
    <row r="69" spans="1:10" ht="210" x14ac:dyDescent="0.25">
      <c r="C69" s="127"/>
      <c r="D69" s="127" t="s">
        <v>582</v>
      </c>
    </row>
    <row r="70" spans="1:10" ht="75" x14ac:dyDescent="0.25">
      <c r="C70" s="127"/>
      <c r="D70" s="127" t="s">
        <v>579</v>
      </c>
    </row>
    <row r="71" spans="1:10" ht="225" x14ac:dyDescent="0.25">
      <c r="A71" t="s">
        <v>170</v>
      </c>
      <c r="B71" t="s">
        <v>171</v>
      </c>
      <c r="C71" s="127" t="s">
        <v>173</v>
      </c>
      <c r="D71" s="127" t="s">
        <v>216</v>
      </c>
    </row>
    <row r="72" spans="1:10" x14ac:dyDescent="0.25">
      <c r="A72" t="s">
        <v>671</v>
      </c>
      <c r="E72" s="117"/>
      <c r="F72" s="117"/>
      <c r="G72" s="117"/>
      <c r="H72" s="117"/>
      <c r="I72" s="117"/>
      <c r="J72" s="117"/>
    </row>
    <row r="79" spans="1:10" x14ac:dyDescent="0.25">
      <c r="A79" s="122" t="s">
        <v>17</v>
      </c>
      <c r="B79" t="s">
        <v>222</v>
      </c>
    </row>
    <row r="81" spans="1:4" x14ac:dyDescent="0.25">
      <c r="A81" s="122" t="s">
        <v>672</v>
      </c>
      <c r="B81" s="122" t="s">
        <v>673</v>
      </c>
    </row>
    <row r="82" spans="1:4" x14ac:dyDescent="0.25">
      <c r="A82" s="122" t="s">
        <v>670</v>
      </c>
      <c r="B82" t="s">
        <v>87</v>
      </c>
      <c r="C82" t="s">
        <v>656</v>
      </c>
      <c r="D82" t="s">
        <v>671</v>
      </c>
    </row>
    <row r="83" spans="1:4" x14ac:dyDescent="0.25">
      <c r="A83" s="123" t="s">
        <v>253</v>
      </c>
      <c r="B83" s="124">
        <v>2</v>
      </c>
      <c r="C83" s="124"/>
      <c r="D83" s="124">
        <v>2</v>
      </c>
    </row>
    <row r="84" spans="1:4" x14ac:dyDescent="0.25">
      <c r="A84" s="123" t="s">
        <v>223</v>
      </c>
      <c r="B84" s="124">
        <v>1</v>
      </c>
      <c r="C84" s="124">
        <v>1</v>
      </c>
      <c r="D84" s="124">
        <v>2</v>
      </c>
    </row>
    <row r="85" spans="1:4" x14ac:dyDescent="0.25">
      <c r="A85" s="123" t="s">
        <v>480</v>
      </c>
      <c r="B85" s="124">
        <v>3</v>
      </c>
      <c r="C85" s="124"/>
      <c r="D85" s="124">
        <v>3</v>
      </c>
    </row>
    <row r="86" spans="1:4" x14ac:dyDescent="0.25">
      <c r="A86" s="123" t="s">
        <v>671</v>
      </c>
      <c r="B86" s="124">
        <v>6</v>
      </c>
      <c r="C86" s="124">
        <v>1</v>
      </c>
      <c r="D86" s="124">
        <v>7</v>
      </c>
    </row>
    <row r="100" spans="1:3" x14ac:dyDescent="0.25">
      <c r="A100" s="122" t="s">
        <v>17</v>
      </c>
      <c r="B100" t="s">
        <v>76</v>
      </c>
    </row>
    <row r="102" spans="1:3" x14ac:dyDescent="0.25">
      <c r="A102" s="122" t="s">
        <v>672</v>
      </c>
      <c r="B102" s="122" t="s">
        <v>673</v>
      </c>
    </row>
    <row r="103" spans="1:3" x14ac:dyDescent="0.25">
      <c r="A103" s="122" t="s">
        <v>670</v>
      </c>
      <c r="B103" t="s">
        <v>87</v>
      </c>
      <c r="C103" t="s">
        <v>671</v>
      </c>
    </row>
    <row r="104" spans="1:3" x14ac:dyDescent="0.25">
      <c r="A104" s="123" t="s">
        <v>77</v>
      </c>
      <c r="B104" s="124">
        <v>5</v>
      </c>
      <c r="C104" s="124">
        <v>5</v>
      </c>
    </row>
    <row r="105" spans="1:3" x14ac:dyDescent="0.25">
      <c r="A105" s="123" t="s">
        <v>424</v>
      </c>
      <c r="B105" s="124">
        <v>1</v>
      </c>
      <c r="C105" s="124">
        <v>1</v>
      </c>
    </row>
    <row r="106" spans="1:3" x14ac:dyDescent="0.25">
      <c r="A106" s="123" t="s">
        <v>511</v>
      </c>
      <c r="B106" s="124">
        <v>2</v>
      </c>
      <c r="C106" s="124">
        <v>2</v>
      </c>
    </row>
    <row r="107" spans="1:3" x14ac:dyDescent="0.25">
      <c r="A107" s="123" t="s">
        <v>597</v>
      </c>
      <c r="B107" s="124">
        <v>4</v>
      </c>
      <c r="C107" s="124">
        <v>4</v>
      </c>
    </row>
    <row r="108" spans="1:3" x14ac:dyDescent="0.25">
      <c r="A108" s="123" t="s">
        <v>439</v>
      </c>
      <c r="B108" s="124">
        <v>1</v>
      </c>
      <c r="C108" s="124">
        <v>1</v>
      </c>
    </row>
    <row r="109" spans="1:3" x14ac:dyDescent="0.25">
      <c r="A109" s="123" t="s">
        <v>671</v>
      </c>
      <c r="B109" s="124">
        <v>13</v>
      </c>
      <c r="C109" s="124">
        <v>13</v>
      </c>
    </row>
    <row r="115" spans="1:5" x14ac:dyDescent="0.25">
      <c r="A115" s="122" t="s">
        <v>17</v>
      </c>
      <c r="B115" t="s">
        <v>280</v>
      </c>
    </row>
    <row r="117" spans="1:5" x14ac:dyDescent="0.25">
      <c r="A117" s="122" t="s">
        <v>672</v>
      </c>
      <c r="B117" s="122" t="s">
        <v>673</v>
      </c>
    </row>
    <row r="118" spans="1:5" x14ac:dyDescent="0.25">
      <c r="A118" s="122" t="s">
        <v>670</v>
      </c>
      <c r="B118" t="s">
        <v>87</v>
      </c>
      <c r="C118" t="s">
        <v>656</v>
      </c>
      <c r="D118" t="s">
        <v>196</v>
      </c>
      <c r="E118" t="s">
        <v>671</v>
      </c>
    </row>
    <row r="119" spans="1:5" x14ac:dyDescent="0.25">
      <c r="A119" s="123" t="s">
        <v>295</v>
      </c>
      <c r="B119" s="124">
        <v>2</v>
      </c>
      <c r="C119" s="124"/>
      <c r="D119" s="124">
        <v>1</v>
      </c>
      <c r="E119" s="124">
        <v>3</v>
      </c>
    </row>
    <row r="120" spans="1:5" x14ac:dyDescent="0.25">
      <c r="A120" s="123" t="s">
        <v>534</v>
      </c>
      <c r="B120" s="124">
        <v>1</v>
      </c>
      <c r="C120" s="124"/>
      <c r="D120" s="124"/>
      <c r="E120" s="124">
        <v>1</v>
      </c>
    </row>
    <row r="121" spans="1:5" x14ac:dyDescent="0.25">
      <c r="A121" s="123" t="s">
        <v>390</v>
      </c>
      <c r="B121" s="124">
        <v>2</v>
      </c>
      <c r="C121" s="124"/>
      <c r="D121" s="124">
        <v>1</v>
      </c>
      <c r="E121" s="124">
        <v>3</v>
      </c>
    </row>
    <row r="122" spans="1:5" x14ac:dyDescent="0.25">
      <c r="A122" s="123" t="s">
        <v>281</v>
      </c>
      <c r="B122" s="124">
        <v>1</v>
      </c>
      <c r="C122" s="124"/>
      <c r="D122" s="124"/>
      <c r="E122" s="124">
        <v>1</v>
      </c>
    </row>
    <row r="123" spans="1:5" x14ac:dyDescent="0.25">
      <c r="A123" s="123" t="s">
        <v>373</v>
      </c>
      <c r="B123" s="124"/>
      <c r="C123" s="124">
        <v>1</v>
      </c>
      <c r="D123" s="124"/>
      <c r="E123" s="124">
        <v>1</v>
      </c>
    </row>
    <row r="124" spans="1:5" x14ac:dyDescent="0.25">
      <c r="A124" s="123" t="s">
        <v>460</v>
      </c>
      <c r="B124" s="124">
        <v>1</v>
      </c>
      <c r="C124" s="124"/>
      <c r="D124" s="124"/>
      <c r="E124" s="124">
        <v>1</v>
      </c>
    </row>
    <row r="125" spans="1:5" x14ac:dyDescent="0.25">
      <c r="A125" s="123" t="s">
        <v>553</v>
      </c>
      <c r="B125" s="124">
        <v>1</v>
      </c>
      <c r="C125" s="124"/>
      <c r="D125" s="124">
        <v>6</v>
      </c>
      <c r="E125" s="124">
        <v>7</v>
      </c>
    </row>
    <row r="126" spans="1:5" x14ac:dyDescent="0.25">
      <c r="A126" s="123" t="s">
        <v>671</v>
      </c>
      <c r="B126" s="124">
        <v>8</v>
      </c>
      <c r="C126" s="124">
        <v>1</v>
      </c>
      <c r="D126" s="124">
        <v>8</v>
      </c>
      <c r="E126" s="124">
        <v>17</v>
      </c>
    </row>
    <row r="132" spans="1:4" x14ac:dyDescent="0.25">
      <c r="A132" s="122" t="s">
        <v>17</v>
      </c>
      <c r="B132" t="s">
        <v>170</v>
      </c>
    </row>
    <row r="134" spans="1:4" x14ac:dyDescent="0.25">
      <c r="A134" s="122" t="s">
        <v>672</v>
      </c>
      <c r="B134" s="122" t="s">
        <v>673</v>
      </c>
    </row>
    <row r="135" spans="1:4" x14ac:dyDescent="0.25">
      <c r="A135" s="122" t="s">
        <v>670</v>
      </c>
      <c r="B135" t="s">
        <v>87</v>
      </c>
      <c r="C135" t="s">
        <v>196</v>
      </c>
      <c r="D135" t="s">
        <v>671</v>
      </c>
    </row>
    <row r="136" spans="1:4" x14ac:dyDescent="0.25">
      <c r="A136" s="123" t="s">
        <v>341</v>
      </c>
      <c r="B136" s="124">
        <v>2</v>
      </c>
      <c r="C136" s="124"/>
      <c r="D136" s="124">
        <v>2</v>
      </c>
    </row>
    <row r="137" spans="1:4" x14ac:dyDescent="0.25">
      <c r="A137" s="123" t="s">
        <v>171</v>
      </c>
      <c r="B137" s="124">
        <v>4</v>
      </c>
      <c r="C137" s="124">
        <v>1</v>
      </c>
      <c r="D137" s="124">
        <v>5</v>
      </c>
    </row>
    <row r="138" spans="1:4" x14ac:dyDescent="0.25">
      <c r="A138" s="123" t="s">
        <v>671</v>
      </c>
      <c r="B138" s="124">
        <v>6</v>
      </c>
      <c r="C138" s="124">
        <v>1</v>
      </c>
      <c r="D138" s="124">
        <v>7</v>
      </c>
    </row>
    <row r="144" spans="1:4" x14ac:dyDescent="0.25">
      <c r="A144" s="122" t="s">
        <v>17</v>
      </c>
      <c r="B144" t="s">
        <v>76</v>
      </c>
    </row>
    <row r="145" spans="1:9" x14ac:dyDescent="0.25">
      <c r="A145" s="122" t="s">
        <v>23</v>
      </c>
      <c r="B145" t="s">
        <v>680</v>
      </c>
    </row>
    <row r="147" spans="1:9" x14ac:dyDescent="0.25">
      <c r="A147" s="122" t="s">
        <v>672</v>
      </c>
      <c r="C147" s="122" t="s">
        <v>33</v>
      </c>
    </row>
    <row r="148" spans="1:9" x14ac:dyDescent="0.25">
      <c r="A148" s="122" t="s">
        <v>20</v>
      </c>
      <c r="B148" s="122" t="s">
        <v>24</v>
      </c>
      <c r="C148" t="s">
        <v>87</v>
      </c>
      <c r="D148" t="s">
        <v>671</v>
      </c>
    </row>
    <row r="149" spans="1:9" x14ac:dyDescent="0.25">
      <c r="A149" t="s">
        <v>77</v>
      </c>
      <c r="B149" t="s">
        <v>79</v>
      </c>
      <c r="C149" s="124">
        <v>3</v>
      </c>
      <c r="D149" s="124">
        <v>3</v>
      </c>
    </row>
    <row r="150" spans="1:9" x14ac:dyDescent="0.25">
      <c r="A150" t="s">
        <v>597</v>
      </c>
      <c r="B150" t="s">
        <v>599</v>
      </c>
      <c r="C150" s="124">
        <v>2</v>
      </c>
      <c r="D150" s="124">
        <v>2</v>
      </c>
    </row>
    <row r="151" spans="1:9" x14ac:dyDescent="0.25">
      <c r="A151" t="s">
        <v>439</v>
      </c>
      <c r="B151" t="s">
        <v>441</v>
      </c>
      <c r="C151" s="124">
        <v>1</v>
      </c>
      <c r="D151" s="124">
        <v>1</v>
      </c>
    </row>
    <row r="152" spans="1:9" x14ac:dyDescent="0.25">
      <c r="A152" t="s">
        <v>671</v>
      </c>
      <c r="C152" s="124">
        <v>6</v>
      </c>
      <c r="D152" s="124">
        <v>6</v>
      </c>
    </row>
    <row r="155" spans="1:9" x14ac:dyDescent="0.25">
      <c r="H155" s="156" t="s">
        <v>702</v>
      </c>
      <c r="I155" s="156"/>
    </row>
    <row r="156" spans="1:9" x14ac:dyDescent="0.25">
      <c r="A156" s="128" t="s">
        <v>681</v>
      </c>
      <c r="B156" s="128" t="s">
        <v>682</v>
      </c>
      <c r="C156" s="129" t="s">
        <v>20</v>
      </c>
      <c r="D156" s="129" t="s">
        <v>683</v>
      </c>
      <c r="E156" s="129" t="s">
        <v>684</v>
      </c>
      <c r="F156" s="129" t="s">
        <v>685</v>
      </c>
      <c r="G156" s="129" t="s">
        <v>24</v>
      </c>
      <c r="H156" s="141" t="s">
        <v>701</v>
      </c>
      <c r="I156" s="141" t="s">
        <v>703</v>
      </c>
    </row>
    <row r="157" spans="1:9" ht="39" customHeight="1" x14ac:dyDescent="0.25">
      <c r="A157" s="130" t="s">
        <v>76</v>
      </c>
      <c r="B157" s="130">
        <v>18</v>
      </c>
      <c r="C157" s="133" t="s">
        <v>597</v>
      </c>
      <c r="D157" s="131">
        <v>16556</v>
      </c>
      <c r="E157" s="132" t="s">
        <v>686</v>
      </c>
      <c r="F157" s="133" t="s">
        <v>598</v>
      </c>
      <c r="G157" s="142" t="s">
        <v>687</v>
      </c>
      <c r="H157">
        <v>3</v>
      </c>
      <c r="I157">
        <v>3</v>
      </c>
    </row>
    <row r="158" spans="1:9" ht="51" x14ac:dyDescent="0.25">
      <c r="A158" s="158" t="s">
        <v>76</v>
      </c>
      <c r="B158" s="158">
        <v>18</v>
      </c>
      <c r="C158" s="165" t="s">
        <v>689</v>
      </c>
      <c r="D158" s="134">
        <v>16533</v>
      </c>
      <c r="E158" s="132" t="s">
        <v>688</v>
      </c>
      <c r="F158" s="133" t="s">
        <v>78</v>
      </c>
      <c r="G158" s="168" t="s">
        <v>690</v>
      </c>
      <c r="H158" s="157">
        <v>2</v>
      </c>
      <c r="I158" s="156">
        <v>2</v>
      </c>
    </row>
    <row r="159" spans="1:9" ht="38.25" x14ac:dyDescent="0.25">
      <c r="A159" s="164"/>
      <c r="B159" s="164"/>
      <c r="C159" s="166"/>
      <c r="D159" s="135" t="s">
        <v>691</v>
      </c>
      <c r="E159" s="132" t="s">
        <v>692</v>
      </c>
      <c r="F159" s="137"/>
      <c r="G159" s="169"/>
      <c r="H159" s="157"/>
      <c r="I159" s="156"/>
    </row>
    <row r="160" spans="1:9" ht="25.5" x14ac:dyDescent="0.25">
      <c r="A160" s="164"/>
      <c r="B160" s="164"/>
      <c r="C160" s="166"/>
      <c r="D160" s="134">
        <v>16541</v>
      </c>
      <c r="E160" s="132" t="s">
        <v>693</v>
      </c>
      <c r="F160" s="137"/>
      <c r="G160" s="169"/>
      <c r="H160" s="157"/>
      <c r="I160" s="156"/>
    </row>
    <row r="161" spans="1:9" ht="76.5" x14ac:dyDescent="0.25">
      <c r="A161" s="164"/>
      <c r="B161" s="164"/>
      <c r="C161" s="166"/>
      <c r="D161" s="134">
        <v>16543</v>
      </c>
      <c r="E161" s="132" t="s">
        <v>694</v>
      </c>
      <c r="F161" s="137"/>
      <c r="G161" s="169"/>
      <c r="H161" s="157"/>
      <c r="I161" s="156"/>
    </row>
    <row r="162" spans="1:9" x14ac:dyDescent="0.25">
      <c r="A162" s="164"/>
      <c r="B162" s="164"/>
      <c r="C162" s="166"/>
      <c r="D162" s="134">
        <v>16554</v>
      </c>
      <c r="E162" s="132" t="s">
        <v>695</v>
      </c>
      <c r="F162" s="137"/>
      <c r="G162" s="169"/>
      <c r="H162" s="157"/>
      <c r="I162" s="156"/>
    </row>
    <row r="163" spans="1:9" x14ac:dyDescent="0.25">
      <c r="A163" s="164"/>
      <c r="B163" s="164"/>
      <c r="C163" s="166"/>
      <c r="D163" s="134">
        <v>16558</v>
      </c>
      <c r="E163" s="132" t="s">
        <v>696</v>
      </c>
      <c r="F163" s="137"/>
      <c r="G163" s="169"/>
      <c r="H163" s="157"/>
      <c r="I163" s="156"/>
    </row>
    <row r="164" spans="1:9" ht="25.5" x14ac:dyDescent="0.25">
      <c r="A164" s="159"/>
      <c r="B164" s="159"/>
      <c r="C164" s="167"/>
      <c r="D164" s="134">
        <v>61614</v>
      </c>
      <c r="E164" s="132" t="s">
        <v>697</v>
      </c>
      <c r="F164" s="138"/>
      <c r="G164" s="170"/>
      <c r="H164" s="157"/>
      <c r="I164" s="156"/>
    </row>
    <row r="165" spans="1:9" ht="51" x14ac:dyDescent="0.25">
      <c r="A165" s="158" t="s">
        <v>76</v>
      </c>
      <c r="B165" s="158">
        <v>12</v>
      </c>
      <c r="C165" s="160" t="s">
        <v>439</v>
      </c>
      <c r="D165" s="134">
        <v>61200</v>
      </c>
      <c r="E165" s="132" t="s">
        <v>698</v>
      </c>
      <c r="F165" s="139" t="s">
        <v>440</v>
      </c>
      <c r="G165" s="162" t="s">
        <v>699</v>
      </c>
      <c r="H165" s="157">
        <v>1</v>
      </c>
      <c r="I165" s="156">
        <v>1</v>
      </c>
    </row>
    <row r="166" spans="1:9" ht="38.25" x14ac:dyDescent="0.25">
      <c r="A166" s="159"/>
      <c r="B166" s="159"/>
      <c r="C166" s="161"/>
      <c r="D166" s="134">
        <v>6112</v>
      </c>
      <c r="E166" s="136" t="s">
        <v>700</v>
      </c>
      <c r="F166" s="140"/>
      <c r="G166" s="163"/>
      <c r="H166" s="157"/>
      <c r="I166" s="156"/>
    </row>
  </sheetData>
  <mergeCells count="13">
    <mergeCell ref="A165:A166"/>
    <mergeCell ref="B165:B166"/>
    <mergeCell ref="C165:C166"/>
    <mergeCell ref="G165:G166"/>
    <mergeCell ref="A158:A164"/>
    <mergeCell ref="B158:B164"/>
    <mergeCell ref="C158:C164"/>
    <mergeCell ref="G158:G164"/>
    <mergeCell ref="H155:I155"/>
    <mergeCell ref="H158:H164"/>
    <mergeCell ref="I158:I164"/>
    <mergeCell ref="H165:H166"/>
    <mergeCell ref="I165:I166"/>
  </mergeCells>
  <pageMargins left="0.7" right="0.7" top="0.75" bottom="0.75" header="0.3" footer="0.3"/>
  <pageSetup orientation="portrait" horizontalDpi="0" verticalDpi="0" r:id="rId9"/>
  <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0CFAE-39EA-4DF4-8EF7-640ECCE293F1}">
  <dimension ref="A1:BI914"/>
  <sheetViews>
    <sheetView tabSelected="1" topLeftCell="A2" zoomScale="70" zoomScaleNormal="70" zoomScalePageLayoutView="70" workbookViewId="0">
      <selection activeCell="C6" sqref="C6"/>
    </sheetView>
  </sheetViews>
  <sheetFormatPr baseColWidth="10" defaultColWidth="11.42578125" defaultRowHeight="15.75" customHeight="1" x14ac:dyDescent="0.25"/>
  <cols>
    <col min="1" max="1" width="10.5703125" style="1" customWidth="1"/>
    <col min="2" max="2" width="10.7109375" style="1" customWidth="1"/>
    <col min="3" max="3" width="14.28515625" style="1" customWidth="1"/>
    <col min="4" max="4" width="19.85546875" style="1" customWidth="1"/>
    <col min="5" max="5" width="31" style="2" hidden="1" customWidth="1"/>
    <col min="6" max="6" width="7.5703125" style="105" customWidth="1"/>
    <col min="7" max="7" width="9.7109375" style="105" customWidth="1"/>
    <col min="8" max="8" width="29.42578125" style="106" customWidth="1"/>
    <col min="9" max="9" width="22.5703125" style="2" customWidth="1"/>
    <col min="10" max="10" width="26.5703125" style="2" customWidth="1"/>
    <col min="11" max="11" width="25.42578125" style="105" customWidth="1"/>
    <col min="12" max="12" width="14.140625" style="105" customWidth="1"/>
    <col min="13" max="13" width="13.85546875" style="105" customWidth="1"/>
    <col min="14" max="14" width="16.5703125" style="105" customWidth="1"/>
    <col min="15" max="15" width="8" style="107" customWidth="1"/>
    <col min="16" max="16" width="54.5703125" style="108" customWidth="1"/>
    <col min="17" max="17" width="11.7109375" style="145" customWidth="1"/>
    <col min="18" max="18" width="45.42578125" style="2" customWidth="1"/>
    <col min="19" max="19" width="13.42578125" style="2" hidden="1" customWidth="1"/>
    <col min="20" max="20" width="12.5703125" style="2" hidden="1" customWidth="1"/>
    <col min="21" max="21" width="21" style="109" hidden="1" customWidth="1"/>
    <col min="22" max="22" width="21.28515625" style="109" hidden="1" customWidth="1"/>
    <col min="23" max="23" width="19.85546875" style="109" hidden="1" customWidth="1"/>
    <col min="24" max="24" width="21.42578125" style="109" hidden="1" customWidth="1"/>
    <col min="25" max="25" width="14" style="109" hidden="1" customWidth="1"/>
    <col min="26" max="26" width="22.42578125" style="109" hidden="1" customWidth="1"/>
    <col min="27" max="27" width="24.140625" style="109" hidden="1" customWidth="1"/>
    <col min="28" max="28" width="23.140625" style="109" hidden="1" customWidth="1"/>
    <col min="29" max="29" width="23.28515625" style="109" hidden="1" customWidth="1"/>
    <col min="30" max="30" width="23.42578125" style="109" hidden="1" customWidth="1"/>
    <col min="31" max="31" width="34" style="109" hidden="1" customWidth="1"/>
    <col min="32" max="32" width="27" style="109" hidden="1" customWidth="1"/>
    <col min="33" max="33" width="29.28515625" style="109" hidden="1" customWidth="1"/>
    <col min="34" max="34" width="27.5703125" style="109" hidden="1" customWidth="1"/>
    <col min="35" max="35" width="17.85546875" style="2" hidden="1" customWidth="1"/>
    <col min="36" max="36" width="11.42578125" style="2" hidden="1" customWidth="1"/>
    <col min="37" max="37" width="18" style="2" hidden="1" customWidth="1"/>
    <col min="38" max="38" width="17.85546875" style="2" hidden="1" customWidth="1"/>
    <col min="39" max="42" width="16.28515625" style="2" hidden="1" customWidth="1"/>
    <col min="43" max="43" width="18.85546875" style="2" hidden="1" customWidth="1"/>
    <col min="44" max="47" width="17.42578125" style="2" hidden="1" customWidth="1"/>
    <col min="48" max="48" width="15.85546875" style="2" customWidth="1"/>
    <col min="49" max="49" width="100.140625" style="2" customWidth="1"/>
    <col min="50" max="50" width="13.85546875" style="109" customWidth="1"/>
    <col min="51" max="51" width="11.85546875" style="109" customWidth="1"/>
    <col min="52" max="52" width="15.28515625" style="109" customWidth="1"/>
    <col min="53" max="53" width="18.42578125" style="109" customWidth="1"/>
    <col min="54" max="54" width="28.140625" style="2" hidden="1" customWidth="1"/>
    <col min="55" max="55" width="19.42578125" style="2" hidden="1" customWidth="1"/>
    <col min="56" max="56" width="19.28515625" style="2" hidden="1" customWidth="1"/>
    <col min="57" max="57" width="13.85546875" style="2" hidden="1" customWidth="1"/>
    <col min="58" max="58" width="14.85546875" style="2" hidden="1" customWidth="1"/>
    <col min="59" max="59" width="13.140625" style="2" hidden="1" customWidth="1"/>
    <col min="60" max="60" width="15.85546875" style="2" hidden="1" customWidth="1"/>
    <col min="61" max="61" width="15.28515625" style="2" hidden="1" customWidth="1"/>
    <col min="62" max="16384" width="11.42578125" style="2"/>
  </cols>
  <sheetData>
    <row r="1" spans="1:61" ht="88.5" hidden="1" customHeight="1" x14ac:dyDescent="0.25">
      <c r="A1" s="171"/>
      <c r="B1" s="171"/>
      <c r="C1" s="171"/>
      <c r="D1" s="172"/>
      <c r="E1" s="173" t="s">
        <v>0</v>
      </c>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c r="BH1" s="174"/>
      <c r="BI1" s="175"/>
    </row>
    <row r="2" spans="1:61" s="3" customFormat="1" ht="24" customHeight="1" x14ac:dyDescent="0.25">
      <c r="A2" s="121"/>
      <c r="B2" s="121"/>
      <c r="C2" s="121"/>
      <c r="D2" s="179" t="s">
        <v>1</v>
      </c>
      <c r="E2" s="180"/>
      <c r="F2" s="180"/>
      <c r="G2" s="180"/>
      <c r="H2" s="180"/>
      <c r="I2" s="180"/>
      <c r="J2" s="180"/>
      <c r="K2" s="181"/>
      <c r="L2" s="182" t="s">
        <v>2</v>
      </c>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4"/>
      <c r="BB2" s="185" t="s">
        <v>3</v>
      </c>
      <c r="BC2" s="186"/>
      <c r="BD2" s="186"/>
      <c r="BE2" s="186"/>
      <c r="BF2" s="186"/>
      <c r="BG2" s="186"/>
      <c r="BH2" s="186"/>
      <c r="BI2" s="187"/>
    </row>
    <row r="3" spans="1:61" s="3" customFormat="1" ht="42.75" customHeight="1" x14ac:dyDescent="0.25">
      <c r="A3" s="188"/>
      <c r="B3" s="188"/>
      <c r="C3" s="190"/>
      <c r="D3" s="4"/>
      <c r="E3" s="111"/>
      <c r="F3" s="5"/>
      <c r="G3" s="114"/>
      <c r="H3" s="6"/>
      <c r="I3" s="7"/>
      <c r="J3" s="7"/>
      <c r="K3" s="8"/>
      <c r="L3" s="192" t="s">
        <v>4</v>
      </c>
      <c r="M3" s="193"/>
      <c r="N3" s="193"/>
      <c r="O3" s="194" t="s">
        <v>5</v>
      </c>
      <c r="P3" s="195"/>
      <c r="Q3" s="195"/>
      <c r="R3" s="195"/>
      <c r="S3" s="196"/>
      <c r="T3" s="197"/>
      <c r="U3" s="178" t="s">
        <v>6</v>
      </c>
      <c r="V3" s="178"/>
      <c r="W3" s="178"/>
      <c r="X3" s="178"/>
      <c r="Y3" s="178" t="s">
        <v>7</v>
      </c>
      <c r="Z3" s="178"/>
      <c r="AA3" s="178" t="s">
        <v>8</v>
      </c>
      <c r="AB3" s="178"/>
      <c r="AC3" s="178" t="s">
        <v>9</v>
      </c>
      <c r="AD3" s="178"/>
      <c r="AE3" s="178" t="s">
        <v>10</v>
      </c>
      <c r="AF3" s="178"/>
      <c r="AG3" s="178" t="s">
        <v>11</v>
      </c>
      <c r="AH3" s="178"/>
      <c r="AI3" s="9"/>
      <c r="AJ3" s="10"/>
      <c r="AK3" s="10"/>
      <c r="AL3" s="10"/>
      <c r="AM3" s="11"/>
      <c r="AN3" s="12"/>
      <c r="AO3" s="12"/>
      <c r="AP3" s="13"/>
      <c r="AQ3" s="10"/>
      <c r="AR3" s="14"/>
      <c r="AS3" s="15"/>
      <c r="AT3" s="15"/>
      <c r="AU3" s="15"/>
      <c r="AV3" s="147"/>
      <c r="AW3" s="147"/>
      <c r="AX3" s="203" t="s">
        <v>12</v>
      </c>
      <c r="AY3" s="203"/>
      <c r="AZ3" s="203"/>
      <c r="BA3" s="203"/>
      <c r="BB3" s="198" t="s">
        <v>13</v>
      </c>
      <c r="BC3" s="198"/>
      <c r="BD3" s="198"/>
      <c r="BE3" s="198" t="s">
        <v>14</v>
      </c>
      <c r="BF3" s="198"/>
      <c r="BG3" s="199" t="s">
        <v>15</v>
      </c>
      <c r="BH3" s="199"/>
      <c r="BI3" s="199"/>
    </row>
    <row r="4" spans="1:61" s="3" customFormat="1" ht="49.5" customHeight="1" x14ac:dyDescent="0.25">
      <c r="A4" s="189"/>
      <c r="B4" s="189"/>
      <c r="C4" s="191"/>
      <c r="D4" s="16"/>
      <c r="E4" s="110"/>
      <c r="F4" s="17"/>
      <c r="G4" s="113"/>
      <c r="H4" s="18"/>
      <c r="I4" s="19"/>
      <c r="J4" s="19"/>
      <c r="K4" s="20"/>
      <c r="L4" s="21"/>
      <c r="M4" s="21"/>
      <c r="N4" s="22"/>
      <c r="O4" s="23"/>
      <c r="P4" s="10"/>
      <c r="Q4" s="204" t="s">
        <v>751</v>
      </c>
      <c r="R4" s="205"/>
      <c r="S4" s="201" t="s">
        <v>16</v>
      </c>
      <c r="T4" s="202"/>
      <c r="U4" s="10"/>
      <c r="V4" s="10"/>
      <c r="W4" s="10"/>
      <c r="X4" s="10"/>
      <c r="Y4" s="10"/>
      <c r="Z4" s="10"/>
      <c r="AA4" s="10"/>
      <c r="AB4" s="10"/>
      <c r="AC4" s="10"/>
      <c r="AD4" s="10"/>
      <c r="AE4" s="10"/>
      <c r="AF4" s="10"/>
      <c r="AG4" s="10"/>
      <c r="AH4" s="10"/>
      <c r="AI4" s="24"/>
      <c r="AJ4" s="25"/>
      <c r="AK4" s="25"/>
      <c r="AL4" s="25"/>
      <c r="AM4" s="11"/>
      <c r="AN4" s="12"/>
      <c r="AO4" s="12"/>
      <c r="AP4" s="13"/>
      <c r="AQ4" s="25"/>
      <c r="AR4" s="11"/>
      <c r="AS4" s="12"/>
      <c r="AT4" s="12"/>
      <c r="AU4" s="13"/>
      <c r="AV4" s="206" t="s">
        <v>792</v>
      </c>
      <c r="AW4" s="206"/>
      <c r="AX4" s="26"/>
      <c r="AY4" s="10"/>
      <c r="AZ4" s="10"/>
      <c r="BA4" s="9"/>
      <c r="BB4" s="27"/>
      <c r="BC4" s="27"/>
      <c r="BD4" s="27"/>
      <c r="BE4" s="27"/>
      <c r="BF4" s="27"/>
      <c r="BG4" s="200"/>
      <c r="BH4" s="199"/>
      <c r="BI4" s="199"/>
    </row>
    <row r="5" spans="1:61" s="3" customFormat="1" ht="55.5" customHeight="1" x14ac:dyDescent="0.25">
      <c r="A5" s="29" t="s">
        <v>17</v>
      </c>
      <c r="B5" s="29" t="s">
        <v>18</v>
      </c>
      <c r="C5" s="28" t="s">
        <v>19</v>
      </c>
      <c r="D5" s="28" t="s">
        <v>20</v>
      </c>
      <c r="E5" s="112" t="s">
        <v>21</v>
      </c>
      <c r="F5" s="29" t="s">
        <v>22</v>
      </c>
      <c r="G5" s="115" t="s">
        <v>23</v>
      </c>
      <c r="H5" s="29" t="s">
        <v>24</v>
      </c>
      <c r="I5" s="30" t="s">
        <v>25</v>
      </c>
      <c r="J5" s="30" t="s">
        <v>26</v>
      </c>
      <c r="K5" s="31" t="s">
        <v>27</v>
      </c>
      <c r="L5" s="32" t="s">
        <v>28</v>
      </c>
      <c r="M5" s="32" t="s">
        <v>29</v>
      </c>
      <c r="N5" s="33" t="s">
        <v>30</v>
      </c>
      <c r="O5" s="34" t="s">
        <v>31</v>
      </c>
      <c r="P5" s="32" t="s">
        <v>32</v>
      </c>
      <c r="Q5" s="116" t="s">
        <v>33</v>
      </c>
      <c r="R5" s="116" t="s">
        <v>34</v>
      </c>
      <c r="S5" s="35" t="s">
        <v>35</v>
      </c>
      <c r="T5" s="36" t="s">
        <v>36</v>
      </c>
      <c r="U5" s="37" t="s">
        <v>37</v>
      </c>
      <c r="V5" s="37" t="s">
        <v>38</v>
      </c>
      <c r="W5" s="37" t="s">
        <v>39</v>
      </c>
      <c r="X5" s="37" t="s">
        <v>40</v>
      </c>
      <c r="Y5" s="37" t="s">
        <v>41</v>
      </c>
      <c r="Z5" s="37" t="s">
        <v>42</v>
      </c>
      <c r="AA5" s="37" t="s">
        <v>43</v>
      </c>
      <c r="AB5" s="37" t="s">
        <v>44</v>
      </c>
      <c r="AC5" s="37" t="s">
        <v>45</v>
      </c>
      <c r="AD5" s="37" t="s">
        <v>46</v>
      </c>
      <c r="AE5" s="37" t="s">
        <v>47</v>
      </c>
      <c r="AF5" s="37" t="s">
        <v>48</v>
      </c>
      <c r="AG5" s="37" t="s">
        <v>49</v>
      </c>
      <c r="AH5" s="37" t="s">
        <v>50</v>
      </c>
      <c r="AI5" s="38" t="s">
        <v>51</v>
      </c>
      <c r="AJ5" s="37" t="s">
        <v>52</v>
      </c>
      <c r="AK5" s="37" t="s">
        <v>53</v>
      </c>
      <c r="AL5" s="37" t="s">
        <v>54</v>
      </c>
      <c r="AM5" s="11" t="s">
        <v>55</v>
      </c>
      <c r="AN5" s="12" t="s">
        <v>56</v>
      </c>
      <c r="AO5" s="12" t="s">
        <v>57</v>
      </c>
      <c r="AP5" s="13" t="s">
        <v>58</v>
      </c>
      <c r="AQ5" s="37" t="s">
        <v>59</v>
      </c>
      <c r="AR5" s="11" t="s">
        <v>60</v>
      </c>
      <c r="AS5" s="12" t="s">
        <v>61</v>
      </c>
      <c r="AT5" s="12" t="s">
        <v>62</v>
      </c>
      <c r="AU5" s="13" t="s">
        <v>63</v>
      </c>
      <c r="AV5" s="148" t="s">
        <v>33</v>
      </c>
      <c r="AW5" s="148" t="s">
        <v>34</v>
      </c>
      <c r="AX5" s="39" t="s">
        <v>64</v>
      </c>
      <c r="AY5" s="32" t="s">
        <v>65</v>
      </c>
      <c r="AZ5" s="32" t="s">
        <v>66</v>
      </c>
      <c r="BA5" s="33" t="s">
        <v>67</v>
      </c>
      <c r="BB5" s="40" t="s">
        <v>68</v>
      </c>
      <c r="BC5" s="40" t="s">
        <v>69</v>
      </c>
      <c r="BD5" s="40" t="s">
        <v>70</v>
      </c>
      <c r="BE5" s="40" t="s">
        <v>71</v>
      </c>
      <c r="BF5" s="40" t="s">
        <v>72</v>
      </c>
      <c r="BG5" s="41" t="s">
        <v>73</v>
      </c>
      <c r="BH5" s="42" t="s">
        <v>74</v>
      </c>
      <c r="BI5" s="42" t="s">
        <v>75</v>
      </c>
    </row>
    <row r="6" spans="1:61" s="62" customFormat="1" ht="280.5" customHeight="1" x14ac:dyDescent="0.25">
      <c r="A6" s="43" t="s">
        <v>76</v>
      </c>
      <c r="B6" s="43">
        <v>18</v>
      </c>
      <c r="C6" s="44">
        <v>44179</v>
      </c>
      <c r="D6" s="45" t="s">
        <v>77</v>
      </c>
      <c r="E6" s="45" t="s">
        <v>668</v>
      </c>
      <c r="F6" s="45">
        <v>1</v>
      </c>
      <c r="G6" s="45" t="s">
        <v>78</v>
      </c>
      <c r="H6" s="46" t="s">
        <v>79</v>
      </c>
      <c r="I6" s="45" t="s">
        <v>80</v>
      </c>
      <c r="J6" s="45" t="s">
        <v>81</v>
      </c>
      <c r="K6" s="45" t="s">
        <v>82</v>
      </c>
      <c r="L6" s="43" t="s">
        <v>83</v>
      </c>
      <c r="M6" s="43" t="s">
        <v>84</v>
      </c>
      <c r="N6" s="47" t="str">
        <f t="shared" ref="N6:N37" si="0">IFERROR(IF(AND(L6&lt;&gt;"",M6&lt;&gt;""),(INDEX(matriz1,MATCH(L6,Probalidad,0),MATCH(M6,impacto,0))),""),"")</f>
        <v>ALTO</v>
      </c>
      <c r="O6" s="48" t="s">
        <v>85</v>
      </c>
      <c r="P6" s="46" t="s">
        <v>86</v>
      </c>
      <c r="Q6" s="118" t="s">
        <v>87</v>
      </c>
      <c r="R6" s="46" t="s">
        <v>719</v>
      </c>
      <c r="S6" s="49" t="s">
        <v>88</v>
      </c>
      <c r="T6" s="49"/>
      <c r="U6" s="50">
        <v>15</v>
      </c>
      <c r="V6" s="51" t="s">
        <v>89</v>
      </c>
      <c r="W6" s="50">
        <v>15</v>
      </c>
      <c r="X6" s="51" t="s">
        <v>90</v>
      </c>
      <c r="Y6" s="50">
        <v>15</v>
      </c>
      <c r="Z6" s="51" t="s">
        <v>91</v>
      </c>
      <c r="AA6" s="52">
        <v>15</v>
      </c>
      <c r="AB6" s="51" t="s">
        <v>92</v>
      </c>
      <c r="AC6" s="50">
        <v>15</v>
      </c>
      <c r="AD6" s="51" t="s">
        <v>93</v>
      </c>
      <c r="AE6" s="50">
        <v>15</v>
      </c>
      <c r="AF6" s="51" t="s">
        <v>94</v>
      </c>
      <c r="AG6" s="52">
        <v>10</v>
      </c>
      <c r="AH6" s="51" t="s">
        <v>95</v>
      </c>
      <c r="AI6" s="52" t="s">
        <v>96</v>
      </c>
      <c r="AJ6" s="53">
        <f>IF(P6&lt;&gt;"", 3-COUNTBLANK(P6:P8)," ")</f>
        <v>3</v>
      </c>
      <c r="AK6" s="54">
        <f t="shared" ref="AK6:AK14" si="1">IF(P6&lt;&gt;"",U6+W6+Y6+AA6+AC6+AE6+AG6," ")</f>
        <v>100</v>
      </c>
      <c r="AL6" s="54" t="str">
        <f t="shared" ref="AL6:AL14" si="2">IF(P6&lt;&gt;"",IF(AK6&lt;86,"DEBIL",IF(AK6&lt;96,"MODERADO","FUERTE"))," ")</f>
        <v>FUERTE</v>
      </c>
      <c r="AM6" s="177">
        <f>(SUM(AK6:AK8))</f>
        <v>300</v>
      </c>
      <c r="AN6" s="177">
        <f>COUNTIF(J6:J8,"*")</f>
        <v>3</v>
      </c>
      <c r="AO6" s="177">
        <f>+AM6/AN6</f>
        <v>100</v>
      </c>
      <c r="AP6" s="177" t="str">
        <f>IF(AO6&lt;50,"DEBIL",IF(AO6&lt;96,"MODERADO","FUERTE"))</f>
        <v>FUERTE</v>
      </c>
      <c r="AQ6" s="55" t="str">
        <f>IFERROR(CONCATENATE(AO6," ", AP6)," ")</f>
        <v>100 FUERTE</v>
      </c>
      <c r="AR6" s="176">
        <f>SUM(IF(AI6="probabilidad",AK6,0),IF(AI7="probabilidad",AK7,0),IF(AI8="probabilidad",AK8,0),)</f>
        <v>0</v>
      </c>
      <c r="AS6" s="176">
        <f>COUNTIF(AI6:AI8,"Probabilidad")</f>
        <v>0</v>
      </c>
      <c r="AT6" s="176">
        <f>IFERROR(AR6/AS6,0)</f>
        <v>0</v>
      </c>
      <c r="AU6" s="176" t="str">
        <f>IF(AT6&lt;50,"No disminuye",IF(AT6&lt;96,"Indirectamente","Directamente"))</f>
        <v>No disminuye</v>
      </c>
      <c r="AV6" s="149" t="s">
        <v>766</v>
      </c>
      <c r="AW6" s="150" t="s">
        <v>752</v>
      </c>
      <c r="AX6" s="55" t="str">
        <f>IFERROR(IF(AU6=[1]LISTAS!$AU$16,VLOOKUP(L6,[1]LISTAS!$AV$16:$AW$20,2,0),IF(AU6=[1]LISTAS!$AU$11,VLOOKUP(L6,[1]LISTAS!$AV$11:$AW$15,2,0),IF(AU6=[1]LISTAS!$AU$6,VLOOKUP(L6,[1]LISTAS!$AV$6:$AW$10,2,0)," ")))," ")</f>
        <v>Rara vez</v>
      </c>
      <c r="AY6" s="55" t="str">
        <f>M6</f>
        <v>Mayor</v>
      </c>
      <c r="AZ6" s="56" t="str">
        <f>IFERROR(IF(AND(AX6&lt;&gt;"",AY6&lt;&gt;""),(INDEX(matriz1,MATCH(AX6,Probalidad,0),MATCH(AY6,impacto,0))),""),"")</f>
        <v>ALTO</v>
      </c>
      <c r="BA6" s="57" t="s">
        <v>97</v>
      </c>
      <c r="BB6" s="58" t="s">
        <v>98</v>
      </c>
      <c r="BC6" s="58" t="s">
        <v>99</v>
      </c>
      <c r="BD6" s="58" t="s">
        <v>89</v>
      </c>
      <c r="BE6" s="59">
        <v>44228</v>
      </c>
      <c r="BF6" s="59">
        <v>44561</v>
      </c>
      <c r="BG6" s="60">
        <v>1</v>
      </c>
      <c r="BH6" s="61" t="s">
        <v>100</v>
      </c>
      <c r="BI6" s="61" t="s">
        <v>101</v>
      </c>
    </row>
    <row r="7" spans="1:61" s="62" customFormat="1" ht="264" customHeight="1" x14ac:dyDescent="0.25">
      <c r="A7" s="63" t="s">
        <v>76</v>
      </c>
      <c r="B7" s="63">
        <v>18</v>
      </c>
      <c r="C7" s="64">
        <v>44179</v>
      </c>
      <c r="D7" s="45" t="s">
        <v>77</v>
      </c>
      <c r="E7" s="45" t="s">
        <v>668</v>
      </c>
      <c r="F7" s="49">
        <v>1</v>
      </c>
      <c r="G7" s="49" t="s">
        <v>78</v>
      </c>
      <c r="H7" s="46" t="s">
        <v>79</v>
      </c>
      <c r="I7" s="49" t="s">
        <v>102</v>
      </c>
      <c r="J7" s="65" t="s">
        <v>103</v>
      </c>
      <c r="K7" s="49" t="s">
        <v>104</v>
      </c>
      <c r="L7" s="63" t="s">
        <v>83</v>
      </c>
      <c r="M7" s="63" t="s">
        <v>84</v>
      </c>
      <c r="N7" s="66" t="str">
        <f t="shared" si="0"/>
        <v>ALTO</v>
      </c>
      <c r="O7" s="67" t="s">
        <v>105</v>
      </c>
      <c r="P7" s="68" t="s">
        <v>106</v>
      </c>
      <c r="Q7" s="119" t="s">
        <v>87</v>
      </c>
      <c r="R7" s="46" t="s">
        <v>720</v>
      </c>
      <c r="S7" s="49" t="s">
        <v>88</v>
      </c>
      <c r="T7" s="49"/>
      <c r="U7" s="65">
        <v>15</v>
      </c>
      <c r="V7" s="69" t="s">
        <v>107</v>
      </c>
      <c r="W7" s="65">
        <v>15</v>
      </c>
      <c r="X7" s="69" t="s">
        <v>108</v>
      </c>
      <c r="Y7" s="65">
        <v>15</v>
      </c>
      <c r="Z7" s="69" t="s">
        <v>109</v>
      </c>
      <c r="AA7" s="70">
        <v>15</v>
      </c>
      <c r="AB7" s="69" t="s">
        <v>110</v>
      </c>
      <c r="AC7" s="65">
        <v>15</v>
      </c>
      <c r="AD7" s="69" t="s">
        <v>111</v>
      </c>
      <c r="AE7" s="65">
        <v>15</v>
      </c>
      <c r="AF7" s="69" t="s">
        <v>112</v>
      </c>
      <c r="AG7" s="70">
        <v>10</v>
      </c>
      <c r="AH7" s="69" t="s">
        <v>113</v>
      </c>
      <c r="AI7" s="70" t="s">
        <v>96</v>
      </c>
      <c r="AJ7" s="71">
        <f>IF(P7&lt;&gt;"", 3-COUNTBLANK(P7:P9)," ")</f>
        <v>3</v>
      </c>
      <c r="AK7" s="72">
        <f t="shared" si="1"/>
        <v>100</v>
      </c>
      <c r="AL7" s="72" t="str">
        <f t="shared" si="2"/>
        <v>FUERTE</v>
      </c>
      <c r="AM7" s="177"/>
      <c r="AN7" s="177"/>
      <c r="AO7" s="177"/>
      <c r="AP7" s="177"/>
      <c r="AQ7" s="73" t="s">
        <v>114</v>
      </c>
      <c r="AR7" s="176"/>
      <c r="AS7" s="176"/>
      <c r="AT7" s="176"/>
      <c r="AU7" s="176"/>
      <c r="AV7" s="149" t="s">
        <v>766</v>
      </c>
      <c r="AW7" s="152" t="s">
        <v>753</v>
      </c>
      <c r="AX7" s="73" t="s">
        <v>83</v>
      </c>
      <c r="AY7" s="73" t="s">
        <v>84</v>
      </c>
      <c r="AZ7" s="74" t="str">
        <f>IFERROR(IF(AND(AX7&lt;&gt;"",AY7&lt;&gt;""),(INDEX(matriz1,MATCH(AX7,Probalidad,0),MATCH(AY7,impacto,0))),""),"")</f>
        <v>ALTO</v>
      </c>
      <c r="BA7" s="57" t="s">
        <v>97</v>
      </c>
      <c r="BB7" s="49" t="s">
        <v>115</v>
      </c>
      <c r="BC7" s="49" t="s">
        <v>116</v>
      </c>
      <c r="BD7" s="75" t="s">
        <v>117</v>
      </c>
      <c r="BE7" s="76">
        <v>44228</v>
      </c>
      <c r="BF7" s="76">
        <v>44561</v>
      </c>
      <c r="BG7" s="60">
        <v>1</v>
      </c>
      <c r="BH7" s="49" t="s">
        <v>118</v>
      </c>
      <c r="BI7" s="49" t="s">
        <v>119</v>
      </c>
    </row>
    <row r="8" spans="1:61" s="80" customFormat="1" ht="159" customHeight="1" x14ac:dyDescent="0.25">
      <c r="A8" s="63" t="s">
        <v>76</v>
      </c>
      <c r="B8" s="63">
        <v>18</v>
      </c>
      <c r="C8" s="64">
        <v>44179</v>
      </c>
      <c r="D8" s="45" t="s">
        <v>77</v>
      </c>
      <c r="E8" s="45" t="s">
        <v>668</v>
      </c>
      <c r="F8" s="49">
        <v>1</v>
      </c>
      <c r="G8" s="49" t="s">
        <v>78</v>
      </c>
      <c r="H8" s="46" t="s">
        <v>79</v>
      </c>
      <c r="I8" s="49" t="s">
        <v>102</v>
      </c>
      <c r="J8" s="49" t="s">
        <v>120</v>
      </c>
      <c r="K8" s="49" t="s">
        <v>121</v>
      </c>
      <c r="L8" s="63" t="s">
        <v>83</v>
      </c>
      <c r="M8" s="63" t="s">
        <v>84</v>
      </c>
      <c r="N8" s="66" t="str">
        <f t="shared" si="0"/>
        <v>ALTO</v>
      </c>
      <c r="O8" s="67" t="s">
        <v>122</v>
      </c>
      <c r="P8" s="68" t="s">
        <v>123</v>
      </c>
      <c r="Q8" s="119" t="s">
        <v>196</v>
      </c>
      <c r="R8" s="46" t="s">
        <v>666</v>
      </c>
      <c r="S8" s="49" t="s">
        <v>88</v>
      </c>
      <c r="T8" s="49"/>
      <c r="U8" s="65">
        <v>15</v>
      </c>
      <c r="V8" s="69" t="s">
        <v>124</v>
      </c>
      <c r="W8" s="65">
        <v>15</v>
      </c>
      <c r="X8" s="69" t="s">
        <v>125</v>
      </c>
      <c r="Y8" s="65">
        <v>15</v>
      </c>
      <c r="Z8" s="69" t="s">
        <v>126</v>
      </c>
      <c r="AA8" s="70">
        <v>15</v>
      </c>
      <c r="AB8" s="69" t="s">
        <v>127</v>
      </c>
      <c r="AC8" s="65">
        <v>15</v>
      </c>
      <c r="AD8" s="69" t="s">
        <v>128</v>
      </c>
      <c r="AE8" s="65">
        <v>15</v>
      </c>
      <c r="AF8" s="69" t="s">
        <v>129</v>
      </c>
      <c r="AG8" s="70">
        <v>10</v>
      </c>
      <c r="AH8" s="69" t="s">
        <v>130</v>
      </c>
      <c r="AI8" s="70" t="s">
        <v>96</v>
      </c>
      <c r="AJ8" s="71">
        <f>IF(P8&lt;&gt;"", 3-COUNTBLANK(P8:P10)," ")</f>
        <v>3</v>
      </c>
      <c r="AK8" s="72">
        <f t="shared" si="1"/>
        <v>100</v>
      </c>
      <c r="AL8" s="72" t="str">
        <f t="shared" si="2"/>
        <v>FUERTE</v>
      </c>
      <c r="AM8" s="177"/>
      <c r="AN8" s="177"/>
      <c r="AO8" s="177"/>
      <c r="AP8" s="177"/>
      <c r="AQ8" s="73" t="s">
        <v>114</v>
      </c>
      <c r="AR8" s="176"/>
      <c r="AS8" s="176"/>
      <c r="AT8" s="176"/>
      <c r="AU8" s="176"/>
      <c r="AV8" s="151" t="s">
        <v>772</v>
      </c>
      <c r="AW8" s="152" t="s">
        <v>754</v>
      </c>
      <c r="AX8" s="73" t="s">
        <v>83</v>
      </c>
      <c r="AY8" s="73" t="s">
        <v>84</v>
      </c>
      <c r="AZ8" s="74" t="str">
        <f>IFERROR(IF(AND(AX8&lt;&gt;"",AY8&lt;&gt;""),(INDEX(matriz1,MATCH(AX8,Probalidad,0),MATCH(AY8,impacto,0))),""),"")</f>
        <v>ALTO</v>
      </c>
      <c r="BA8" s="57" t="s">
        <v>97</v>
      </c>
      <c r="BB8" s="77" t="s">
        <v>131</v>
      </c>
      <c r="BC8" s="78" t="s">
        <v>132</v>
      </c>
      <c r="BD8" s="77" t="s">
        <v>133</v>
      </c>
      <c r="BE8" s="76">
        <v>44228</v>
      </c>
      <c r="BF8" s="76">
        <v>44561</v>
      </c>
      <c r="BG8" s="79">
        <v>1</v>
      </c>
      <c r="BH8" s="77" t="s">
        <v>134</v>
      </c>
      <c r="BI8" s="77" t="s">
        <v>135</v>
      </c>
    </row>
    <row r="9" spans="1:61" s="62" customFormat="1" ht="203.25" customHeight="1" x14ac:dyDescent="0.25">
      <c r="A9" s="63" t="s">
        <v>76</v>
      </c>
      <c r="B9" s="63">
        <v>18</v>
      </c>
      <c r="C9" s="64">
        <v>44179</v>
      </c>
      <c r="D9" s="45" t="s">
        <v>77</v>
      </c>
      <c r="E9" s="45" t="s">
        <v>668</v>
      </c>
      <c r="F9" s="49">
        <v>2</v>
      </c>
      <c r="G9" s="49" t="s">
        <v>136</v>
      </c>
      <c r="H9" s="68" t="s">
        <v>137</v>
      </c>
      <c r="I9" s="49" t="s">
        <v>80</v>
      </c>
      <c r="J9" s="49" t="s">
        <v>138</v>
      </c>
      <c r="K9" s="49" t="s">
        <v>139</v>
      </c>
      <c r="L9" s="63" t="s">
        <v>140</v>
      </c>
      <c r="M9" s="63" t="s">
        <v>141</v>
      </c>
      <c r="N9" s="66" t="str">
        <f t="shared" si="0"/>
        <v>EXTREMO</v>
      </c>
      <c r="O9" s="67" t="s">
        <v>142</v>
      </c>
      <c r="P9" s="68" t="s">
        <v>143</v>
      </c>
      <c r="Q9" s="119" t="s">
        <v>87</v>
      </c>
      <c r="R9" s="46" t="s">
        <v>667</v>
      </c>
      <c r="S9" s="49"/>
      <c r="T9" s="49" t="s">
        <v>88</v>
      </c>
      <c r="U9" s="65">
        <v>15</v>
      </c>
      <c r="V9" s="69" t="s">
        <v>144</v>
      </c>
      <c r="W9" s="65">
        <v>15</v>
      </c>
      <c r="X9" s="69" t="s">
        <v>145</v>
      </c>
      <c r="Y9" s="65">
        <v>15</v>
      </c>
      <c r="Z9" s="69" t="s">
        <v>146</v>
      </c>
      <c r="AA9" s="70">
        <v>15</v>
      </c>
      <c r="AB9" s="69" t="s">
        <v>147</v>
      </c>
      <c r="AC9" s="65">
        <v>15</v>
      </c>
      <c r="AD9" s="69" t="s">
        <v>148</v>
      </c>
      <c r="AE9" s="65">
        <v>15</v>
      </c>
      <c r="AF9" s="69" t="s">
        <v>149</v>
      </c>
      <c r="AG9" s="70">
        <v>10</v>
      </c>
      <c r="AH9" s="69" t="s">
        <v>150</v>
      </c>
      <c r="AI9" s="70" t="s">
        <v>151</v>
      </c>
      <c r="AJ9" s="71">
        <f>IF(P9&lt;&gt;"", 2-COUNTBLANK(P9:P10)," ")</f>
        <v>2</v>
      </c>
      <c r="AK9" s="72">
        <f t="shared" si="1"/>
        <v>100</v>
      </c>
      <c r="AL9" s="72" t="str">
        <f t="shared" si="2"/>
        <v>FUERTE</v>
      </c>
      <c r="AM9" s="177">
        <f>(SUM(AK9:AK10))</f>
        <v>200</v>
      </c>
      <c r="AN9" s="177">
        <f>COUNTIF(J9:J10,"*")</f>
        <v>2</v>
      </c>
      <c r="AO9" s="177">
        <f>+AM9/AN9</f>
        <v>100</v>
      </c>
      <c r="AP9" s="177" t="str">
        <f>IF(AO9&lt;50,"DEBIL",IF(AO9&lt;96,"MODERADO","FUERTE"))</f>
        <v>FUERTE</v>
      </c>
      <c r="AQ9" s="73" t="str">
        <f>IFERROR(CONCATENATE(AO9," ", AP9)," ")</f>
        <v>100 FUERTE</v>
      </c>
      <c r="AR9" s="176">
        <f>SUM(IF(AI9="probabilidad",AK9,0),IF(AI10="probabilidad",AK10,0))</f>
        <v>200</v>
      </c>
      <c r="AS9" s="176">
        <f>COUNTIF(AI9:AI10,"Probabilidad")</f>
        <v>2</v>
      </c>
      <c r="AT9" s="176">
        <f>AR9/AS9</f>
        <v>100</v>
      </c>
      <c r="AU9" s="176" t="str">
        <f>IF(AT9&lt;50,"No disminuye",IF(AT9&lt;96,"Indirectamente","Directamente"))</f>
        <v>Directamente</v>
      </c>
      <c r="AV9" s="149" t="s">
        <v>766</v>
      </c>
      <c r="AW9" s="152" t="s">
        <v>755</v>
      </c>
      <c r="AX9" s="73" t="str">
        <f>IFERROR(IF(AU9=[1]LISTAS!$AU$16,VLOOKUP(L9,[1]LISTAS!$AV$16:$AW$20,2,0),IF(AU9=[1]LISTAS!$AU$11,VLOOKUP(L9,[1]LISTAS!$AV$11:$AW$15,2,0),IF(AU9=[1]LISTAS!$AU$6,VLOOKUP(L9,[1]LISTAS!$AV$6:$AW$10,2,0)," ")))," ")</f>
        <v>Improbable</v>
      </c>
      <c r="AY9" s="73" t="str">
        <f>M9</f>
        <v>Catastrófico</v>
      </c>
      <c r="AZ9" s="74" t="str">
        <f>IFERROR(IF(AND(AX9&lt;&gt;"",AY9&lt;&gt;""),(INDEX(matriz1,MATCH(AX9,Probalidad,0),MATCH(AY9,impacto,0))),""),"")</f>
        <v>EXTREMO</v>
      </c>
      <c r="BA9" s="81" t="s">
        <v>97</v>
      </c>
      <c r="BB9" s="61" t="s">
        <v>152</v>
      </c>
      <c r="BC9" s="61" t="s">
        <v>153</v>
      </c>
      <c r="BD9" s="61" t="s">
        <v>133</v>
      </c>
      <c r="BE9" s="76">
        <v>44211</v>
      </c>
      <c r="BF9" s="76">
        <v>44561</v>
      </c>
      <c r="BG9" s="60">
        <v>1</v>
      </c>
      <c r="BH9" s="61" t="s">
        <v>154</v>
      </c>
      <c r="BI9" s="61" t="s">
        <v>155</v>
      </c>
    </row>
    <row r="10" spans="1:61" s="62" customFormat="1" ht="245.25" customHeight="1" x14ac:dyDescent="0.25">
      <c r="A10" s="63" t="s">
        <v>76</v>
      </c>
      <c r="B10" s="63">
        <v>18</v>
      </c>
      <c r="C10" s="64">
        <v>44179</v>
      </c>
      <c r="D10" s="45" t="s">
        <v>77</v>
      </c>
      <c r="E10" s="45" t="s">
        <v>668</v>
      </c>
      <c r="F10" s="49">
        <v>2</v>
      </c>
      <c r="G10" s="49" t="s">
        <v>136</v>
      </c>
      <c r="H10" s="68" t="s">
        <v>137</v>
      </c>
      <c r="I10" s="49" t="s">
        <v>80</v>
      </c>
      <c r="J10" s="49" t="s">
        <v>156</v>
      </c>
      <c r="K10" s="49" t="s">
        <v>157</v>
      </c>
      <c r="L10" s="63" t="s">
        <v>140</v>
      </c>
      <c r="M10" s="63" t="s">
        <v>141</v>
      </c>
      <c r="N10" s="66" t="str">
        <f t="shared" si="0"/>
        <v>EXTREMO</v>
      </c>
      <c r="O10" s="67" t="s">
        <v>158</v>
      </c>
      <c r="P10" s="68" t="s">
        <v>159</v>
      </c>
      <c r="Q10" s="120" t="s">
        <v>196</v>
      </c>
      <c r="R10" s="46" t="s">
        <v>721</v>
      </c>
      <c r="S10" s="49"/>
      <c r="T10" s="49" t="s">
        <v>88</v>
      </c>
      <c r="U10" s="65">
        <v>15</v>
      </c>
      <c r="V10" s="69" t="s">
        <v>144</v>
      </c>
      <c r="W10" s="65">
        <v>15</v>
      </c>
      <c r="X10" s="69" t="s">
        <v>160</v>
      </c>
      <c r="Y10" s="65">
        <v>15</v>
      </c>
      <c r="Z10" s="69" t="s">
        <v>146</v>
      </c>
      <c r="AA10" s="70">
        <v>15</v>
      </c>
      <c r="AB10" s="69" t="s">
        <v>161</v>
      </c>
      <c r="AC10" s="65">
        <v>15</v>
      </c>
      <c r="AD10" s="69" t="s">
        <v>148</v>
      </c>
      <c r="AE10" s="65">
        <v>15</v>
      </c>
      <c r="AF10" s="69" t="s">
        <v>162</v>
      </c>
      <c r="AG10" s="70">
        <v>10</v>
      </c>
      <c r="AH10" s="69" t="s">
        <v>163</v>
      </c>
      <c r="AI10" s="70" t="s">
        <v>151</v>
      </c>
      <c r="AJ10" s="71">
        <f>IF(P10&lt;&gt;"", 2-COUNTBLANK(P10:P11)," ")</f>
        <v>2</v>
      </c>
      <c r="AK10" s="72">
        <f t="shared" si="1"/>
        <v>100</v>
      </c>
      <c r="AL10" s="72" t="str">
        <f t="shared" si="2"/>
        <v>FUERTE</v>
      </c>
      <c r="AM10" s="177"/>
      <c r="AN10" s="177"/>
      <c r="AO10" s="177"/>
      <c r="AP10" s="177"/>
      <c r="AQ10" s="73" t="s">
        <v>114</v>
      </c>
      <c r="AR10" s="176"/>
      <c r="AS10" s="176"/>
      <c r="AT10" s="176"/>
      <c r="AU10" s="176"/>
      <c r="AV10" s="149" t="s">
        <v>766</v>
      </c>
      <c r="AW10" s="152" t="s">
        <v>756</v>
      </c>
      <c r="AX10" s="73" t="s">
        <v>164</v>
      </c>
      <c r="AY10" s="73" t="s">
        <v>141</v>
      </c>
      <c r="AZ10" s="74" t="s">
        <v>165</v>
      </c>
      <c r="BA10" s="81" t="s">
        <v>97</v>
      </c>
      <c r="BB10" s="65" t="s">
        <v>166</v>
      </c>
      <c r="BC10" s="49" t="s">
        <v>167</v>
      </c>
      <c r="BD10" s="61" t="s">
        <v>133</v>
      </c>
      <c r="BE10" s="76">
        <v>44211</v>
      </c>
      <c r="BF10" s="76">
        <v>44561</v>
      </c>
      <c r="BG10" s="60">
        <v>1</v>
      </c>
      <c r="BH10" s="49" t="s">
        <v>168</v>
      </c>
      <c r="BI10" s="49" t="s">
        <v>169</v>
      </c>
    </row>
    <row r="11" spans="1:61" ht="189" x14ac:dyDescent="0.25">
      <c r="A11" s="82" t="s">
        <v>170</v>
      </c>
      <c r="B11" s="82">
        <v>16</v>
      </c>
      <c r="C11" s="83">
        <v>44187</v>
      </c>
      <c r="D11" s="49" t="s">
        <v>171</v>
      </c>
      <c r="E11" s="45" t="s">
        <v>664</v>
      </c>
      <c r="F11" s="49">
        <v>1</v>
      </c>
      <c r="G11" s="49" t="s">
        <v>172</v>
      </c>
      <c r="H11" s="68" t="s">
        <v>173</v>
      </c>
      <c r="I11" s="49" t="s">
        <v>80</v>
      </c>
      <c r="J11" s="84" t="s">
        <v>174</v>
      </c>
      <c r="K11" s="65" t="s">
        <v>175</v>
      </c>
      <c r="L11" s="63" t="s">
        <v>164</v>
      </c>
      <c r="M11" s="63" t="s">
        <v>84</v>
      </c>
      <c r="N11" s="66" t="str">
        <f t="shared" si="0"/>
        <v>ALTO</v>
      </c>
      <c r="O11" s="67" t="s">
        <v>176</v>
      </c>
      <c r="P11" s="68" t="s">
        <v>177</v>
      </c>
      <c r="Q11" s="119" t="s">
        <v>196</v>
      </c>
      <c r="R11" s="46" t="s">
        <v>718</v>
      </c>
      <c r="S11" s="49" t="s">
        <v>88</v>
      </c>
      <c r="T11" s="49"/>
      <c r="U11" s="65">
        <v>15</v>
      </c>
      <c r="V11" s="65" t="s">
        <v>178</v>
      </c>
      <c r="W11" s="65">
        <v>15</v>
      </c>
      <c r="X11" s="65" t="s">
        <v>179</v>
      </c>
      <c r="Y11" s="65">
        <v>15</v>
      </c>
      <c r="Z11" s="65" t="s">
        <v>180</v>
      </c>
      <c r="AA11" s="65">
        <v>15</v>
      </c>
      <c r="AB11" s="65" t="s">
        <v>181</v>
      </c>
      <c r="AC11" s="65">
        <v>15</v>
      </c>
      <c r="AD11" s="65" t="s">
        <v>182</v>
      </c>
      <c r="AE11" s="65">
        <v>15</v>
      </c>
      <c r="AF11" s="65" t="s">
        <v>183</v>
      </c>
      <c r="AG11" s="65">
        <v>10</v>
      </c>
      <c r="AH11" s="68" t="s">
        <v>184</v>
      </c>
      <c r="AI11" s="70" t="s">
        <v>151</v>
      </c>
      <c r="AJ11" s="71">
        <f t="shared" ref="AJ11:AJ16" si="3">IF(P11&lt;&gt;"", 5-COUNTBLANK(P11:P16)," ")</f>
        <v>5</v>
      </c>
      <c r="AK11" s="72">
        <f t="shared" si="1"/>
        <v>100</v>
      </c>
      <c r="AL11" s="72" t="str">
        <f t="shared" si="2"/>
        <v>FUERTE</v>
      </c>
      <c r="AM11" s="177">
        <f>(SUM(AK11:AK16))</f>
        <v>400</v>
      </c>
      <c r="AN11" s="177">
        <f>COUNTIF(J11:J16,"*")</f>
        <v>6</v>
      </c>
      <c r="AO11" s="177">
        <f>+AM11/AN11</f>
        <v>66.666666666666671</v>
      </c>
      <c r="AP11" s="177" t="str">
        <f>IF(AO11&lt;50,"DEBIL",IF(AO11&lt;96,"MODERADO","FUERTE"))</f>
        <v>MODERADO</v>
      </c>
      <c r="AQ11" s="85" t="str">
        <f>IFERROR(CONCATENATE(AO11," ", AP11)," ")</f>
        <v>66,6666666666667 MODERADO</v>
      </c>
      <c r="AR11" s="176">
        <f>SUM(IF(AI11="probabilidad",AK11,0),IF(AI12="probabilidad",AK12,0),IF(AI13="probabilidad",AK13,0),IF(AI14="probabilidad",AK14,0),IF(AI16="probabilidad",AK16,0))</f>
        <v>400</v>
      </c>
      <c r="AS11" s="176">
        <f>COUNTIF(AI11:AI16,"Probabilidad")</f>
        <v>5</v>
      </c>
      <c r="AT11" s="176">
        <f>AR11/AS11</f>
        <v>80</v>
      </c>
      <c r="AU11" s="176" t="str">
        <f>IF(AT11&lt;50,"No disminuye",IF(AT11&lt;96,"Indirectamente","Directamente"))</f>
        <v>Indirectamente</v>
      </c>
      <c r="AV11" s="151" t="s">
        <v>766</v>
      </c>
      <c r="AW11" s="154" t="s">
        <v>757</v>
      </c>
      <c r="AX11" s="73" t="s">
        <v>83</v>
      </c>
      <c r="AY11" s="73" t="str">
        <f>M11</f>
        <v>Mayor</v>
      </c>
      <c r="AZ11" s="74" t="str">
        <f>IFERROR(IF(AND(AX11&lt;&gt;"",AY11&lt;&gt;""),(INDEX(matriz1,MATCH(AX11,Probalidad,0),MATCH(AY11,impacto,0))),""),"")</f>
        <v>ALTO</v>
      </c>
      <c r="BA11" s="86" t="s">
        <v>97</v>
      </c>
      <c r="BB11" s="75" t="s">
        <v>185</v>
      </c>
      <c r="BC11" s="61" t="s">
        <v>186</v>
      </c>
      <c r="BD11" s="61" t="s">
        <v>178</v>
      </c>
      <c r="BE11" s="76">
        <v>44197</v>
      </c>
      <c r="BF11" s="76">
        <v>44378</v>
      </c>
      <c r="BG11" s="87">
        <v>1</v>
      </c>
      <c r="BH11" s="61" t="s">
        <v>187</v>
      </c>
      <c r="BI11" s="61" t="s">
        <v>188</v>
      </c>
    </row>
    <row r="12" spans="1:61" ht="132.75" customHeight="1" x14ac:dyDescent="0.25">
      <c r="A12" s="82" t="s">
        <v>170</v>
      </c>
      <c r="B12" s="82">
        <v>16</v>
      </c>
      <c r="C12" s="83">
        <v>44187</v>
      </c>
      <c r="D12" s="49" t="s">
        <v>171</v>
      </c>
      <c r="E12" s="45" t="s">
        <v>664</v>
      </c>
      <c r="F12" s="49">
        <v>1</v>
      </c>
      <c r="G12" s="49" t="s">
        <v>172</v>
      </c>
      <c r="H12" s="68" t="s">
        <v>173</v>
      </c>
      <c r="I12" s="49" t="s">
        <v>80</v>
      </c>
      <c r="J12" s="65" t="s">
        <v>189</v>
      </c>
      <c r="K12" s="65" t="s">
        <v>175</v>
      </c>
      <c r="L12" s="63" t="s">
        <v>164</v>
      </c>
      <c r="M12" s="63" t="s">
        <v>84</v>
      </c>
      <c r="N12" s="66" t="str">
        <f t="shared" si="0"/>
        <v>ALTO</v>
      </c>
      <c r="O12" s="67"/>
      <c r="P12" s="68" t="s">
        <v>190</v>
      </c>
      <c r="Q12" s="119"/>
      <c r="R12" s="68"/>
      <c r="S12" s="49"/>
      <c r="T12" s="49"/>
      <c r="U12" s="65"/>
      <c r="V12" s="65"/>
      <c r="W12" s="65"/>
      <c r="X12" s="65"/>
      <c r="Y12" s="65"/>
      <c r="Z12" s="65"/>
      <c r="AA12" s="70"/>
      <c r="AB12" s="65"/>
      <c r="AC12" s="65"/>
      <c r="AD12" s="65"/>
      <c r="AE12" s="65"/>
      <c r="AF12" s="65"/>
      <c r="AG12" s="70"/>
      <c r="AH12" s="65"/>
      <c r="AI12" s="70"/>
      <c r="AJ12" s="71">
        <f t="shared" si="3"/>
        <v>5</v>
      </c>
      <c r="AK12" s="72">
        <f t="shared" si="1"/>
        <v>0</v>
      </c>
      <c r="AL12" s="72" t="str">
        <f t="shared" si="2"/>
        <v>DEBIL</v>
      </c>
      <c r="AM12" s="177"/>
      <c r="AN12" s="177"/>
      <c r="AO12" s="177"/>
      <c r="AP12" s="177"/>
      <c r="AQ12" s="85" t="s">
        <v>191</v>
      </c>
      <c r="AR12" s="176"/>
      <c r="AS12" s="176"/>
      <c r="AT12" s="176"/>
      <c r="AU12" s="176"/>
      <c r="AV12" s="151"/>
      <c r="AW12" s="151"/>
      <c r="AX12" s="73" t="s">
        <v>83</v>
      </c>
      <c r="AY12" s="73" t="s">
        <v>84</v>
      </c>
      <c r="AZ12" s="74" t="s">
        <v>192</v>
      </c>
      <c r="BA12" s="86" t="s">
        <v>97</v>
      </c>
      <c r="BB12" s="49"/>
      <c r="BC12" s="49"/>
      <c r="BD12" s="49"/>
      <c r="BE12" s="76"/>
      <c r="BF12" s="76"/>
      <c r="BG12" s="88"/>
      <c r="BH12" s="49"/>
      <c r="BI12" s="49"/>
    </row>
    <row r="13" spans="1:61" ht="237.75" customHeight="1" x14ac:dyDescent="0.25">
      <c r="A13" s="82" t="s">
        <v>170</v>
      </c>
      <c r="B13" s="82">
        <v>16</v>
      </c>
      <c r="C13" s="83">
        <v>44187</v>
      </c>
      <c r="D13" s="49" t="s">
        <v>171</v>
      </c>
      <c r="E13" s="45" t="s">
        <v>664</v>
      </c>
      <c r="F13" s="49">
        <v>1</v>
      </c>
      <c r="G13" s="49" t="s">
        <v>172</v>
      </c>
      <c r="H13" s="68" t="s">
        <v>173</v>
      </c>
      <c r="I13" s="49" t="s">
        <v>102</v>
      </c>
      <c r="J13" s="49" t="s">
        <v>193</v>
      </c>
      <c r="K13" s="65" t="s">
        <v>175</v>
      </c>
      <c r="L13" s="63" t="s">
        <v>164</v>
      </c>
      <c r="M13" s="63" t="s">
        <v>84</v>
      </c>
      <c r="N13" s="66" t="str">
        <f t="shared" si="0"/>
        <v>ALTO</v>
      </c>
      <c r="O13" s="67" t="s">
        <v>194</v>
      </c>
      <c r="P13" s="68" t="s">
        <v>195</v>
      </c>
      <c r="Q13" s="119" t="s">
        <v>196</v>
      </c>
      <c r="R13" s="46" t="s">
        <v>717</v>
      </c>
      <c r="S13" s="49" t="s">
        <v>88</v>
      </c>
      <c r="T13" s="49"/>
      <c r="U13" s="65">
        <v>15</v>
      </c>
      <c r="V13" s="65" t="s">
        <v>178</v>
      </c>
      <c r="W13" s="65">
        <v>15</v>
      </c>
      <c r="X13" s="65" t="s">
        <v>197</v>
      </c>
      <c r="Y13" s="65">
        <v>15</v>
      </c>
      <c r="Z13" s="65" t="s">
        <v>198</v>
      </c>
      <c r="AA13" s="70">
        <v>15</v>
      </c>
      <c r="AB13" s="65" t="s">
        <v>199</v>
      </c>
      <c r="AC13" s="65">
        <v>15</v>
      </c>
      <c r="AD13" s="65" t="s">
        <v>200</v>
      </c>
      <c r="AE13" s="65">
        <v>15</v>
      </c>
      <c r="AF13" s="65" t="s">
        <v>201</v>
      </c>
      <c r="AG13" s="70">
        <v>10</v>
      </c>
      <c r="AH13" s="65" t="s">
        <v>202</v>
      </c>
      <c r="AI13" s="70" t="s">
        <v>151</v>
      </c>
      <c r="AJ13" s="71">
        <f t="shared" si="3"/>
        <v>5</v>
      </c>
      <c r="AK13" s="72">
        <f t="shared" si="1"/>
        <v>100</v>
      </c>
      <c r="AL13" s="72" t="str">
        <f t="shared" si="2"/>
        <v>FUERTE</v>
      </c>
      <c r="AM13" s="177"/>
      <c r="AN13" s="177"/>
      <c r="AO13" s="177"/>
      <c r="AP13" s="177"/>
      <c r="AQ13" s="85" t="s">
        <v>191</v>
      </c>
      <c r="AR13" s="176"/>
      <c r="AS13" s="176"/>
      <c r="AT13" s="176"/>
      <c r="AU13" s="176"/>
      <c r="AV13" s="151" t="s">
        <v>766</v>
      </c>
      <c r="AW13" s="153" t="s">
        <v>758</v>
      </c>
      <c r="AX13" s="73" t="s">
        <v>83</v>
      </c>
      <c r="AY13" s="73" t="s">
        <v>84</v>
      </c>
      <c r="AZ13" s="74" t="s">
        <v>192</v>
      </c>
      <c r="BA13" s="86" t="s">
        <v>97</v>
      </c>
      <c r="BB13" s="61"/>
      <c r="BC13" s="61"/>
      <c r="BD13" s="61"/>
      <c r="BE13" s="76"/>
      <c r="BF13" s="76"/>
      <c r="BG13" s="88"/>
      <c r="BH13" s="61"/>
      <c r="BI13" s="61"/>
    </row>
    <row r="14" spans="1:61" ht="189" x14ac:dyDescent="0.25">
      <c r="A14" s="82" t="s">
        <v>170</v>
      </c>
      <c r="B14" s="82">
        <v>16</v>
      </c>
      <c r="C14" s="83">
        <v>44187</v>
      </c>
      <c r="D14" s="49" t="s">
        <v>171</v>
      </c>
      <c r="E14" s="45" t="s">
        <v>664</v>
      </c>
      <c r="F14" s="49">
        <v>1</v>
      </c>
      <c r="G14" s="49" t="s">
        <v>172</v>
      </c>
      <c r="H14" s="68" t="s">
        <v>173</v>
      </c>
      <c r="I14" s="49" t="s">
        <v>203</v>
      </c>
      <c r="J14" s="49" t="s">
        <v>204</v>
      </c>
      <c r="K14" s="65" t="s">
        <v>175</v>
      </c>
      <c r="L14" s="63" t="s">
        <v>164</v>
      </c>
      <c r="M14" s="63" t="s">
        <v>84</v>
      </c>
      <c r="N14" s="66" t="str">
        <f t="shared" si="0"/>
        <v>ALTO</v>
      </c>
      <c r="O14" s="67" t="s">
        <v>205</v>
      </c>
      <c r="P14" s="89" t="s">
        <v>206</v>
      </c>
      <c r="Q14" s="119" t="s">
        <v>196</v>
      </c>
      <c r="R14" s="46" t="s">
        <v>716</v>
      </c>
      <c r="S14" s="49" t="s">
        <v>88</v>
      </c>
      <c r="T14" s="49"/>
      <c r="U14" s="65">
        <v>15</v>
      </c>
      <c r="V14" s="65" t="s">
        <v>207</v>
      </c>
      <c r="W14" s="65">
        <v>15</v>
      </c>
      <c r="X14" s="65" t="s">
        <v>208</v>
      </c>
      <c r="Y14" s="65">
        <v>15</v>
      </c>
      <c r="Z14" s="65" t="s">
        <v>209</v>
      </c>
      <c r="AA14" s="70">
        <v>15</v>
      </c>
      <c r="AB14" s="65" t="s">
        <v>210</v>
      </c>
      <c r="AC14" s="65">
        <v>15</v>
      </c>
      <c r="AD14" s="65" t="s">
        <v>211</v>
      </c>
      <c r="AE14" s="65">
        <v>15</v>
      </c>
      <c r="AF14" s="65" t="s">
        <v>212</v>
      </c>
      <c r="AG14" s="70">
        <v>10</v>
      </c>
      <c r="AH14" s="65" t="s">
        <v>213</v>
      </c>
      <c r="AI14" s="70" t="s">
        <v>151</v>
      </c>
      <c r="AJ14" s="71">
        <f t="shared" si="3"/>
        <v>5</v>
      </c>
      <c r="AK14" s="72">
        <f t="shared" si="1"/>
        <v>100</v>
      </c>
      <c r="AL14" s="72" t="str">
        <f t="shared" si="2"/>
        <v>FUERTE</v>
      </c>
      <c r="AM14" s="177"/>
      <c r="AN14" s="177"/>
      <c r="AO14" s="177"/>
      <c r="AP14" s="177"/>
      <c r="AQ14" s="85" t="s">
        <v>191</v>
      </c>
      <c r="AR14" s="176"/>
      <c r="AS14" s="176"/>
      <c r="AT14" s="176"/>
      <c r="AU14" s="176"/>
      <c r="AV14" s="151" t="s">
        <v>766</v>
      </c>
      <c r="AW14" s="153" t="s">
        <v>759</v>
      </c>
      <c r="AX14" s="73" t="s">
        <v>83</v>
      </c>
      <c r="AY14" s="73" t="s">
        <v>84</v>
      </c>
      <c r="AZ14" s="74" t="s">
        <v>192</v>
      </c>
      <c r="BA14" s="86" t="s">
        <v>97</v>
      </c>
      <c r="BB14" s="61"/>
      <c r="BC14" s="61"/>
      <c r="BD14" s="61"/>
      <c r="BE14" s="76"/>
      <c r="BF14" s="76"/>
      <c r="BG14" s="88"/>
      <c r="BH14" s="61"/>
      <c r="BI14" s="61"/>
    </row>
    <row r="15" spans="1:61" ht="171" customHeight="1" x14ac:dyDescent="0.25">
      <c r="A15" s="82" t="s">
        <v>170</v>
      </c>
      <c r="B15" s="82">
        <v>16</v>
      </c>
      <c r="C15" s="83">
        <v>44187</v>
      </c>
      <c r="D15" s="49" t="s">
        <v>171</v>
      </c>
      <c r="E15" s="45" t="s">
        <v>664</v>
      </c>
      <c r="F15" s="49">
        <v>1</v>
      </c>
      <c r="G15" s="49" t="s">
        <v>172</v>
      </c>
      <c r="H15" s="68" t="s">
        <v>173</v>
      </c>
      <c r="I15" s="49" t="s">
        <v>102</v>
      </c>
      <c r="J15" s="49" t="s">
        <v>214</v>
      </c>
      <c r="K15" s="65" t="s">
        <v>175</v>
      </c>
      <c r="L15" s="63" t="s">
        <v>164</v>
      </c>
      <c r="M15" s="63" t="s">
        <v>84</v>
      </c>
      <c r="N15" s="66" t="str">
        <f t="shared" si="0"/>
        <v>ALTO</v>
      </c>
      <c r="O15" s="67" t="s">
        <v>215</v>
      </c>
      <c r="P15" s="89" t="s">
        <v>216</v>
      </c>
      <c r="Q15" s="119" t="s">
        <v>196</v>
      </c>
      <c r="R15" s="46" t="s">
        <v>665</v>
      </c>
      <c r="S15" s="49" t="s">
        <v>88</v>
      </c>
      <c r="T15" s="49"/>
      <c r="U15" s="65">
        <v>15</v>
      </c>
      <c r="V15" s="65" t="s">
        <v>207</v>
      </c>
      <c r="W15" s="65">
        <v>15</v>
      </c>
      <c r="X15" s="65" t="s">
        <v>208</v>
      </c>
      <c r="Y15" s="65">
        <v>15</v>
      </c>
      <c r="Z15" s="65" t="s">
        <v>209</v>
      </c>
      <c r="AA15" s="70">
        <v>15</v>
      </c>
      <c r="AB15" s="65" t="s">
        <v>217</v>
      </c>
      <c r="AC15" s="65">
        <v>15</v>
      </c>
      <c r="AD15" s="65" t="s">
        <v>218</v>
      </c>
      <c r="AE15" s="65">
        <v>15</v>
      </c>
      <c r="AF15" s="65" t="s">
        <v>219</v>
      </c>
      <c r="AG15" s="70">
        <v>10</v>
      </c>
      <c r="AH15" s="65" t="s">
        <v>220</v>
      </c>
      <c r="AI15" s="70" t="s">
        <v>151</v>
      </c>
      <c r="AJ15" s="71">
        <f t="shared" si="3"/>
        <v>5</v>
      </c>
      <c r="AK15" s="72"/>
      <c r="AL15" s="72"/>
      <c r="AM15" s="177"/>
      <c r="AN15" s="177"/>
      <c r="AO15" s="177"/>
      <c r="AP15" s="177"/>
      <c r="AQ15" s="85" t="s">
        <v>191</v>
      </c>
      <c r="AR15" s="176"/>
      <c r="AS15" s="176"/>
      <c r="AT15" s="176"/>
      <c r="AU15" s="176"/>
      <c r="AV15" s="151" t="s">
        <v>766</v>
      </c>
      <c r="AW15" s="152" t="s">
        <v>760</v>
      </c>
      <c r="AX15" s="73" t="s">
        <v>83</v>
      </c>
      <c r="AY15" s="73" t="s">
        <v>84</v>
      </c>
      <c r="AZ15" s="74" t="s">
        <v>192</v>
      </c>
      <c r="BA15" s="86" t="s">
        <v>97</v>
      </c>
      <c r="BB15" s="61"/>
      <c r="BC15" s="61"/>
      <c r="BD15" s="61"/>
      <c r="BE15" s="76"/>
      <c r="BF15" s="76"/>
      <c r="BG15" s="88"/>
      <c r="BH15" s="61"/>
      <c r="BI15" s="61"/>
    </row>
    <row r="16" spans="1:61" ht="189" x14ac:dyDescent="0.25">
      <c r="A16" s="82" t="s">
        <v>170</v>
      </c>
      <c r="B16" s="82">
        <v>16</v>
      </c>
      <c r="C16" s="83">
        <v>44187</v>
      </c>
      <c r="D16" s="49" t="s">
        <v>171</v>
      </c>
      <c r="E16" s="45" t="s">
        <v>664</v>
      </c>
      <c r="F16" s="49">
        <v>1</v>
      </c>
      <c r="G16" s="49" t="s">
        <v>172</v>
      </c>
      <c r="H16" s="68" t="s">
        <v>173</v>
      </c>
      <c r="I16" s="49" t="s">
        <v>102</v>
      </c>
      <c r="J16" s="49" t="s">
        <v>214</v>
      </c>
      <c r="K16" s="65" t="s">
        <v>175</v>
      </c>
      <c r="L16" s="63" t="s">
        <v>164</v>
      </c>
      <c r="M16" s="63" t="s">
        <v>84</v>
      </c>
      <c r="N16" s="66" t="str">
        <f t="shared" si="0"/>
        <v>ALTO</v>
      </c>
      <c r="O16" s="67" t="s">
        <v>221</v>
      </c>
      <c r="P16" s="68" t="s">
        <v>177</v>
      </c>
      <c r="Q16" s="119" t="s">
        <v>196</v>
      </c>
      <c r="R16" s="46" t="s">
        <v>715</v>
      </c>
      <c r="S16" s="49" t="s">
        <v>88</v>
      </c>
      <c r="T16" s="49"/>
      <c r="U16" s="65">
        <v>15</v>
      </c>
      <c r="V16" s="65" t="s">
        <v>178</v>
      </c>
      <c r="W16" s="65">
        <v>15</v>
      </c>
      <c r="X16" s="65" t="s">
        <v>179</v>
      </c>
      <c r="Y16" s="65">
        <v>15</v>
      </c>
      <c r="Z16" s="65" t="s">
        <v>180</v>
      </c>
      <c r="AA16" s="65">
        <v>15</v>
      </c>
      <c r="AB16" s="65" t="s">
        <v>181</v>
      </c>
      <c r="AC16" s="65">
        <v>15</v>
      </c>
      <c r="AD16" s="65" t="s">
        <v>182</v>
      </c>
      <c r="AE16" s="65">
        <v>15</v>
      </c>
      <c r="AF16" s="65" t="s">
        <v>183</v>
      </c>
      <c r="AG16" s="65">
        <v>10</v>
      </c>
      <c r="AH16" s="68" t="s">
        <v>184</v>
      </c>
      <c r="AI16" s="70" t="s">
        <v>151</v>
      </c>
      <c r="AJ16" s="71">
        <f t="shared" si="3"/>
        <v>5</v>
      </c>
      <c r="AK16" s="72">
        <f t="shared" ref="AK16:AK46" si="4">IF(P16&lt;&gt;"",U16+W16+Y16+AA16+AC16+AE16+AG16," ")</f>
        <v>100</v>
      </c>
      <c r="AL16" s="72" t="str">
        <f t="shared" ref="AL16:AL46" si="5">IF(P16&lt;&gt;"",IF(AK16&lt;86,"DEBIL",IF(AK16&lt;96,"MODERADO","FUERTE"))," ")</f>
        <v>FUERTE</v>
      </c>
      <c r="AM16" s="177"/>
      <c r="AN16" s="177"/>
      <c r="AO16" s="177"/>
      <c r="AP16" s="177"/>
      <c r="AQ16" s="85" t="s">
        <v>191</v>
      </c>
      <c r="AR16" s="176"/>
      <c r="AS16" s="176"/>
      <c r="AT16" s="176"/>
      <c r="AU16" s="176"/>
      <c r="AV16" s="151" t="s">
        <v>766</v>
      </c>
      <c r="AW16" s="154" t="s">
        <v>757</v>
      </c>
      <c r="AX16" s="73" t="s">
        <v>83</v>
      </c>
      <c r="AY16" s="73" t="s">
        <v>84</v>
      </c>
      <c r="AZ16" s="74" t="s">
        <v>192</v>
      </c>
      <c r="BA16" s="86" t="s">
        <v>97</v>
      </c>
      <c r="BB16" s="61"/>
      <c r="BC16" s="61"/>
      <c r="BD16" s="61"/>
      <c r="BE16" s="76"/>
      <c r="BF16" s="76"/>
      <c r="BG16" s="88"/>
      <c r="BH16" s="61"/>
      <c r="BI16" s="61"/>
    </row>
    <row r="17" spans="1:61" ht="144.75" customHeight="1" x14ac:dyDescent="0.25">
      <c r="A17" s="82" t="s">
        <v>222</v>
      </c>
      <c r="B17" s="82">
        <v>11</v>
      </c>
      <c r="C17" s="83">
        <v>44306</v>
      </c>
      <c r="D17" s="49" t="s">
        <v>223</v>
      </c>
      <c r="E17" s="49" t="s">
        <v>662</v>
      </c>
      <c r="F17" s="49">
        <v>1</v>
      </c>
      <c r="G17" s="49" t="s">
        <v>224</v>
      </c>
      <c r="H17" s="68" t="s">
        <v>225</v>
      </c>
      <c r="I17" s="49" t="s">
        <v>102</v>
      </c>
      <c r="J17" s="49" t="s">
        <v>226</v>
      </c>
      <c r="K17" s="49" t="s">
        <v>227</v>
      </c>
      <c r="L17" s="63" t="s">
        <v>83</v>
      </c>
      <c r="M17" s="63" t="s">
        <v>141</v>
      </c>
      <c r="N17" s="66" t="str">
        <f t="shared" si="0"/>
        <v>EXTREMO</v>
      </c>
      <c r="O17" s="67" t="s">
        <v>228</v>
      </c>
      <c r="P17" s="89" t="s">
        <v>229</v>
      </c>
      <c r="Q17" s="120" t="s">
        <v>87</v>
      </c>
      <c r="R17" s="46" t="s">
        <v>731</v>
      </c>
      <c r="S17" s="49" t="s">
        <v>230</v>
      </c>
      <c r="T17" s="49"/>
      <c r="U17" s="65">
        <v>15</v>
      </c>
      <c r="V17" s="65" t="s">
        <v>231</v>
      </c>
      <c r="W17" s="65">
        <v>15</v>
      </c>
      <c r="X17" s="65" t="s">
        <v>231</v>
      </c>
      <c r="Y17" s="65">
        <v>15</v>
      </c>
      <c r="Z17" s="65" t="s">
        <v>232</v>
      </c>
      <c r="AA17" s="70">
        <v>15</v>
      </c>
      <c r="AB17" s="65" t="s">
        <v>233</v>
      </c>
      <c r="AC17" s="65">
        <v>15</v>
      </c>
      <c r="AD17" s="65" t="s">
        <v>234</v>
      </c>
      <c r="AE17" s="65">
        <v>15</v>
      </c>
      <c r="AF17" s="65" t="s">
        <v>235</v>
      </c>
      <c r="AG17" s="70">
        <v>10</v>
      </c>
      <c r="AH17" s="65" t="s">
        <v>236</v>
      </c>
      <c r="AI17" s="70" t="s">
        <v>151</v>
      </c>
      <c r="AJ17" s="71">
        <f>IF(P17&lt;&gt;"", 5-COUNTBLANK(P17:P17)," ")</f>
        <v>5</v>
      </c>
      <c r="AK17" s="72">
        <f t="shared" si="4"/>
        <v>100</v>
      </c>
      <c r="AL17" s="72" t="str">
        <f t="shared" si="5"/>
        <v>FUERTE</v>
      </c>
      <c r="AM17" s="72">
        <f>(SUM(AK17:AK17))</f>
        <v>100</v>
      </c>
      <c r="AN17" s="72">
        <f>COUNTIF(J17:J17,"*")</f>
        <v>1</v>
      </c>
      <c r="AO17" s="72">
        <f>+AM17/AN17</f>
        <v>100</v>
      </c>
      <c r="AP17" s="72" t="str">
        <f>IF(AO17&lt;50,"DEBIL",IF(AO17&lt;96,"MODERADO","FUERTE"))</f>
        <v>FUERTE</v>
      </c>
      <c r="AQ17" s="90" t="str">
        <f>IFERROR(CONCATENATE(AO17," ", AP17)," ")</f>
        <v>100 FUERTE</v>
      </c>
      <c r="AR17" s="90">
        <f>SUM(IF(AI17="probabilidad",AK17,0))</f>
        <v>100</v>
      </c>
      <c r="AS17" s="90">
        <f>COUNTIF(AI17:AI17,"Probabilidad")</f>
        <v>1</v>
      </c>
      <c r="AT17" s="90">
        <f>AR17/AS17</f>
        <v>100</v>
      </c>
      <c r="AU17" s="90" t="str">
        <f>IF(AT17&lt;50,"No disminuye",IF(AT17&lt;96,"Indirectamente","Directamente"))</f>
        <v>Directamente</v>
      </c>
      <c r="AV17" s="151" t="s">
        <v>196</v>
      </c>
      <c r="AW17" s="154" t="s">
        <v>761</v>
      </c>
      <c r="AX17" s="90" t="s">
        <v>83</v>
      </c>
      <c r="AY17" s="90" t="str">
        <f>M17</f>
        <v>Catastrófico</v>
      </c>
      <c r="AZ17" s="66" t="str">
        <f t="shared" ref="AZ17:AZ29" si="6">IFERROR(IF(AND(AX17&lt;&gt;"",AY17&lt;&gt;""),(INDEX(matriz1,MATCH(AX17,Probalidad,0),MATCH(AY17,impacto,0))),""),"")</f>
        <v>EXTREMO</v>
      </c>
      <c r="BA17" s="81" t="s">
        <v>97</v>
      </c>
      <c r="BB17" s="61" t="s">
        <v>237</v>
      </c>
      <c r="BC17" s="61" t="s">
        <v>238</v>
      </c>
      <c r="BD17" s="61" t="s">
        <v>239</v>
      </c>
      <c r="BE17" s="76">
        <v>44197</v>
      </c>
      <c r="BF17" s="76">
        <v>44561</v>
      </c>
      <c r="BG17" s="88" t="s">
        <v>240</v>
      </c>
      <c r="BH17" s="61" t="s">
        <v>241</v>
      </c>
      <c r="BI17" s="61" t="s">
        <v>242</v>
      </c>
    </row>
    <row r="18" spans="1:61" ht="150" customHeight="1" x14ac:dyDescent="0.25">
      <c r="A18" s="82" t="s">
        <v>222</v>
      </c>
      <c r="B18" s="82">
        <v>11</v>
      </c>
      <c r="C18" s="83">
        <v>44306</v>
      </c>
      <c r="D18" s="49" t="s">
        <v>223</v>
      </c>
      <c r="E18" s="49" t="s">
        <v>662</v>
      </c>
      <c r="F18" s="49">
        <v>2</v>
      </c>
      <c r="G18" s="49" t="s">
        <v>243</v>
      </c>
      <c r="H18" s="68" t="s">
        <v>244</v>
      </c>
      <c r="I18" s="49" t="s">
        <v>102</v>
      </c>
      <c r="J18" s="49" t="s">
        <v>245</v>
      </c>
      <c r="K18" s="49" t="s">
        <v>227</v>
      </c>
      <c r="L18" s="63" t="s">
        <v>83</v>
      </c>
      <c r="M18" s="63" t="s">
        <v>84</v>
      </c>
      <c r="N18" s="66" t="str">
        <f t="shared" si="0"/>
        <v>ALTO</v>
      </c>
      <c r="O18" s="67" t="s">
        <v>246</v>
      </c>
      <c r="P18" s="89" t="s">
        <v>247</v>
      </c>
      <c r="Q18" s="120" t="s">
        <v>87</v>
      </c>
      <c r="R18" s="46" t="s">
        <v>657</v>
      </c>
      <c r="S18" s="49" t="s">
        <v>230</v>
      </c>
      <c r="T18" s="49"/>
      <c r="U18" s="65">
        <v>15</v>
      </c>
      <c r="V18" s="65" t="s">
        <v>231</v>
      </c>
      <c r="W18" s="65">
        <v>15</v>
      </c>
      <c r="X18" s="65" t="s">
        <v>231</v>
      </c>
      <c r="Y18" s="65">
        <v>15</v>
      </c>
      <c r="Z18" s="65" t="s">
        <v>232</v>
      </c>
      <c r="AA18" s="70">
        <v>15</v>
      </c>
      <c r="AB18" s="65" t="s">
        <v>248</v>
      </c>
      <c r="AC18" s="65">
        <v>15</v>
      </c>
      <c r="AD18" s="65" t="s">
        <v>234</v>
      </c>
      <c r="AE18" s="65">
        <v>15</v>
      </c>
      <c r="AF18" s="65" t="s">
        <v>235</v>
      </c>
      <c r="AG18" s="70">
        <v>10</v>
      </c>
      <c r="AH18" s="65" t="s">
        <v>249</v>
      </c>
      <c r="AI18" s="70" t="s">
        <v>151</v>
      </c>
      <c r="AJ18" s="71">
        <f>IF(P18&lt;&gt;"", 5-COUNTBLANK(P18:P18)," ")</f>
        <v>5</v>
      </c>
      <c r="AK18" s="72">
        <f t="shared" si="4"/>
        <v>100</v>
      </c>
      <c r="AL18" s="72" t="str">
        <f t="shared" si="5"/>
        <v>FUERTE</v>
      </c>
      <c r="AM18" s="72">
        <f>(SUM(AK18:AK18))</f>
        <v>100</v>
      </c>
      <c r="AN18" s="72">
        <f>COUNTIF(J18:J18,"*")</f>
        <v>1</v>
      </c>
      <c r="AO18" s="72">
        <f>+AM18/AN18</f>
        <v>100</v>
      </c>
      <c r="AP18" s="72" t="str">
        <f>IF(AO18&lt;50,"DEBIL",IF(AO18&lt;96,"MODERADO","FUERTE"))</f>
        <v>FUERTE</v>
      </c>
      <c r="AQ18" s="90" t="str">
        <f>IFERROR(CONCATENATE(AO18," ", AP18)," ")</f>
        <v>100 FUERTE</v>
      </c>
      <c r="AR18" s="90">
        <f>SUM(IF(AI18="probabilidad",AK18,0))</f>
        <v>100</v>
      </c>
      <c r="AS18" s="90">
        <f>COUNTIF(AI18:AI18,"Probabilidad")</f>
        <v>1</v>
      </c>
      <c r="AT18" s="90">
        <f>AR18/AS18</f>
        <v>100</v>
      </c>
      <c r="AU18" s="90" t="str">
        <f>IF(AT18&lt;50,"No disminuye",IF(AT18&lt;96,"Indirectamente","Directamente"))</f>
        <v>Directamente</v>
      </c>
      <c r="AV18" s="151" t="s">
        <v>196</v>
      </c>
      <c r="AW18" s="154" t="s">
        <v>762</v>
      </c>
      <c r="AX18" s="90" t="s">
        <v>83</v>
      </c>
      <c r="AY18" s="90" t="str">
        <f>M18</f>
        <v>Mayor</v>
      </c>
      <c r="AZ18" s="66" t="str">
        <f t="shared" si="6"/>
        <v>ALTO</v>
      </c>
      <c r="BA18" s="81" t="s">
        <v>97</v>
      </c>
      <c r="BB18" s="61" t="s">
        <v>250</v>
      </c>
      <c r="BC18" s="61" t="s">
        <v>238</v>
      </c>
      <c r="BD18" s="61" t="s">
        <v>239</v>
      </c>
      <c r="BE18" s="76">
        <v>44197</v>
      </c>
      <c r="BF18" s="76">
        <v>44561</v>
      </c>
      <c r="BG18" s="88" t="s">
        <v>251</v>
      </c>
      <c r="BH18" s="61" t="s">
        <v>241</v>
      </c>
      <c r="BI18" s="61" t="s">
        <v>252</v>
      </c>
    </row>
    <row r="19" spans="1:61" ht="265.5" customHeight="1" x14ac:dyDescent="0.25">
      <c r="A19" s="82" t="s">
        <v>222</v>
      </c>
      <c r="B19" s="63">
        <v>10</v>
      </c>
      <c r="C19" s="64">
        <v>43941</v>
      </c>
      <c r="D19" s="49" t="s">
        <v>253</v>
      </c>
      <c r="E19" s="45" t="s">
        <v>663</v>
      </c>
      <c r="F19" s="49">
        <v>1</v>
      </c>
      <c r="G19" s="49" t="s">
        <v>254</v>
      </c>
      <c r="H19" s="68" t="s">
        <v>255</v>
      </c>
      <c r="I19" s="49"/>
      <c r="J19" s="49" t="s">
        <v>256</v>
      </c>
      <c r="K19" s="49"/>
      <c r="L19" s="63" t="s">
        <v>164</v>
      </c>
      <c r="M19" s="63" t="s">
        <v>84</v>
      </c>
      <c r="N19" s="66" t="str">
        <f t="shared" si="0"/>
        <v>ALTO</v>
      </c>
      <c r="O19" s="67" t="s">
        <v>257</v>
      </c>
      <c r="P19" s="89" t="s">
        <v>258</v>
      </c>
      <c r="Q19" s="120" t="s">
        <v>87</v>
      </c>
      <c r="R19" s="46" t="s">
        <v>259</v>
      </c>
      <c r="S19" s="49" t="s">
        <v>88</v>
      </c>
      <c r="T19" s="49"/>
      <c r="U19" s="65">
        <v>15</v>
      </c>
      <c r="V19" s="65" t="s">
        <v>260</v>
      </c>
      <c r="W19" s="65">
        <v>15</v>
      </c>
      <c r="X19" s="65" t="s">
        <v>260</v>
      </c>
      <c r="Y19" s="65">
        <v>15</v>
      </c>
      <c r="Z19" s="65" t="s">
        <v>260</v>
      </c>
      <c r="AA19" s="70">
        <v>15</v>
      </c>
      <c r="AB19" s="65" t="s">
        <v>260</v>
      </c>
      <c r="AC19" s="65">
        <v>15</v>
      </c>
      <c r="AD19" s="65" t="s">
        <v>260</v>
      </c>
      <c r="AE19" s="65">
        <v>15</v>
      </c>
      <c r="AF19" s="65" t="s">
        <v>261</v>
      </c>
      <c r="AG19" s="70">
        <v>10</v>
      </c>
      <c r="AH19" s="65" t="s">
        <v>262</v>
      </c>
      <c r="AI19" s="70" t="s">
        <v>151</v>
      </c>
      <c r="AJ19" s="71">
        <v>2</v>
      </c>
      <c r="AK19" s="72">
        <f t="shared" si="4"/>
        <v>100</v>
      </c>
      <c r="AL19" s="72" t="str">
        <f t="shared" si="5"/>
        <v>FUERTE</v>
      </c>
      <c r="AM19" s="177">
        <f>(SUM(AK19:AK20))</f>
        <v>200</v>
      </c>
      <c r="AN19" s="177">
        <f>COUNTIF(J19:J20,"*")</f>
        <v>2</v>
      </c>
      <c r="AO19" s="177">
        <f>+AM19/AN19</f>
        <v>100</v>
      </c>
      <c r="AP19" s="177" t="str">
        <f>IF(AO19&lt;50,"DEBIL",IF(AO19&lt;96,"MODERADO","FUERTE"))</f>
        <v>FUERTE</v>
      </c>
      <c r="AQ19" s="73" t="str">
        <f>IFERROR(CONCATENATE(AO19," ", AP19)," ")</f>
        <v>100 FUERTE</v>
      </c>
      <c r="AR19" s="176">
        <f>SUM(IF(AI19="probabilidad",AK19,0),IF(AI20="probabilidad",AK20,0))</f>
        <v>200</v>
      </c>
      <c r="AS19" s="176">
        <f>COUNTIF(AI19:AI20,"Probabilidad")</f>
        <v>2</v>
      </c>
      <c r="AT19" s="176">
        <f>AR19/AS19</f>
        <v>100</v>
      </c>
      <c r="AU19" s="176" t="str">
        <f>IF(AT19&lt;50,"No disminuye",IF(AT19&lt;96,"Indirectamente","Directamente"))</f>
        <v>Directamente</v>
      </c>
      <c r="AV19" s="151" t="s">
        <v>764</v>
      </c>
      <c r="AW19" s="152" t="s">
        <v>763</v>
      </c>
      <c r="AX19" s="73" t="s">
        <v>83</v>
      </c>
      <c r="AY19" s="73" t="str">
        <f>M19</f>
        <v>Mayor</v>
      </c>
      <c r="AZ19" s="74" t="str">
        <f t="shared" si="6"/>
        <v>ALTO</v>
      </c>
      <c r="BA19" s="81" t="s">
        <v>97</v>
      </c>
      <c r="BB19" s="61" t="s">
        <v>263</v>
      </c>
      <c r="BC19" s="61" t="s">
        <v>264</v>
      </c>
      <c r="BD19" s="61" t="s">
        <v>265</v>
      </c>
      <c r="BE19" s="76">
        <v>43864</v>
      </c>
      <c r="BF19" s="76">
        <v>43951</v>
      </c>
      <c r="BG19" s="88" t="s">
        <v>266</v>
      </c>
      <c r="BH19" s="61" t="s">
        <v>267</v>
      </c>
      <c r="BI19" s="61" t="s">
        <v>268</v>
      </c>
    </row>
    <row r="20" spans="1:61" ht="78.75" x14ac:dyDescent="0.25">
      <c r="A20" s="82" t="s">
        <v>222</v>
      </c>
      <c r="B20" s="63">
        <v>10</v>
      </c>
      <c r="C20" s="64">
        <v>43941</v>
      </c>
      <c r="D20" s="49" t="s">
        <v>253</v>
      </c>
      <c r="E20" s="45" t="s">
        <v>663</v>
      </c>
      <c r="F20" s="49">
        <v>1</v>
      </c>
      <c r="G20" s="49" t="s">
        <v>254</v>
      </c>
      <c r="H20" s="68" t="s">
        <v>255</v>
      </c>
      <c r="I20" s="49"/>
      <c r="J20" s="65" t="s">
        <v>269</v>
      </c>
      <c r="K20" s="65"/>
      <c r="L20" s="63" t="s">
        <v>164</v>
      </c>
      <c r="M20" s="63" t="s">
        <v>84</v>
      </c>
      <c r="N20" s="66" t="str">
        <f t="shared" si="0"/>
        <v>ALTO</v>
      </c>
      <c r="O20" s="67" t="s">
        <v>270</v>
      </c>
      <c r="P20" s="68" t="s">
        <v>271</v>
      </c>
      <c r="Q20" s="120" t="s">
        <v>87</v>
      </c>
      <c r="R20" s="46" t="s">
        <v>272</v>
      </c>
      <c r="S20" s="49" t="s">
        <v>88</v>
      </c>
      <c r="T20" s="49"/>
      <c r="U20" s="65">
        <v>15</v>
      </c>
      <c r="V20" s="65" t="s">
        <v>273</v>
      </c>
      <c r="W20" s="65">
        <v>15</v>
      </c>
      <c r="X20" s="65" t="s">
        <v>273</v>
      </c>
      <c r="Y20" s="65">
        <v>15</v>
      </c>
      <c r="Z20" s="65" t="s">
        <v>273</v>
      </c>
      <c r="AA20" s="70">
        <v>15</v>
      </c>
      <c r="AB20" s="65" t="s">
        <v>274</v>
      </c>
      <c r="AC20" s="65">
        <v>15</v>
      </c>
      <c r="AD20" s="65" t="s">
        <v>275</v>
      </c>
      <c r="AE20" s="65">
        <v>15</v>
      </c>
      <c r="AF20" s="65" t="s">
        <v>261</v>
      </c>
      <c r="AG20" s="70">
        <v>10</v>
      </c>
      <c r="AH20" s="65" t="s">
        <v>274</v>
      </c>
      <c r="AI20" s="70" t="s">
        <v>151</v>
      </c>
      <c r="AJ20" s="71">
        <v>2</v>
      </c>
      <c r="AK20" s="72">
        <f t="shared" si="4"/>
        <v>100</v>
      </c>
      <c r="AL20" s="72" t="str">
        <f t="shared" si="5"/>
        <v>FUERTE</v>
      </c>
      <c r="AM20" s="177"/>
      <c r="AN20" s="177"/>
      <c r="AO20" s="177"/>
      <c r="AP20" s="177"/>
      <c r="AQ20" s="73" t="s">
        <v>114</v>
      </c>
      <c r="AR20" s="176"/>
      <c r="AS20" s="176"/>
      <c r="AT20" s="176"/>
      <c r="AU20" s="176"/>
      <c r="AV20" s="151" t="s">
        <v>766</v>
      </c>
      <c r="AW20" s="154" t="s">
        <v>765</v>
      </c>
      <c r="AX20" s="73" t="s">
        <v>83</v>
      </c>
      <c r="AY20" s="73" t="s">
        <v>84</v>
      </c>
      <c r="AZ20" s="74" t="str">
        <f t="shared" si="6"/>
        <v>ALTO</v>
      </c>
      <c r="BA20" s="81" t="s">
        <v>97</v>
      </c>
      <c r="BB20" s="49" t="s">
        <v>276</v>
      </c>
      <c r="BC20" s="49" t="s">
        <v>277</v>
      </c>
      <c r="BD20" s="49" t="s">
        <v>265</v>
      </c>
      <c r="BE20" s="76">
        <v>43891</v>
      </c>
      <c r="BF20" s="76">
        <v>44196</v>
      </c>
      <c r="BG20" s="88" t="s">
        <v>266</v>
      </c>
      <c r="BH20" s="49" t="s">
        <v>278</v>
      </c>
      <c r="BI20" s="49" t="s">
        <v>279</v>
      </c>
    </row>
    <row r="21" spans="1:61" ht="215.25" customHeight="1" x14ac:dyDescent="0.25">
      <c r="A21" s="82" t="s">
        <v>280</v>
      </c>
      <c r="B21" s="63">
        <v>16</v>
      </c>
      <c r="C21" s="64">
        <v>43972</v>
      </c>
      <c r="D21" s="49" t="s">
        <v>281</v>
      </c>
      <c r="E21" s="49" t="s">
        <v>655</v>
      </c>
      <c r="F21" s="49">
        <v>1</v>
      </c>
      <c r="G21" s="49" t="s">
        <v>282</v>
      </c>
      <c r="H21" s="68" t="s">
        <v>283</v>
      </c>
      <c r="I21" s="49" t="s">
        <v>80</v>
      </c>
      <c r="J21" s="49" t="s">
        <v>284</v>
      </c>
      <c r="K21" s="49"/>
      <c r="L21" s="63" t="s">
        <v>83</v>
      </c>
      <c r="M21" s="63" t="s">
        <v>84</v>
      </c>
      <c r="N21" s="66" t="str">
        <f t="shared" si="0"/>
        <v>ALTO</v>
      </c>
      <c r="O21" s="67" t="s">
        <v>285</v>
      </c>
      <c r="P21" s="89" t="s">
        <v>286</v>
      </c>
      <c r="Q21" s="120" t="s">
        <v>87</v>
      </c>
      <c r="R21" s="46" t="s">
        <v>729</v>
      </c>
      <c r="S21" s="49" t="s">
        <v>230</v>
      </c>
      <c r="T21" s="49"/>
      <c r="U21" s="65">
        <v>15</v>
      </c>
      <c r="V21" s="65" t="s">
        <v>287</v>
      </c>
      <c r="W21" s="65">
        <v>15</v>
      </c>
      <c r="X21" s="65" t="s">
        <v>287</v>
      </c>
      <c r="Y21" s="65">
        <v>15</v>
      </c>
      <c r="Z21" s="65" t="s">
        <v>287</v>
      </c>
      <c r="AA21" s="70">
        <v>15</v>
      </c>
      <c r="AB21" s="65" t="s">
        <v>288</v>
      </c>
      <c r="AC21" s="65">
        <v>15</v>
      </c>
      <c r="AD21" s="65" t="s">
        <v>288</v>
      </c>
      <c r="AE21" s="65">
        <v>15</v>
      </c>
      <c r="AF21" s="65" t="s">
        <v>288</v>
      </c>
      <c r="AG21" s="70">
        <v>10</v>
      </c>
      <c r="AH21" s="65" t="s">
        <v>288</v>
      </c>
      <c r="AI21" s="70" t="s">
        <v>151</v>
      </c>
      <c r="AJ21" s="71">
        <v>2</v>
      </c>
      <c r="AK21" s="72">
        <f t="shared" si="4"/>
        <v>100</v>
      </c>
      <c r="AL21" s="72" t="str">
        <f t="shared" si="5"/>
        <v>FUERTE</v>
      </c>
      <c r="AM21" s="72">
        <f>(SUM(AK21:AK21))</f>
        <v>100</v>
      </c>
      <c r="AN21" s="72">
        <f>COUNTIF(J21:J21,"*")</f>
        <v>1</v>
      </c>
      <c r="AO21" s="72">
        <f>+AM21/AN21</f>
        <v>100</v>
      </c>
      <c r="AP21" s="72" t="str">
        <f>IF(AO21&lt;50,"DEBIL",IF(AO21&lt;96,"MODERADO","FUERTE"))</f>
        <v>FUERTE</v>
      </c>
      <c r="AQ21" s="90" t="str">
        <f>IFERROR(CONCATENATE(AO21," ", AP21)," ")</f>
        <v>100 FUERTE</v>
      </c>
      <c r="AR21" s="90">
        <f>SUM(IF(AI21="probabilidad",AK21,0))</f>
        <v>100</v>
      </c>
      <c r="AS21" s="90">
        <f>COUNTIF(AI21:AI21,"Probabilidad")</f>
        <v>1</v>
      </c>
      <c r="AT21" s="90">
        <f>AR21/AS21</f>
        <v>100</v>
      </c>
      <c r="AU21" s="90" t="str">
        <f>IF(AT21&lt;50,"No disminuye",IF(AT21&lt;96,"Indirectamente","Directamente"))</f>
        <v>Directamente</v>
      </c>
      <c r="AV21" s="151" t="s">
        <v>764</v>
      </c>
      <c r="AW21" s="152" t="s">
        <v>767</v>
      </c>
      <c r="AX21" s="73" t="s">
        <v>83</v>
      </c>
      <c r="AY21" s="73" t="s">
        <v>84</v>
      </c>
      <c r="AZ21" s="74" t="str">
        <f t="shared" si="6"/>
        <v>ALTO</v>
      </c>
      <c r="BA21" s="81" t="s">
        <v>97</v>
      </c>
      <c r="BB21" s="61" t="s">
        <v>289</v>
      </c>
      <c r="BC21" s="61" t="s">
        <v>290</v>
      </c>
      <c r="BD21" s="61" t="s">
        <v>291</v>
      </c>
      <c r="BE21" s="76">
        <v>43878</v>
      </c>
      <c r="BF21" s="76">
        <v>43982</v>
      </c>
      <c r="BG21" s="88" t="s">
        <v>292</v>
      </c>
      <c r="BH21" s="61" t="s">
        <v>293</v>
      </c>
      <c r="BI21" s="61" t="s">
        <v>294</v>
      </c>
    </row>
    <row r="22" spans="1:61" ht="261.75" customHeight="1" x14ac:dyDescent="0.25">
      <c r="A22" s="82" t="s">
        <v>280</v>
      </c>
      <c r="B22" s="63">
        <v>8</v>
      </c>
      <c r="C22" s="64">
        <v>43969</v>
      </c>
      <c r="D22" s="49" t="s">
        <v>295</v>
      </c>
      <c r="E22" s="49" t="s">
        <v>658</v>
      </c>
      <c r="F22" s="49">
        <v>1</v>
      </c>
      <c r="G22" s="49" t="s">
        <v>296</v>
      </c>
      <c r="H22" s="68" t="s">
        <v>297</v>
      </c>
      <c r="I22" s="49" t="s">
        <v>80</v>
      </c>
      <c r="J22" s="49" t="s">
        <v>298</v>
      </c>
      <c r="K22" s="49"/>
      <c r="L22" s="63" t="s">
        <v>83</v>
      </c>
      <c r="M22" s="63" t="s">
        <v>141</v>
      </c>
      <c r="N22" s="66" t="str">
        <f t="shared" si="0"/>
        <v>EXTREMO</v>
      </c>
      <c r="O22" s="67" t="s">
        <v>299</v>
      </c>
      <c r="P22" s="89" t="s">
        <v>300</v>
      </c>
      <c r="Q22" s="120" t="s">
        <v>87</v>
      </c>
      <c r="R22" s="46" t="s">
        <v>704</v>
      </c>
      <c r="S22" s="49" t="s">
        <v>230</v>
      </c>
      <c r="T22" s="49"/>
      <c r="U22" s="65">
        <v>15</v>
      </c>
      <c r="V22" s="65" t="s">
        <v>301</v>
      </c>
      <c r="W22" s="65">
        <v>15</v>
      </c>
      <c r="X22" s="65" t="s">
        <v>301</v>
      </c>
      <c r="Y22" s="65">
        <v>15</v>
      </c>
      <c r="Z22" s="65" t="s">
        <v>302</v>
      </c>
      <c r="AA22" s="70">
        <v>15</v>
      </c>
      <c r="AB22" s="65" t="s">
        <v>302</v>
      </c>
      <c r="AC22" s="65">
        <v>15</v>
      </c>
      <c r="AD22" s="65" t="s">
        <v>301</v>
      </c>
      <c r="AE22" s="65">
        <v>15</v>
      </c>
      <c r="AF22" s="65" t="s">
        <v>303</v>
      </c>
      <c r="AG22" s="70">
        <v>10</v>
      </c>
      <c r="AH22" s="65" t="s">
        <v>304</v>
      </c>
      <c r="AI22" s="70" t="s">
        <v>96</v>
      </c>
      <c r="AJ22" s="71">
        <v>2</v>
      </c>
      <c r="AK22" s="72">
        <f t="shared" si="4"/>
        <v>100</v>
      </c>
      <c r="AL22" s="72" t="str">
        <f t="shared" si="5"/>
        <v>FUERTE</v>
      </c>
      <c r="AM22" s="72">
        <f>(SUM(AK22:AK22))</f>
        <v>100</v>
      </c>
      <c r="AN22" s="72">
        <f>COUNTIF(J22:J22,"*")</f>
        <v>1</v>
      </c>
      <c r="AO22" s="72">
        <f>+AM22/AN22</f>
        <v>100</v>
      </c>
      <c r="AP22" s="72" t="str">
        <f>IF(AO22&lt;50,"DEBIL",IF(AO22&lt;96,"MODERADO","FUERTE"))</f>
        <v>FUERTE</v>
      </c>
      <c r="AQ22" s="90" t="str">
        <f>IFERROR(CONCATENATE(AO22," ", AP22)," ")</f>
        <v>100 FUERTE</v>
      </c>
      <c r="AR22" s="90">
        <f>SUM(IF(AI22="probabilidad",AK22,0))</f>
        <v>0</v>
      </c>
      <c r="AS22" s="90">
        <f>COUNTIF(AI22:AI22,"Probabilidad")</f>
        <v>0</v>
      </c>
      <c r="AT22" s="90">
        <f>IFERROR(AR22/AS22,0)</f>
        <v>0</v>
      </c>
      <c r="AU22" s="90" t="str">
        <f>IF(AT22&lt;50,"No disminuye",IF(AT22&lt;96,"Indirectamente","Directamente"))</f>
        <v>No disminuye</v>
      </c>
      <c r="AV22" s="151" t="s">
        <v>772</v>
      </c>
      <c r="AW22" s="152" t="s">
        <v>771</v>
      </c>
      <c r="AX22" s="73" t="s">
        <v>83</v>
      </c>
      <c r="AY22" s="73" t="str">
        <f t="shared" ref="AY22:AY29" si="7">M22</f>
        <v>Catastrófico</v>
      </c>
      <c r="AZ22" s="74" t="str">
        <f t="shared" si="6"/>
        <v>EXTREMO</v>
      </c>
      <c r="BA22" s="81" t="s">
        <v>97</v>
      </c>
      <c r="BB22" s="61" t="s">
        <v>300</v>
      </c>
      <c r="BC22" s="61" t="s">
        <v>305</v>
      </c>
      <c r="BD22" s="61" t="s">
        <v>291</v>
      </c>
      <c r="BE22" s="76">
        <v>43878</v>
      </c>
      <c r="BF22" s="76">
        <v>43982</v>
      </c>
      <c r="BG22" s="88" t="s">
        <v>306</v>
      </c>
      <c r="BH22" s="61" t="s">
        <v>307</v>
      </c>
      <c r="BI22" s="61" t="s">
        <v>308</v>
      </c>
    </row>
    <row r="23" spans="1:61" ht="283.5" x14ac:dyDescent="0.25">
      <c r="A23" s="82" t="s">
        <v>280</v>
      </c>
      <c r="B23" s="63">
        <v>8</v>
      </c>
      <c r="C23" s="64">
        <v>43969</v>
      </c>
      <c r="D23" s="49" t="s">
        <v>295</v>
      </c>
      <c r="E23" s="49" t="s">
        <v>658</v>
      </c>
      <c r="F23" s="49">
        <v>2</v>
      </c>
      <c r="G23" s="49" t="s">
        <v>309</v>
      </c>
      <c r="H23" s="68" t="s">
        <v>310</v>
      </c>
      <c r="I23" s="49" t="s">
        <v>80</v>
      </c>
      <c r="J23" s="49" t="s">
        <v>311</v>
      </c>
      <c r="K23" s="49"/>
      <c r="L23" s="63" t="s">
        <v>312</v>
      </c>
      <c r="M23" s="63" t="s">
        <v>84</v>
      </c>
      <c r="N23" s="66" t="str">
        <f t="shared" si="0"/>
        <v>EXTREMO</v>
      </c>
      <c r="O23" s="67" t="s">
        <v>313</v>
      </c>
      <c r="P23" s="89" t="s">
        <v>314</v>
      </c>
      <c r="Q23" s="120" t="s">
        <v>87</v>
      </c>
      <c r="R23" s="46" t="s">
        <v>705</v>
      </c>
      <c r="S23" s="49" t="s">
        <v>230</v>
      </c>
      <c r="T23" s="49"/>
      <c r="U23" s="65">
        <v>15</v>
      </c>
      <c r="V23" s="65" t="s">
        <v>315</v>
      </c>
      <c r="W23" s="65">
        <v>15</v>
      </c>
      <c r="X23" s="65" t="s">
        <v>315</v>
      </c>
      <c r="Y23" s="65">
        <v>15</v>
      </c>
      <c r="Z23" s="65" t="s">
        <v>316</v>
      </c>
      <c r="AA23" s="70">
        <v>15</v>
      </c>
      <c r="AB23" s="65" t="s">
        <v>317</v>
      </c>
      <c r="AC23" s="65">
        <v>15</v>
      </c>
      <c r="AD23" s="65" t="s">
        <v>318</v>
      </c>
      <c r="AE23" s="65">
        <v>15</v>
      </c>
      <c r="AF23" s="65" t="s">
        <v>319</v>
      </c>
      <c r="AG23" s="70">
        <v>10</v>
      </c>
      <c r="AH23" s="65" t="s">
        <v>320</v>
      </c>
      <c r="AI23" s="70" t="s">
        <v>151</v>
      </c>
      <c r="AJ23" s="71">
        <f>IF(P23&lt;&gt;"", 5-COUNTBLANK(P23:P26)," ")</f>
        <v>3</v>
      </c>
      <c r="AK23" s="72">
        <f t="shared" si="4"/>
        <v>100</v>
      </c>
      <c r="AL23" s="72" t="str">
        <f t="shared" si="5"/>
        <v>FUERTE</v>
      </c>
      <c r="AM23" s="177">
        <f>(SUM(AK23:AK26))</f>
        <v>200</v>
      </c>
      <c r="AN23" s="177">
        <f>COUNTIF(J23:J26,"*")</f>
        <v>4</v>
      </c>
      <c r="AO23" s="177">
        <f>+AM23/AN23</f>
        <v>50</v>
      </c>
      <c r="AP23" s="177" t="str">
        <f>IF(AO23&lt;50,"DEBIL",IF(AO23&lt;96,"MODERADO","FUERTE"))</f>
        <v>MODERADO</v>
      </c>
      <c r="AQ23" s="73" t="str">
        <f>IFERROR(CONCATENATE(AO23," ", AP23)," ")</f>
        <v>50 MODERADO</v>
      </c>
      <c r="AR23" s="176">
        <f>SUM(IF(AI23="probabilidad",AK23,0),IF(AI24="probabilidad",AK24,0),IF(AI25="probabilidad",AK25,0),IF(AI26="probabilidad",AK26,0))</f>
        <v>200</v>
      </c>
      <c r="AS23" s="176">
        <f>COUNTIF(AI23:AI26,"Probabilidad")</f>
        <v>2</v>
      </c>
      <c r="AT23" s="176">
        <f>AR23/AS23</f>
        <v>100</v>
      </c>
      <c r="AU23" s="176" t="str">
        <f>IF(AT23&lt;50,"No disminuye",IF(AT23&lt;96,"Indirectamente","Directamente"))</f>
        <v>Directamente</v>
      </c>
      <c r="AV23" s="151" t="s">
        <v>766</v>
      </c>
      <c r="AW23" s="152" t="s">
        <v>773</v>
      </c>
      <c r="AX23" s="73" t="s">
        <v>164</v>
      </c>
      <c r="AY23" s="73" t="str">
        <f t="shared" si="7"/>
        <v>Mayor</v>
      </c>
      <c r="AZ23" s="74" t="str">
        <f t="shared" si="6"/>
        <v>ALTO</v>
      </c>
      <c r="BA23" s="81" t="s">
        <v>97</v>
      </c>
      <c r="BB23" s="61" t="s">
        <v>321</v>
      </c>
      <c r="BC23" s="61" t="s">
        <v>322</v>
      </c>
      <c r="BD23" s="61" t="s">
        <v>291</v>
      </c>
      <c r="BE23" s="76">
        <v>43878</v>
      </c>
      <c r="BF23" s="76">
        <v>43982</v>
      </c>
      <c r="BG23" s="88" t="s">
        <v>323</v>
      </c>
      <c r="BH23" s="61" t="s">
        <v>324</v>
      </c>
      <c r="BI23" s="61" t="s">
        <v>325</v>
      </c>
    </row>
    <row r="24" spans="1:61" ht="330.75" x14ac:dyDescent="0.25">
      <c r="A24" s="82" t="s">
        <v>280</v>
      </c>
      <c r="B24" s="63">
        <v>8</v>
      </c>
      <c r="C24" s="64">
        <v>43969</v>
      </c>
      <c r="D24" s="49" t="s">
        <v>295</v>
      </c>
      <c r="E24" s="49" t="s">
        <v>658</v>
      </c>
      <c r="F24" s="49">
        <v>2</v>
      </c>
      <c r="G24" s="49" t="s">
        <v>309</v>
      </c>
      <c r="H24" s="68" t="s">
        <v>310</v>
      </c>
      <c r="I24" s="49" t="s">
        <v>80</v>
      </c>
      <c r="J24" s="65" t="s">
        <v>326</v>
      </c>
      <c r="K24" s="65"/>
      <c r="L24" s="63" t="s">
        <v>312</v>
      </c>
      <c r="M24" s="63" t="s">
        <v>84</v>
      </c>
      <c r="N24" s="66" t="str">
        <f t="shared" si="0"/>
        <v>EXTREMO</v>
      </c>
      <c r="O24" s="67" t="s">
        <v>327</v>
      </c>
      <c r="P24" s="68" t="s">
        <v>328</v>
      </c>
      <c r="Q24" s="120" t="s">
        <v>87</v>
      </c>
      <c r="R24" s="46" t="s">
        <v>706</v>
      </c>
      <c r="S24" s="49" t="s">
        <v>230</v>
      </c>
      <c r="T24" s="49"/>
      <c r="U24" s="65">
        <v>15</v>
      </c>
      <c r="V24" s="65" t="s">
        <v>315</v>
      </c>
      <c r="W24" s="65">
        <v>15</v>
      </c>
      <c r="X24" s="65" t="s">
        <v>315</v>
      </c>
      <c r="Y24" s="65">
        <v>15</v>
      </c>
      <c r="Z24" s="65" t="s">
        <v>329</v>
      </c>
      <c r="AA24" s="70">
        <v>15</v>
      </c>
      <c r="AB24" s="65" t="s">
        <v>330</v>
      </c>
      <c r="AC24" s="65">
        <v>15</v>
      </c>
      <c r="AD24" s="65" t="s">
        <v>318</v>
      </c>
      <c r="AE24" s="65">
        <v>15</v>
      </c>
      <c r="AF24" s="65" t="s">
        <v>331</v>
      </c>
      <c r="AG24" s="70">
        <v>10</v>
      </c>
      <c r="AH24" s="65" t="s">
        <v>332</v>
      </c>
      <c r="AI24" s="70" t="s">
        <v>151</v>
      </c>
      <c r="AJ24" s="71">
        <v>3</v>
      </c>
      <c r="AK24" s="72">
        <f t="shared" si="4"/>
        <v>100</v>
      </c>
      <c r="AL24" s="72" t="str">
        <f t="shared" si="5"/>
        <v>FUERTE</v>
      </c>
      <c r="AM24" s="177"/>
      <c r="AN24" s="177"/>
      <c r="AO24" s="177"/>
      <c r="AP24" s="177"/>
      <c r="AQ24" s="73" t="s">
        <v>333</v>
      </c>
      <c r="AR24" s="176"/>
      <c r="AS24" s="176"/>
      <c r="AT24" s="176"/>
      <c r="AU24" s="176"/>
      <c r="AV24" s="151" t="s">
        <v>766</v>
      </c>
      <c r="AW24" s="152" t="s">
        <v>774</v>
      </c>
      <c r="AX24" s="73" t="s">
        <v>164</v>
      </c>
      <c r="AY24" s="73" t="str">
        <f t="shared" si="7"/>
        <v>Mayor</v>
      </c>
      <c r="AZ24" s="74" t="str">
        <f t="shared" si="6"/>
        <v>ALTO</v>
      </c>
      <c r="BA24" s="81" t="s">
        <v>97</v>
      </c>
      <c r="BB24" s="49" t="s">
        <v>334</v>
      </c>
      <c r="BC24" s="49" t="s">
        <v>335</v>
      </c>
      <c r="BD24" s="49" t="s">
        <v>291</v>
      </c>
      <c r="BE24" s="76">
        <v>43878</v>
      </c>
      <c r="BF24" s="76">
        <v>43982</v>
      </c>
      <c r="BG24" s="88" t="s">
        <v>336</v>
      </c>
      <c r="BH24" s="49" t="s">
        <v>337</v>
      </c>
      <c r="BI24" s="49" t="s">
        <v>338</v>
      </c>
    </row>
    <row r="25" spans="1:61" ht="94.5" x14ac:dyDescent="0.25">
      <c r="A25" s="82" t="s">
        <v>280</v>
      </c>
      <c r="B25" s="63">
        <v>8</v>
      </c>
      <c r="C25" s="64">
        <v>43969</v>
      </c>
      <c r="D25" s="49" t="s">
        <v>295</v>
      </c>
      <c r="E25" s="49" t="s">
        <v>658</v>
      </c>
      <c r="F25" s="49">
        <v>2</v>
      </c>
      <c r="G25" s="49" t="s">
        <v>309</v>
      </c>
      <c r="H25" s="68" t="s">
        <v>310</v>
      </c>
      <c r="I25" s="49" t="s">
        <v>80</v>
      </c>
      <c r="J25" s="49" t="s">
        <v>339</v>
      </c>
      <c r="K25" s="49"/>
      <c r="L25" s="63" t="s">
        <v>312</v>
      </c>
      <c r="M25" s="63" t="s">
        <v>84</v>
      </c>
      <c r="N25" s="66" t="str">
        <f t="shared" si="0"/>
        <v>EXTREMO</v>
      </c>
      <c r="O25" s="67"/>
      <c r="P25" s="68"/>
      <c r="Q25" s="120"/>
      <c r="R25" s="46"/>
      <c r="S25" s="49"/>
      <c r="T25" s="49"/>
      <c r="U25" s="65"/>
      <c r="V25" s="65"/>
      <c r="W25" s="65"/>
      <c r="X25" s="65"/>
      <c r="Y25" s="65"/>
      <c r="Z25" s="65"/>
      <c r="AA25" s="70"/>
      <c r="AB25" s="65"/>
      <c r="AC25" s="65"/>
      <c r="AD25" s="65"/>
      <c r="AE25" s="65"/>
      <c r="AF25" s="65"/>
      <c r="AG25" s="70"/>
      <c r="AH25" s="65"/>
      <c r="AI25" s="70"/>
      <c r="AJ25" s="71">
        <v>3</v>
      </c>
      <c r="AK25" s="72" t="str">
        <f t="shared" si="4"/>
        <v xml:space="preserve"> </v>
      </c>
      <c r="AL25" s="72" t="str">
        <f t="shared" si="5"/>
        <v xml:space="preserve"> </v>
      </c>
      <c r="AM25" s="177"/>
      <c r="AN25" s="177"/>
      <c r="AO25" s="177"/>
      <c r="AP25" s="177"/>
      <c r="AQ25" s="73" t="s">
        <v>333</v>
      </c>
      <c r="AR25" s="176"/>
      <c r="AS25" s="176"/>
      <c r="AT25" s="176"/>
      <c r="AU25" s="176"/>
      <c r="AV25" s="151"/>
      <c r="AW25" s="151"/>
      <c r="AX25" s="73" t="s">
        <v>164</v>
      </c>
      <c r="AY25" s="73" t="str">
        <f t="shared" si="7"/>
        <v>Mayor</v>
      </c>
      <c r="AZ25" s="74" t="str">
        <f t="shared" si="6"/>
        <v>ALTO</v>
      </c>
      <c r="BA25" s="81" t="s">
        <v>97</v>
      </c>
      <c r="BB25" s="61"/>
      <c r="BC25" s="61"/>
      <c r="BD25" s="61"/>
      <c r="BE25" s="76"/>
      <c r="BF25" s="76"/>
      <c r="BG25" s="88"/>
      <c r="BH25" s="61"/>
      <c r="BI25" s="61"/>
    </row>
    <row r="26" spans="1:61" ht="94.5" x14ac:dyDescent="0.25">
      <c r="A26" s="82" t="s">
        <v>280</v>
      </c>
      <c r="B26" s="63">
        <v>8</v>
      </c>
      <c r="C26" s="64">
        <v>43969</v>
      </c>
      <c r="D26" s="49" t="s">
        <v>295</v>
      </c>
      <c r="E26" s="49" t="s">
        <v>658</v>
      </c>
      <c r="F26" s="49">
        <v>2</v>
      </c>
      <c r="G26" s="49" t="s">
        <v>309</v>
      </c>
      <c r="H26" s="68" t="s">
        <v>310</v>
      </c>
      <c r="I26" s="49" t="s">
        <v>80</v>
      </c>
      <c r="J26" s="49" t="s">
        <v>340</v>
      </c>
      <c r="K26" s="49"/>
      <c r="L26" s="63" t="s">
        <v>312</v>
      </c>
      <c r="M26" s="63" t="s">
        <v>84</v>
      </c>
      <c r="N26" s="66" t="str">
        <f t="shared" si="0"/>
        <v>EXTREMO</v>
      </c>
      <c r="O26" s="67"/>
      <c r="P26" s="89"/>
      <c r="Q26" s="120"/>
      <c r="R26" s="46"/>
      <c r="S26" s="49"/>
      <c r="T26" s="49"/>
      <c r="U26" s="65"/>
      <c r="V26" s="65"/>
      <c r="W26" s="65"/>
      <c r="X26" s="65"/>
      <c r="Y26" s="65"/>
      <c r="Z26" s="65"/>
      <c r="AA26" s="70"/>
      <c r="AB26" s="65"/>
      <c r="AC26" s="65"/>
      <c r="AD26" s="65"/>
      <c r="AE26" s="65"/>
      <c r="AF26" s="65"/>
      <c r="AG26" s="70"/>
      <c r="AH26" s="65"/>
      <c r="AI26" s="70"/>
      <c r="AJ26" s="71">
        <v>3</v>
      </c>
      <c r="AK26" s="72" t="str">
        <f t="shared" si="4"/>
        <v xml:space="preserve"> </v>
      </c>
      <c r="AL26" s="72" t="str">
        <f t="shared" si="5"/>
        <v xml:space="preserve"> </v>
      </c>
      <c r="AM26" s="177"/>
      <c r="AN26" s="177"/>
      <c r="AO26" s="177"/>
      <c r="AP26" s="177"/>
      <c r="AQ26" s="73" t="s">
        <v>333</v>
      </c>
      <c r="AR26" s="176"/>
      <c r="AS26" s="176"/>
      <c r="AT26" s="176"/>
      <c r="AU26" s="176"/>
      <c r="AV26" s="151"/>
      <c r="AW26" s="151"/>
      <c r="AX26" s="73" t="s">
        <v>164</v>
      </c>
      <c r="AY26" s="73" t="str">
        <f t="shared" si="7"/>
        <v>Mayor</v>
      </c>
      <c r="AZ26" s="74" t="str">
        <f t="shared" si="6"/>
        <v>ALTO</v>
      </c>
      <c r="BA26" s="81" t="s">
        <v>97</v>
      </c>
      <c r="BB26" s="61"/>
      <c r="BC26" s="61"/>
      <c r="BD26" s="61"/>
      <c r="BE26" s="76"/>
      <c r="BF26" s="76"/>
      <c r="BG26" s="88"/>
      <c r="BH26" s="61"/>
      <c r="BI26" s="61"/>
    </row>
    <row r="27" spans="1:61" ht="267.75" x14ac:dyDescent="0.25">
      <c r="A27" s="82" t="s">
        <v>170</v>
      </c>
      <c r="B27" s="63">
        <v>15</v>
      </c>
      <c r="C27" s="64">
        <v>43951</v>
      </c>
      <c r="D27" s="49" t="s">
        <v>341</v>
      </c>
      <c r="E27" s="45" t="s">
        <v>663</v>
      </c>
      <c r="F27" s="49">
        <v>1</v>
      </c>
      <c r="G27" s="49" t="s">
        <v>342</v>
      </c>
      <c r="H27" s="68" t="s">
        <v>343</v>
      </c>
      <c r="I27" s="49" t="s">
        <v>80</v>
      </c>
      <c r="J27" s="49" t="s">
        <v>344</v>
      </c>
      <c r="K27" s="49"/>
      <c r="L27" s="63" t="s">
        <v>83</v>
      </c>
      <c r="M27" s="63" t="s">
        <v>345</v>
      </c>
      <c r="N27" s="66" t="str">
        <f t="shared" si="0"/>
        <v>MODERADO</v>
      </c>
      <c r="O27" s="67" t="s">
        <v>346</v>
      </c>
      <c r="P27" s="89" t="s">
        <v>347</v>
      </c>
      <c r="Q27" s="120" t="s">
        <v>87</v>
      </c>
      <c r="R27" s="46" t="s">
        <v>713</v>
      </c>
      <c r="S27" s="49" t="s">
        <v>88</v>
      </c>
      <c r="T27" s="49"/>
      <c r="U27" s="65">
        <v>15</v>
      </c>
      <c r="V27" s="65" t="s">
        <v>348</v>
      </c>
      <c r="W27" s="65">
        <v>15</v>
      </c>
      <c r="X27" s="65" t="s">
        <v>349</v>
      </c>
      <c r="Y27" s="65">
        <v>15</v>
      </c>
      <c r="Z27" s="65" t="s">
        <v>350</v>
      </c>
      <c r="AA27" s="70">
        <v>15</v>
      </c>
      <c r="AB27" s="65" t="s">
        <v>350</v>
      </c>
      <c r="AC27" s="65">
        <v>15</v>
      </c>
      <c r="AD27" s="65" t="s">
        <v>350</v>
      </c>
      <c r="AE27" s="65">
        <v>15</v>
      </c>
      <c r="AF27" s="65" t="s">
        <v>351</v>
      </c>
      <c r="AG27" s="70">
        <v>10</v>
      </c>
      <c r="AH27" s="65" t="s">
        <v>352</v>
      </c>
      <c r="AI27" s="70" t="s">
        <v>96</v>
      </c>
      <c r="AJ27" s="71">
        <v>1</v>
      </c>
      <c r="AK27" s="72">
        <f t="shared" si="4"/>
        <v>100</v>
      </c>
      <c r="AL27" s="72" t="str">
        <f t="shared" si="5"/>
        <v>FUERTE</v>
      </c>
      <c r="AM27" s="72">
        <f>(SUM(AK27:AK27))</f>
        <v>100</v>
      </c>
      <c r="AN27" s="72">
        <f>COUNTIF(J27:J27,"*")</f>
        <v>1</v>
      </c>
      <c r="AO27" s="72">
        <f>+AM27/AN27</f>
        <v>100</v>
      </c>
      <c r="AP27" s="72" t="str">
        <f>IF(AO27&lt;50,"DEBIL",IF(AO27&lt;96,"MODERADO","FUERTE"))</f>
        <v>FUERTE</v>
      </c>
      <c r="AQ27" s="73" t="str">
        <f>IFERROR(CONCATENATE(AO27," ", AP27)," ")</f>
        <v>100 FUERTE</v>
      </c>
      <c r="AR27" s="90">
        <f>SUM(IF(AI27="probabilidad",AK27,0))</f>
        <v>0</v>
      </c>
      <c r="AS27" s="90">
        <f>COUNTIF(AI27:AI27,"Probabilidad")</f>
        <v>0</v>
      </c>
      <c r="AT27" s="90">
        <f>IFERROR(AR27/AS27,0)</f>
        <v>0</v>
      </c>
      <c r="AU27" s="90" t="str">
        <f>IF(AT27&lt;50,"No disminuye",IF(AT27&lt;96,"Indirectamente","Directamente"))</f>
        <v>No disminuye</v>
      </c>
      <c r="AV27" s="151" t="s">
        <v>764</v>
      </c>
      <c r="AW27" s="154" t="s">
        <v>775</v>
      </c>
      <c r="AX27" s="73" t="s">
        <v>83</v>
      </c>
      <c r="AY27" s="73" t="str">
        <f t="shared" si="7"/>
        <v>Moderado</v>
      </c>
      <c r="AZ27" s="74" t="str">
        <f t="shared" si="6"/>
        <v>MODERADO</v>
      </c>
      <c r="BA27" s="81" t="s">
        <v>97</v>
      </c>
      <c r="BB27" s="61" t="s">
        <v>353</v>
      </c>
      <c r="BC27" s="61" t="s">
        <v>354</v>
      </c>
      <c r="BD27" s="61" t="s">
        <v>355</v>
      </c>
      <c r="BE27" s="76">
        <v>43831</v>
      </c>
      <c r="BF27" s="76">
        <v>44074</v>
      </c>
      <c r="BG27" s="88" t="s">
        <v>356</v>
      </c>
      <c r="BH27" s="61" t="s">
        <v>357</v>
      </c>
      <c r="BI27" s="61" t="s">
        <v>358</v>
      </c>
    </row>
    <row r="28" spans="1:61" ht="210" customHeight="1" x14ac:dyDescent="0.25">
      <c r="A28" s="82" t="s">
        <v>170</v>
      </c>
      <c r="B28" s="63">
        <v>15</v>
      </c>
      <c r="C28" s="64">
        <v>43951</v>
      </c>
      <c r="D28" s="49" t="s">
        <v>341</v>
      </c>
      <c r="E28" s="45" t="s">
        <v>663</v>
      </c>
      <c r="F28" s="49">
        <v>2</v>
      </c>
      <c r="G28" s="49" t="s">
        <v>359</v>
      </c>
      <c r="H28" s="68" t="s">
        <v>360</v>
      </c>
      <c r="I28" s="49" t="s">
        <v>80</v>
      </c>
      <c r="J28" s="49" t="s">
        <v>361</v>
      </c>
      <c r="K28" s="49"/>
      <c r="L28" s="63" t="s">
        <v>83</v>
      </c>
      <c r="M28" s="63" t="s">
        <v>345</v>
      </c>
      <c r="N28" s="66" t="str">
        <f t="shared" si="0"/>
        <v>MODERADO</v>
      </c>
      <c r="O28" s="67" t="s">
        <v>362</v>
      </c>
      <c r="P28" s="89" t="s">
        <v>363</v>
      </c>
      <c r="Q28" s="120" t="s">
        <v>87</v>
      </c>
      <c r="R28" s="46" t="s">
        <v>714</v>
      </c>
      <c r="S28" s="49" t="s">
        <v>88</v>
      </c>
      <c r="T28" s="49"/>
      <c r="U28" s="65">
        <v>15</v>
      </c>
      <c r="V28" s="65" t="s">
        <v>364</v>
      </c>
      <c r="W28" s="65">
        <v>15</v>
      </c>
      <c r="X28" s="65" t="s">
        <v>365</v>
      </c>
      <c r="Y28" s="65">
        <v>15</v>
      </c>
      <c r="Z28" s="65" t="s">
        <v>366</v>
      </c>
      <c r="AA28" s="70">
        <v>15</v>
      </c>
      <c r="AB28" s="65" t="s">
        <v>366</v>
      </c>
      <c r="AC28" s="65">
        <v>15</v>
      </c>
      <c r="AD28" s="65" t="s">
        <v>366</v>
      </c>
      <c r="AE28" s="65">
        <v>15</v>
      </c>
      <c r="AF28" s="65" t="s">
        <v>367</v>
      </c>
      <c r="AG28" s="70">
        <v>10</v>
      </c>
      <c r="AH28" s="65" t="s">
        <v>366</v>
      </c>
      <c r="AI28" s="70" t="s">
        <v>96</v>
      </c>
      <c r="AJ28" s="71">
        <v>1</v>
      </c>
      <c r="AK28" s="72">
        <f t="shared" si="4"/>
        <v>100</v>
      </c>
      <c r="AL28" s="72" t="str">
        <f t="shared" si="5"/>
        <v>FUERTE</v>
      </c>
      <c r="AM28" s="72">
        <f>(SUM(AK28:AK28))</f>
        <v>100</v>
      </c>
      <c r="AN28" s="72">
        <f>COUNTIF(J28:J28,"*")</f>
        <v>1</v>
      </c>
      <c r="AO28" s="72">
        <f>+AM28/AN28</f>
        <v>100</v>
      </c>
      <c r="AP28" s="72" t="str">
        <f>IF(AO28&lt;50,"DEBIL",IF(AO28&lt;96,"MODERADO","FUERTE"))</f>
        <v>FUERTE</v>
      </c>
      <c r="AQ28" s="73" t="str">
        <f>IFERROR(CONCATENATE(AO28," ", AP28)," ")</f>
        <v>100 FUERTE</v>
      </c>
      <c r="AR28" s="90">
        <f>SUM(IF(AI28="probabilidad",AK28,0))</f>
        <v>0</v>
      </c>
      <c r="AS28" s="90">
        <f>COUNTIF(AI28:AI28,"Probabilidad")</f>
        <v>0</v>
      </c>
      <c r="AT28" s="90">
        <f>IFERROR(AR28/AS28,0)</f>
        <v>0</v>
      </c>
      <c r="AU28" s="90" t="str">
        <f>IF(AT28&lt;50,"No disminuye",IF(AT28&lt;96,"Indirectamente","Directamente"))</f>
        <v>No disminuye</v>
      </c>
      <c r="AV28" s="151" t="s">
        <v>766</v>
      </c>
      <c r="AW28" s="152" t="s">
        <v>776</v>
      </c>
      <c r="AX28" s="73" t="s">
        <v>83</v>
      </c>
      <c r="AY28" s="73" t="str">
        <f t="shared" si="7"/>
        <v>Moderado</v>
      </c>
      <c r="AZ28" s="74" t="str">
        <f t="shared" si="6"/>
        <v>MODERADO</v>
      </c>
      <c r="BA28" s="81" t="s">
        <v>97</v>
      </c>
      <c r="BB28" s="61" t="s">
        <v>368</v>
      </c>
      <c r="BC28" s="61" t="s">
        <v>369</v>
      </c>
      <c r="BD28" s="61" t="s">
        <v>355</v>
      </c>
      <c r="BE28" s="76">
        <v>43831</v>
      </c>
      <c r="BF28" s="76">
        <v>44074</v>
      </c>
      <c r="BG28" s="88" t="s">
        <v>370</v>
      </c>
      <c r="BH28" s="61" t="s">
        <v>371</v>
      </c>
      <c r="BI28" s="61" t="s">
        <v>372</v>
      </c>
    </row>
    <row r="29" spans="1:61" ht="148.5" customHeight="1" x14ac:dyDescent="0.25">
      <c r="A29" s="82" t="s">
        <v>280</v>
      </c>
      <c r="B29" s="63">
        <v>16</v>
      </c>
      <c r="C29" s="64">
        <v>43971</v>
      </c>
      <c r="D29" s="49" t="s">
        <v>373</v>
      </c>
      <c r="E29" s="45" t="s">
        <v>659</v>
      </c>
      <c r="F29" s="49">
        <v>1</v>
      </c>
      <c r="G29" s="49" t="s">
        <v>374</v>
      </c>
      <c r="H29" s="68" t="s">
        <v>375</v>
      </c>
      <c r="I29" s="49" t="s">
        <v>80</v>
      </c>
      <c r="J29" s="49" t="s">
        <v>376</v>
      </c>
      <c r="K29" s="49"/>
      <c r="L29" s="63" t="s">
        <v>83</v>
      </c>
      <c r="M29" s="63" t="s">
        <v>84</v>
      </c>
      <c r="N29" s="66" t="str">
        <f t="shared" si="0"/>
        <v>ALTO</v>
      </c>
      <c r="O29" s="143" t="s">
        <v>377</v>
      </c>
      <c r="P29" s="89" t="s">
        <v>378</v>
      </c>
      <c r="Q29" s="120" t="s">
        <v>87</v>
      </c>
      <c r="R29" s="46" t="s">
        <v>730</v>
      </c>
      <c r="S29" s="49" t="s">
        <v>230</v>
      </c>
      <c r="T29" s="49"/>
      <c r="U29" s="65">
        <v>15</v>
      </c>
      <c r="V29" s="65" t="s">
        <v>379</v>
      </c>
      <c r="W29" s="65">
        <v>15</v>
      </c>
      <c r="X29" s="65" t="s">
        <v>379</v>
      </c>
      <c r="Y29" s="65">
        <v>15</v>
      </c>
      <c r="Z29" s="65" t="s">
        <v>380</v>
      </c>
      <c r="AA29" s="70">
        <v>10</v>
      </c>
      <c r="AB29" s="65" t="s">
        <v>381</v>
      </c>
      <c r="AC29" s="65">
        <v>15</v>
      </c>
      <c r="AD29" s="65" t="s">
        <v>381</v>
      </c>
      <c r="AE29" s="65">
        <v>15</v>
      </c>
      <c r="AF29" s="65" t="s">
        <v>381</v>
      </c>
      <c r="AG29" s="70">
        <v>10</v>
      </c>
      <c r="AH29" s="65" t="s">
        <v>381</v>
      </c>
      <c r="AI29" s="70" t="s">
        <v>151</v>
      </c>
      <c r="AJ29" s="71">
        <f>IF(P29&lt;&gt;"", 5-COUNTBLANK(P29:P31)," ")</f>
        <v>3</v>
      </c>
      <c r="AK29" s="72">
        <f t="shared" si="4"/>
        <v>95</v>
      </c>
      <c r="AL29" s="72" t="str">
        <f t="shared" si="5"/>
        <v>MODERADO</v>
      </c>
      <c r="AM29" s="177">
        <f>(SUM(AK29:AK31))</f>
        <v>95</v>
      </c>
      <c r="AN29" s="177">
        <f>COUNTIF(J29:J31,"*")</f>
        <v>3</v>
      </c>
      <c r="AO29" s="177">
        <f>+AM29/AN29</f>
        <v>31.666666666666668</v>
      </c>
      <c r="AP29" s="177" t="str">
        <f>IF(AO29&lt;50,"DEBIL",IF(AO29&lt;96,"MODERADO","FUERTE"))</f>
        <v>DEBIL</v>
      </c>
      <c r="AQ29" s="85" t="str">
        <f>IFERROR(CONCATENATE(AO29," ", AP29)," ")</f>
        <v>31,6666666666667 DEBIL</v>
      </c>
      <c r="AR29" s="176">
        <f>SUM(IF(AI29="probabilidad",AK29,0),IF(AI30="probabilidad",AK30,0),IF(AI31="probabilidad",AK31,0))</f>
        <v>95</v>
      </c>
      <c r="AS29" s="176">
        <f>COUNTIF(AI29:AI31,"Probabilidad")</f>
        <v>1</v>
      </c>
      <c r="AT29" s="176">
        <f>AR29/AS29</f>
        <v>95</v>
      </c>
      <c r="AU29" s="176" t="str">
        <f>IF(AT29&lt;50,"No disminuye",IF(AT29&lt;96,"Indirectamente","Directamente"))</f>
        <v>Indirectamente</v>
      </c>
      <c r="AV29" s="151" t="s">
        <v>764</v>
      </c>
      <c r="AW29" s="153" t="s">
        <v>777</v>
      </c>
      <c r="AX29" s="73" t="s">
        <v>83</v>
      </c>
      <c r="AY29" s="73" t="str">
        <f t="shared" si="7"/>
        <v>Mayor</v>
      </c>
      <c r="AZ29" s="74" t="str">
        <f t="shared" si="6"/>
        <v>ALTO</v>
      </c>
      <c r="BA29" s="81" t="s">
        <v>97</v>
      </c>
      <c r="BB29" s="61" t="s">
        <v>382</v>
      </c>
      <c r="BC29" s="61" t="s">
        <v>383</v>
      </c>
      <c r="BD29" s="61" t="s">
        <v>291</v>
      </c>
      <c r="BE29" s="76">
        <v>43983</v>
      </c>
      <c r="BF29" s="76">
        <v>44074</v>
      </c>
      <c r="BG29" s="88" t="s">
        <v>384</v>
      </c>
      <c r="BH29" s="61" t="s">
        <v>385</v>
      </c>
      <c r="BI29" s="61" t="s">
        <v>386</v>
      </c>
    </row>
    <row r="30" spans="1:61" ht="110.25" x14ac:dyDescent="0.25">
      <c r="A30" s="82" t="s">
        <v>280</v>
      </c>
      <c r="B30" s="63">
        <v>16</v>
      </c>
      <c r="C30" s="64">
        <v>43971</v>
      </c>
      <c r="D30" s="49" t="s">
        <v>373</v>
      </c>
      <c r="E30" s="45" t="s">
        <v>659</v>
      </c>
      <c r="F30" s="49">
        <v>1</v>
      </c>
      <c r="G30" s="49" t="s">
        <v>374</v>
      </c>
      <c r="H30" s="68" t="s">
        <v>375</v>
      </c>
      <c r="I30" s="49"/>
      <c r="J30" s="65" t="s">
        <v>387</v>
      </c>
      <c r="K30" s="65"/>
      <c r="L30" s="63" t="s">
        <v>83</v>
      </c>
      <c r="M30" s="63" t="s">
        <v>84</v>
      </c>
      <c r="N30" s="66" t="str">
        <f t="shared" si="0"/>
        <v>ALTO</v>
      </c>
      <c r="O30" s="67"/>
      <c r="P30" s="68"/>
      <c r="Q30" s="120"/>
      <c r="R30" s="49"/>
      <c r="S30" s="49"/>
      <c r="T30" s="49"/>
      <c r="U30" s="65"/>
      <c r="V30" s="65"/>
      <c r="W30" s="65"/>
      <c r="X30" s="65"/>
      <c r="Y30" s="65">
        <v>15</v>
      </c>
      <c r="Z30" s="65"/>
      <c r="AA30" s="70"/>
      <c r="AB30" s="65"/>
      <c r="AC30" s="65"/>
      <c r="AD30" s="65"/>
      <c r="AE30" s="65"/>
      <c r="AF30" s="65"/>
      <c r="AG30" s="70"/>
      <c r="AH30" s="65"/>
      <c r="AI30" s="70"/>
      <c r="AJ30" s="71">
        <v>3</v>
      </c>
      <c r="AK30" s="72" t="str">
        <f t="shared" si="4"/>
        <v xml:space="preserve"> </v>
      </c>
      <c r="AL30" s="72" t="str">
        <f t="shared" si="5"/>
        <v xml:space="preserve"> </v>
      </c>
      <c r="AM30" s="177"/>
      <c r="AN30" s="177"/>
      <c r="AO30" s="177"/>
      <c r="AP30" s="177"/>
      <c r="AQ30" s="85" t="s">
        <v>388</v>
      </c>
      <c r="AR30" s="176"/>
      <c r="AS30" s="176"/>
      <c r="AT30" s="176"/>
      <c r="AU30" s="176"/>
      <c r="AV30" s="151"/>
      <c r="AW30" s="151"/>
      <c r="AX30" s="73" t="s">
        <v>83</v>
      </c>
      <c r="AY30" s="73" t="s">
        <v>84</v>
      </c>
      <c r="AZ30" s="74" t="s">
        <v>192</v>
      </c>
      <c r="BA30" s="81" t="s">
        <v>97</v>
      </c>
      <c r="BB30" s="49"/>
      <c r="BC30" s="49"/>
      <c r="BD30" s="49"/>
      <c r="BE30" s="76"/>
      <c r="BF30" s="76"/>
      <c r="BG30" s="88"/>
      <c r="BH30" s="49"/>
      <c r="BI30" s="49"/>
    </row>
    <row r="31" spans="1:61" ht="110.25" x14ac:dyDescent="0.25">
      <c r="A31" s="82" t="s">
        <v>280</v>
      </c>
      <c r="B31" s="63">
        <v>16</v>
      </c>
      <c r="C31" s="64">
        <v>43971</v>
      </c>
      <c r="D31" s="49" t="s">
        <v>373</v>
      </c>
      <c r="E31" s="45" t="s">
        <v>659</v>
      </c>
      <c r="F31" s="49">
        <v>1</v>
      </c>
      <c r="G31" s="49" t="s">
        <v>374</v>
      </c>
      <c r="H31" s="68" t="s">
        <v>375</v>
      </c>
      <c r="I31" s="49"/>
      <c r="J31" s="49" t="s">
        <v>389</v>
      </c>
      <c r="K31" s="49"/>
      <c r="L31" s="63" t="s">
        <v>83</v>
      </c>
      <c r="M31" s="63" t="s">
        <v>84</v>
      </c>
      <c r="N31" s="66" t="str">
        <f t="shared" si="0"/>
        <v>ALTO</v>
      </c>
      <c r="O31" s="67"/>
      <c r="P31" s="68"/>
      <c r="Q31" s="120"/>
      <c r="R31" s="49"/>
      <c r="S31" s="49"/>
      <c r="T31" s="49"/>
      <c r="U31" s="65"/>
      <c r="V31" s="65"/>
      <c r="W31" s="65"/>
      <c r="X31" s="65"/>
      <c r="Y31" s="65">
        <v>15</v>
      </c>
      <c r="Z31" s="65"/>
      <c r="AA31" s="70"/>
      <c r="AB31" s="65"/>
      <c r="AC31" s="65"/>
      <c r="AD31" s="65"/>
      <c r="AE31" s="65"/>
      <c r="AF31" s="65"/>
      <c r="AG31" s="70"/>
      <c r="AH31" s="65"/>
      <c r="AI31" s="70"/>
      <c r="AJ31" s="71">
        <v>3</v>
      </c>
      <c r="AK31" s="72" t="str">
        <f t="shared" si="4"/>
        <v xml:space="preserve"> </v>
      </c>
      <c r="AL31" s="72" t="str">
        <f t="shared" si="5"/>
        <v xml:space="preserve"> </v>
      </c>
      <c r="AM31" s="177"/>
      <c r="AN31" s="177"/>
      <c r="AO31" s="177"/>
      <c r="AP31" s="177"/>
      <c r="AQ31" s="85" t="s">
        <v>388</v>
      </c>
      <c r="AR31" s="176"/>
      <c r="AS31" s="176"/>
      <c r="AT31" s="176"/>
      <c r="AU31" s="176"/>
      <c r="AV31" s="151"/>
      <c r="AW31" s="151"/>
      <c r="AX31" s="73" t="s">
        <v>83</v>
      </c>
      <c r="AY31" s="73" t="s">
        <v>84</v>
      </c>
      <c r="AZ31" s="74" t="s">
        <v>192</v>
      </c>
      <c r="BA31" s="81" t="s">
        <v>97</v>
      </c>
      <c r="BB31" s="61"/>
      <c r="BC31" s="61"/>
      <c r="BD31" s="61"/>
      <c r="BE31" s="76"/>
      <c r="BF31" s="76"/>
      <c r="BG31" s="88"/>
      <c r="BH31" s="61"/>
      <c r="BI31" s="61"/>
    </row>
    <row r="32" spans="1:61" ht="273" customHeight="1" x14ac:dyDescent="0.25">
      <c r="A32" s="82" t="s">
        <v>280</v>
      </c>
      <c r="B32" s="63">
        <v>16</v>
      </c>
      <c r="C32" s="64">
        <v>43970</v>
      </c>
      <c r="D32" s="49" t="s">
        <v>390</v>
      </c>
      <c r="E32" s="49" t="s">
        <v>658</v>
      </c>
      <c r="F32" s="49">
        <v>1</v>
      </c>
      <c r="G32" s="49" t="s">
        <v>391</v>
      </c>
      <c r="H32" s="68" t="s">
        <v>392</v>
      </c>
      <c r="I32" s="49"/>
      <c r="J32" s="49" t="s">
        <v>393</v>
      </c>
      <c r="K32" s="49"/>
      <c r="L32" s="63" t="s">
        <v>164</v>
      </c>
      <c r="M32" s="63" t="s">
        <v>141</v>
      </c>
      <c r="N32" s="66" t="str">
        <f t="shared" si="0"/>
        <v>EXTREMO</v>
      </c>
      <c r="O32" s="67" t="s">
        <v>394</v>
      </c>
      <c r="P32" s="89" t="s">
        <v>395</v>
      </c>
      <c r="Q32" s="120" t="s">
        <v>87</v>
      </c>
      <c r="R32" s="46" t="s">
        <v>749</v>
      </c>
      <c r="S32" s="49" t="s">
        <v>88</v>
      </c>
      <c r="T32" s="49"/>
      <c r="U32" s="65">
        <v>15</v>
      </c>
      <c r="V32" s="65" t="s">
        <v>396</v>
      </c>
      <c r="W32" s="65">
        <v>15</v>
      </c>
      <c r="X32" s="65" t="s">
        <v>396</v>
      </c>
      <c r="Y32" s="65">
        <v>15</v>
      </c>
      <c r="Z32" s="65" t="s">
        <v>397</v>
      </c>
      <c r="AA32" s="70">
        <v>15</v>
      </c>
      <c r="AB32" s="65" t="s">
        <v>398</v>
      </c>
      <c r="AC32" s="65">
        <v>15</v>
      </c>
      <c r="AD32" s="65" t="s">
        <v>399</v>
      </c>
      <c r="AE32" s="65">
        <v>15</v>
      </c>
      <c r="AF32" s="65" t="s">
        <v>400</v>
      </c>
      <c r="AG32" s="70">
        <v>10</v>
      </c>
      <c r="AH32" s="65" t="s">
        <v>401</v>
      </c>
      <c r="AI32" s="70" t="s">
        <v>151</v>
      </c>
      <c r="AJ32" s="71">
        <v>3</v>
      </c>
      <c r="AK32" s="72">
        <f t="shared" si="4"/>
        <v>100</v>
      </c>
      <c r="AL32" s="72" t="str">
        <f t="shared" si="5"/>
        <v>FUERTE</v>
      </c>
      <c r="AM32" s="177">
        <f>(SUM(AK32:AK34))</f>
        <v>300</v>
      </c>
      <c r="AN32" s="177">
        <f>COUNTIF(J32:J34,"*")</f>
        <v>3</v>
      </c>
      <c r="AO32" s="177">
        <f>+AM32/AN32</f>
        <v>100</v>
      </c>
      <c r="AP32" s="177" t="str">
        <f>IF(AO32&lt;50,"DEBIL",IF(AO32&lt;96,"MODERADO","FUERTE"))</f>
        <v>FUERTE</v>
      </c>
      <c r="AQ32" s="73" t="str">
        <f>IFERROR(CONCATENATE(AO32," ", AP32)," ")</f>
        <v>100 FUERTE</v>
      </c>
      <c r="AR32" s="176">
        <f>SUM(IF(AI32="probabilidad",AK32,0),IF(AI33="probabilidad",AK33,0),IF(AI34="probabilidad",AK34,0))</f>
        <v>300</v>
      </c>
      <c r="AS32" s="176">
        <f>COUNTIF(AI32:AI34,"Probabilidad")</f>
        <v>3</v>
      </c>
      <c r="AT32" s="176">
        <f>AR32/AS32</f>
        <v>100</v>
      </c>
      <c r="AU32" s="176" t="str">
        <f>IF(AT32&lt;50,"No disminuye",IF(AT32&lt;96,"Indirectamente","Directamente"))</f>
        <v>Directamente</v>
      </c>
      <c r="AV32" s="151" t="s">
        <v>764</v>
      </c>
      <c r="AW32" s="152" t="s">
        <v>768</v>
      </c>
      <c r="AX32" s="73" t="s">
        <v>83</v>
      </c>
      <c r="AY32" s="73" t="str">
        <f t="shared" ref="AY32:AY46" si="8">M32</f>
        <v>Catastrófico</v>
      </c>
      <c r="AZ32" s="74" t="str">
        <f t="shared" ref="AZ32:AZ56" si="9">IFERROR(IF(AND(AX32&lt;&gt;"",AY32&lt;&gt;""),(INDEX(matriz1,MATCH(AX32,Probalidad,0),MATCH(AY32,impacto,0))),""),"")</f>
        <v>EXTREMO</v>
      </c>
      <c r="BA32" s="81" t="s">
        <v>97</v>
      </c>
      <c r="BB32" s="61" t="s">
        <v>402</v>
      </c>
      <c r="BC32" s="61" t="s">
        <v>403</v>
      </c>
      <c r="BD32" s="61" t="s">
        <v>404</v>
      </c>
      <c r="BE32" s="76">
        <v>43952</v>
      </c>
      <c r="BF32" s="76">
        <v>44196</v>
      </c>
      <c r="BG32" s="81">
        <v>1</v>
      </c>
      <c r="BH32" s="61" t="s">
        <v>403</v>
      </c>
      <c r="BI32" s="61" t="s">
        <v>405</v>
      </c>
    </row>
    <row r="33" spans="1:61" ht="173.25" x14ac:dyDescent="0.25">
      <c r="A33" s="82" t="s">
        <v>280</v>
      </c>
      <c r="B33" s="63">
        <v>16</v>
      </c>
      <c r="C33" s="64">
        <v>43970</v>
      </c>
      <c r="D33" s="49" t="s">
        <v>390</v>
      </c>
      <c r="E33" s="49" t="s">
        <v>658</v>
      </c>
      <c r="F33" s="49">
        <v>1</v>
      </c>
      <c r="G33" s="49" t="s">
        <v>391</v>
      </c>
      <c r="H33" s="68" t="s">
        <v>392</v>
      </c>
      <c r="I33" s="49" t="s">
        <v>80</v>
      </c>
      <c r="J33" s="65" t="s">
        <v>406</v>
      </c>
      <c r="K33" s="65"/>
      <c r="L33" s="63" t="s">
        <v>164</v>
      </c>
      <c r="M33" s="63" t="s">
        <v>141</v>
      </c>
      <c r="N33" s="66" t="str">
        <f t="shared" si="0"/>
        <v>EXTREMO</v>
      </c>
      <c r="O33" s="67" t="s">
        <v>407</v>
      </c>
      <c r="P33" s="68" t="s">
        <v>408</v>
      </c>
      <c r="Q33" s="120" t="s">
        <v>87</v>
      </c>
      <c r="R33" s="46" t="s">
        <v>747</v>
      </c>
      <c r="S33" s="49" t="s">
        <v>88</v>
      </c>
      <c r="T33" s="49"/>
      <c r="U33" s="65">
        <v>15</v>
      </c>
      <c r="V33" s="65" t="s">
        <v>409</v>
      </c>
      <c r="W33" s="65">
        <v>15</v>
      </c>
      <c r="X33" s="65" t="s">
        <v>409</v>
      </c>
      <c r="Y33" s="65">
        <v>15</v>
      </c>
      <c r="Z33" s="65" t="s">
        <v>410</v>
      </c>
      <c r="AA33" s="70">
        <v>15</v>
      </c>
      <c r="AB33" s="65" t="s">
        <v>411</v>
      </c>
      <c r="AC33" s="65">
        <v>15</v>
      </c>
      <c r="AD33" s="65" t="s">
        <v>412</v>
      </c>
      <c r="AE33" s="65">
        <v>15</v>
      </c>
      <c r="AF33" s="65" t="s">
        <v>413</v>
      </c>
      <c r="AG33" s="70">
        <v>10</v>
      </c>
      <c r="AH33" s="65" t="s">
        <v>414</v>
      </c>
      <c r="AI33" s="70" t="s">
        <v>151</v>
      </c>
      <c r="AJ33" s="71">
        <v>3</v>
      </c>
      <c r="AK33" s="72">
        <f t="shared" si="4"/>
        <v>100</v>
      </c>
      <c r="AL33" s="72" t="str">
        <f t="shared" si="5"/>
        <v>FUERTE</v>
      </c>
      <c r="AM33" s="177"/>
      <c r="AN33" s="177"/>
      <c r="AO33" s="177"/>
      <c r="AP33" s="177"/>
      <c r="AQ33" s="73" t="s">
        <v>114</v>
      </c>
      <c r="AR33" s="176"/>
      <c r="AS33" s="176"/>
      <c r="AT33" s="176"/>
      <c r="AU33" s="176"/>
      <c r="AV33" s="151" t="s">
        <v>766</v>
      </c>
      <c r="AW33" s="152" t="s">
        <v>769</v>
      </c>
      <c r="AX33" s="73" t="s">
        <v>83</v>
      </c>
      <c r="AY33" s="73" t="str">
        <f t="shared" si="8"/>
        <v>Catastrófico</v>
      </c>
      <c r="AZ33" s="74" t="str">
        <f t="shared" si="9"/>
        <v>EXTREMO</v>
      </c>
      <c r="BA33" s="81" t="s">
        <v>97</v>
      </c>
      <c r="BB33" s="49"/>
      <c r="BC33" s="49"/>
      <c r="BD33" s="49"/>
      <c r="BE33" s="76"/>
      <c r="BF33" s="76"/>
      <c r="BG33" s="88"/>
      <c r="BH33" s="49"/>
      <c r="BI33" s="49"/>
    </row>
    <row r="34" spans="1:61" ht="225.75" customHeight="1" x14ac:dyDescent="0.25">
      <c r="A34" s="82" t="s">
        <v>280</v>
      </c>
      <c r="B34" s="63">
        <v>16</v>
      </c>
      <c r="C34" s="64">
        <v>43970</v>
      </c>
      <c r="D34" s="49" t="s">
        <v>390</v>
      </c>
      <c r="E34" s="49" t="s">
        <v>658</v>
      </c>
      <c r="F34" s="49">
        <v>1</v>
      </c>
      <c r="G34" s="49" t="s">
        <v>391</v>
      </c>
      <c r="H34" s="68" t="s">
        <v>392</v>
      </c>
      <c r="I34" s="49" t="s">
        <v>80</v>
      </c>
      <c r="J34" s="49" t="s">
        <v>415</v>
      </c>
      <c r="K34" s="49"/>
      <c r="L34" s="63" t="s">
        <v>164</v>
      </c>
      <c r="M34" s="63" t="s">
        <v>141</v>
      </c>
      <c r="N34" s="66" t="str">
        <f t="shared" si="0"/>
        <v>EXTREMO</v>
      </c>
      <c r="O34" s="67" t="s">
        <v>416</v>
      </c>
      <c r="P34" s="68" t="s">
        <v>417</v>
      </c>
      <c r="Q34" s="120" t="s">
        <v>87</v>
      </c>
      <c r="R34" s="46" t="s">
        <v>748</v>
      </c>
      <c r="S34" s="49" t="s">
        <v>88</v>
      </c>
      <c r="T34" s="49"/>
      <c r="U34" s="65">
        <v>15</v>
      </c>
      <c r="V34" s="65" t="s">
        <v>418</v>
      </c>
      <c r="W34" s="65">
        <v>15</v>
      </c>
      <c r="X34" s="65" t="s">
        <v>418</v>
      </c>
      <c r="Y34" s="65">
        <v>15</v>
      </c>
      <c r="Z34" s="65" t="s">
        <v>419</v>
      </c>
      <c r="AA34" s="70">
        <v>15</v>
      </c>
      <c r="AB34" s="65" t="s">
        <v>420</v>
      </c>
      <c r="AC34" s="65">
        <v>15</v>
      </c>
      <c r="AD34" s="65" t="s">
        <v>421</v>
      </c>
      <c r="AE34" s="65">
        <v>15</v>
      </c>
      <c r="AF34" s="65" t="s">
        <v>422</v>
      </c>
      <c r="AG34" s="70">
        <v>10</v>
      </c>
      <c r="AH34" s="65" t="s">
        <v>423</v>
      </c>
      <c r="AI34" s="70" t="s">
        <v>151</v>
      </c>
      <c r="AJ34" s="71">
        <v>3</v>
      </c>
      <c r="AK34" s="72">
        <f t="shared" si="4"/>
        <v>100</v>
      </c>
      <c r="AL34" s="72" t="str">
        <f t="shared" si="5"/>
        <v>FUERTE</v>
      </c>
      <c r="AM34" s="177"/>
      <c r="AN34" s="177"/>
      <c r="AO34" s="177"/>
      <c r="AP34" s="177"/>
      <c r="AQ34" s="73" t="s">
        <v>114</v>
      </c>
      <c r="AR34" s="176"/>
      <c r="AS34" s="176"/>
      <c r="AT34" s="176"/>
      <c r="AU34" s="176"/>
      <c r="AV34" s="151" t="s">
        <v>772</v>
      </c>
      <c r="AW34" s="152" t="s">
        <v>770</v>
      </c>
      <c r="AX34" s="73" t="s">
        <v>83</v>
      </c>
      <c r="AY34" s="73" t="str">
        <f t="shared" si="8"/>
        <v>Catastrófico</v>
      </c>
      <c r="AZ34" s="74" t="str">
        <f t="shared" si="9"/>
        <v>EXTREMO</v>
      </c>
      <c r="BA34" s="81" t="s">
        <v>97</v>
      </c>
      <c r="BB34" s="61"/>
      <c r="BC34" s="61"/>
      <c r="BD34" s="61"/>
      <c r="BE34" s="76"/>
      <c r="BF34" s="76"/>
      <c r="BG34" s="88"/>
      <c r="BH34" s="61"/>
      <c r="BI34" s="61"/>
    </row>
    <row r="35" spans="1:61" ht="409.5" x14ac:dyDescent="0.25">
      <c r="A35" s="82" t="s">
        <v>76</v>
      </c>
      <c r="B35" s="63">
        <v>9</v>
      </c>
      <c r="C35" s="64">
        <v>44196</v>
      </c>
      <c r="D35" s="49" t="s">
        <v>424</v>
      </c>
      <c r="E35" s="49" t="s">
        <v>668</v>
      </c>
      <c r="F35" s="49">
        <v>1</v>
      </c>
      <c r="G35" s="49" t="s">
        <v>425</v>
      </c>
      <c r="H35" s="68" t="s">
        <v>426</v>
      </c>
      <c r="I35" s="49" t="s">
        <v>427</v>
      </c>
      <c r="J35" s="49" t="s">
        <v>428</v>
      </c>
      <c r="K35" s="49"/>
      <c r="L35" s="63" t="s">
        <v>83</v>
      </c>
      <c r="M35" s="63" t="s">
        <v>345</v>
      </c>
      <c r="N35" s="66" t="str">
        <f t="shared" si="0"/>
        <v>MODERADO</v>
      </c>
      <c r="O35" s="67" t="s">
        <v>429</v>
      </c>
      <c r="P35" s="89" t="s">
        <v>430</v>
      </c>
      <c r="Q35" s="120" t="s">
        <v>87</v>
      </c>
      <c r="R35" s="46" t="s">
        <v>722</v>
      </c>
      <c r="S35" s="49" t="s">
        <v>88</v>
      </c>
      <c r="T35" s="49"/>
      <c r="U35" s="65">
        <v>15</v>
      </c>
      <c r="V35" s="65" t="s">
        <v>431</v>
      </c>
      <c r="W35" s="65">
        <v>15</v>
      </c>
      <c r="X35" s="65" t="s">
        <v>432</v>
      </c>
      <c r="Y35" s="65">
        <v>15</v>
      </c>
      <c r="Z35" s="65" t="s">
        <v>432</v>
      </c>
      <c r="AA35" s="70">
        <v>15</v>
      </c>
      <c r="AB35" s="65" t="s">
        <v>432</v>
      </c>
      <c r="AC35" s="65">
        <v>15</v>
      </c>
      <c r="AD35" s="65" t="s">
        <v>432</v>
      </c>
      <c r="AE35" s="65">
        <v>15</v>
      </c>
      <c r="AF35" s="65" t="s">
        <v>432</v>
      </c>
      <c r="AG35" s="70">
        <v>10</v>
      </c>
      <c r="AH35" s="65" t="s">
        <v>432</v>
      </c>
      <c r="AI35" s="70" t="s">
        <v>151</v>
      </c>
      <c r="AJ35" s="71">
        <v>1</v>
      </c>
      <c r="AK35" s="72">
        <f t="shared" si="4"/>
        <v>100</v>
      </c>
      <c r="AL35" s="72" t="str">
        <f t="shared" si="5"/>
        <v>FUERTE</v>
      </c>
      <c r="AM35" s="72">
        <f>(SUM(AK35:AK35))</f>
        <v>100</v>
      </c>
      <c r="AN35" s="72">
        <f>COUNTIF(J35:J35,"*")</f>
        <v>1</v>
      </c>
      <c r="AO35" s="72">
        <f>+AM35/AN35</f>
        <v>100</v>
      </c>
      <c r="AP35" s="72" t="str">
        <f>IF(AO35&lt;50,"DEBIL",IF(AO35&lt;96,"MODERADO","FUERTE"))</f>
        <v>FUERTE</v>
      </c>
      <c r="AQ35" s="73" t="str">
        <f>IFERROR(CONCATENATE(AO35," ", AP35)," ")</f>
        <v>100 FUERTE</v>
      </c>
      <c r="AR35" s="90">
        <f>SUM(IF(AI35="probabilidad",AK35,0))</f>
        <v>100</v>
      </c>
      <c r="AS35" s="90">
        <f>COUNTIF(AI35:AI35,"Probabilidad")</f>
        <v>1</v>
      </c>
      <c r="AT35" s="90">
        <f>AR35/AS35</f>
        <v>100</v>
      </c>
      <c r="AU35" s="90" t="str">
        <f>IF(AT35&lt;50,"No disminuye",IF(AT35&lt;96,"Indirectamente","Directamente"))</f>
        <v>Directamente</v>
      </c>
      <c r="AV35" s="151" t="s">
        <v>766</v>
      </c>
      <c r="AW35" s="153" t="s">
        <v>778</v>
      </c>
      <c r="AX35" s="73" t="s">
        <v>83</v>
      </c>
      <c r="AY35" s="73" t="str">
        <f t="shared" si="8"/>
        <v>Moderado</v>
      </c>
      <c r="AZ35" s="74" t="str">
        <f t="shared" si="9"/>
        <v>MODERADO</v>
      </c>
      <c r="BA35" s="81" t="s">
        <v>97</v>
      </c>
      <c r="BB35" s="61" t="s">
        <v>433</v>
      </c>
      <c r="BC35" s="61" t="s">
        <v>434</v>
      </c>
      <c r="BD35" s="91" t="s">
        <v>435</v>
      </c>
      <c r="BE35" s="76">
        <v>43862</v>
      </c>
      <c r="BF35" s="76">
        <v>44196</v>
      </c>
      <c r="BG35" s="88" t="s">
        <v>436</v>
      </c>
      <c r="BH35" s="61" t="s">
        <v>437</v>
      </c>
      <c r="BI35" s="61" t="s">
        <v>438</v>
      </c>
    </row>
    <row r="36" spans="1:61" ht="185.25" customHeight="1" x14ac:dyDescent="0.25">
      <c r="A36" s="82" t="s">
        <v>76</v>
      </c>
      <c r="B36" s="63">
        <v>12</v>
      </c>
      <c r="C36" s="64">
        <v>44189</v>
      </c>
      <c r="D36" s="49" t="s">
        <v>439</v>
      </c>
      <c r="E36" s="45" t="s">
        <v>668</v>
      </c>
      <c r="F36" s="49">
        <v>1</v>
      </c>
      <c r="G36" s="49" t="s">
        <v>440</v>
      </c>
      <c r="H36" s="68" t="s">
        <v>441</v>
      </c>
      <c r="I36" s="49" t="s">
        <v>442</v>
      </c>
      <c r="J36" s="49" t="s">
        <v>443</v>
      </c>
      <c r="K36" s="49" t="s">
        <v>444</v>
      </c>
      <c r="L36" s="63" t="s">
        <v>312</v>
      </c>
      <c r="M36" s="63" t="s">
        <v>84</v>
      </c>
      <c r="N36" s="66" t="str">
        <f t="shared" si="0"/>
        <v>EXTREMO</v>
      </c>
      <c r="O36" s="67" t="s">
        <v>445</v>
      </c>
      <c r="P36" s="89" t="s">
        <v>446</v>
      </c>
      <c r="Q36" s="119" t="s">
        <v>87</v>
      </c>
      <c r="R36" s="46" t="s">
        <v>669</v>
      </c>
      <c r="S36" s="49" t="s">
        <v>230</v>
      </c>
      <c r="T36" s="49"/>
      <c r="U36" s="65">
        <v>15</v>
      </c>
      <c r="V36" s="65" t="s">
        <v>447</v>
      </c>
      <c r="W36" s="65">
        <v>15</v>
      </c>
      <c r="X36" s="65" t="s">
        <v>448</v>
      </c>
      <c r="Y36" s="65">
        <v>15</v>
      </c>
      <c r="Z36" s="65" t="s">
        <v>449</v>
      </c>
      <c r="AA36" s="70">
        <v>15</v>
      </c>
      <c r="AB36" s="65" t="s">
        <v>450</v>
      </c>
      <c r="AC36" s="65">
        <v>15</v>
      </c>
      <c r="AD36" s="65" t="s">
        <v>451</v>
      </c>
      <c r="AE36" s="65">
        <v>15</v>
      </c>
      <c r="AF36" s="65" t="s">
        <v>452</v>
      </c>
      <c r="AG36" s="70">
        <v>10</v>
      </c>
      <c r="AH36" s="65" t="s">
        <v>453</v>
      </c>
      <c r="AI36" s="70" t="s">
        <v>151</v>
      </c>
      <c r="AJ36" s="71">
        <f>IF(P36&lt;&gt;"", 5-COUNTBLANK(P36:P36)," ")</f>
        <v>5</v>
      </c>
      <c r="AK36" s="72">
        <f t="shared" si="4"/>
        <v>100</v>
      </c>
      <c r="AL36" s="72" t="str">
        <f t="shared" si="5"/>
        <v>FUERTE</v>
      </c>
      <c r="AM36" s="72">
        <f>(SUM(AK36:AK36))</f>
        <v>100</v>
      </c>
      <c r="AN36" s="72">
        <f>COUNTIF(J36:J36,"*")</f>
        <v>1</v>
      </c>
      <c r="AO36" s="72">
        <f>+AM36/AN36</f>
        <v>100</v>
      </c>
      <c r="AP36" s="72" t="str">
        <f>IF(AO36&lt;50,"DEBIL",IF(AO36&lt;96,"MODERADO","FUERTE"))</f>
        <v>FUERTE</v>
      </c>
      <c r="AQ36" s="73" t="str">
        <f>IFERROR(CONCATENATE(AO36," ", AP36)," ")</f>
        <v>100 FUERTE</v>
      </c>
      <c r="AR36" s="90" t="e">
        <f>SUM(IF(AI36="probabilidad",AK36,0),IF(#REF!="probabilidad",#REF!,0),IF(#REF!="probabilidad",#REF!,0),IF(#REF!="probabilidad",#REF!,0),IF(#REF!="probabilidad",#REF!,0))</f>
        <v>#REF!</v>
      </c>
      <c r="AS36" s="90">
        <f>COUNTIF(AI36:AI36,"Probabilidad")</f>
        <v>1</v>
      </c>
      <c r="AT36" s="90" t="e">
        <f>AR36/AS36</f>
        <v>#REF!</v>
      </c>
      <c r="AU36" s="90" t="e">
        <f>IF(AT36&lt;50,"No disminuye",IF(AT36&lt;96,"Indirectamente","Directamente"))</f>
        <v>#REF!</v>
      </c>
      <c r="AV36" s="151" t="s">
        <v>766</v>
      </c>
      <c r="AW36" s="152" t="s">
        <v>779</v>
      </c>
      <c r="AX36" s="73" t="s">
        <v>83</v>
      </c>
      <c r="AY36" s="73" t="str">
        <f t="shared" si="8"/>
        <v>Mayor</v>
      </c>
      <c r="AZ36" s="74" t="str">
        <f t="shared" si="9"/>
        <v>ALTO</v>
      </c>
      <c r="BA36" s="81" t="s">
        <v>454</v>
      </c>
      <c r="BB36" s="61" t="s">
        <v>455</v>
      </c>
      <c r="BC36" s="61" t="s">
        <v>456</v>
      </c>
      <c r="BD36" s="61" t="s">
        <v>457</v>
      </c>
      <c r="BE36" s="76">
        <v>43831</v>
      </c>
      <c r="BF36" s="76">
        <v>44074</v>
      </c>
      <c r="BG36" s="92">
        <v>1</v>
      </c>
      <c r="BH36" s="49" t="s">
        <v>458</v>
      </c>
      <c r="BI36" s="61" t="s">
        <v>459</v>
      </c>
    </row>
    <row r="37" spans="1:61" ht="192.75" customHeight="1" x14ac:dyDescent="0.25">
      <c r="A37" s="82" t="s">
        <v>280</v>
      </c>
      <c r="B37" s="63">
        <v>19</v>
      </c>
      <c r="C37" s="64">
        <v>44189</v>
      </c>
      <c r="D37" s="49" t="s">
        <v>460</v>
      </c>
      <c r="E37" s="45" t="s">
        <v>655</v>
      </c>
      <c r="F37" s="49">
        <v>1</v>
      </c>
      <c r="G37" s="49" t="s">
        <v>461</v>
      </c>
      <c r="H37" s="68" t="s">
        <v>462</v>
      </c>
      <c r="I37" s="49" t="s">
        <v>463</v>
      </c>
      <c r="J37" s="49" t="s">
        <v>464</v>
      </c>
      <c r="K37" s="49" t="s">
        <v>465</v>
      </c>
      <c r="L37" s="63" t="s">
        <v>83</v>
      </c>
      <c r="M37" s="63" t="s">
        <v>84</v>
      </c>
      <c r="N37" s="66" t="str">
        <f t="shared" si="0"/>
        <v>ALTO</v>
      </c>
      <c r="O37" s="67" t="s">
        <v>466</v>
      </c>
      <c r="P37" s="89" t="s">
        <v>467</v>
      </c>
      <c r="Q37" s="120" t="s">
        <v>87</v>
      </c>
      <c r="R37" s="46" t="s">
        <v>707</v>
      </c>
      <c r="S37" s="49" t="s">
        <v>88</v>
      </c>
      <c r="T37" s="49"/>
      <c r="U37" s="65">
        <v>15</v>
      </c>
      <c r="V37" s="65" t="s">
        <v>468</v>
      </c>
      <c r="W37" s="65">
        <v>15</v>
      </c>
      <c r="X37" s="65" t="s">
        <v>469</v>
      </c>
      <c r="Y37" s="65">
        <v>15</v>
      </c>
      <c r="Z37" s="65" t="s">
        <v>470</v>
      </c>
      <c r="AA37" s="70">
        <v>15</v>
      </c>
      <c r="AB37" s="65" t="s">
        <v>471</v>
      </c>
      <c r="AC37" s="65">
        <v>15</v>
      </c>
      <c r="AD37" s="65" t="s">
        <v>472</v>
      </c>
      <c r="AE37" s="65">
        <v>15</v>
      </c>
      <c r="AF37" s="65" t="s">
        <v>473</v>
      </c>
      <c r="AG37" s="70">
        <v>10</v>
      </c>
      <c r="AH37" s="65" t="s">
        <v>474</v>
      </c>
      <c r="AI37" s="70" t="s">
        <v>151</v>
      </c>
      <c r="AJ37" s="71">
        <f>IF(P37&lt;&gt;"", 1-COUNTBLANK(P37:P37)," ")</f>
        <v>1</v>
      </c>
      <c r="AK37" s="72">
        <f t="shared" si="4"/>
        <v>100</v>
      </c>
      <c r="AL37" s="72" t="str">
        <f t="shared" si="5"/>
        <v>FUERTE</v>
      </c>
      <c r="AM37" s="72">
        <f>(SUM(AK37:AK37))</f>
        <v>100</v>
      </c>
      <c r="AN37" s="72">
        <f>COUNTIF(J37:J37,"*")</f>
        <v>1</v>
      </c>
      <c r="AO37" s="72">
        <f>+AM37/AN37</f>
        <v>100</v>
      </c>
      <c r="AP37" s="72" t="str">
        <f>IF(AO37&lt;50,"DEBIL",IF(AO37&lt;96,"MODERADO","FUERTE"))</f>
        <v>FUERTE</v>
      </c>
      <c r="AQ37" s="73" t="str">
        <f>IFERROR(CONCATENATE(AO37," ", AP37)," ")</f>
        <v>100 FUERTE</v>
      </c>
      <c r="AR37" s="90">
        <f>SUM(IF(AI37="probabilidad",AK37,0))</f>
        <v>100</v>
      </c>
      <c r="AS37" s="90">
        <f>COUNTIF(AI37:AI37,"Probabilidad")</f>
        <v>1</v>
      </c>
      <c r="AT37" s="90">
        <f>AR37/AS37</f>
        <v>100</v>
      </c>
      <c r="AU37" s="90" t="str">
        <f>IF(AT37&lt;50,"No disminuye",IF(AT37&lt;96,"Indirectamente","Directamente"))</f>
        <v>Directamente</v>
      </c>
      <c r="AV37" s="151" t="s">
        <v>766</v>
      </c>
      <c r="AW37" s="152" t="s">
        <v>780</v>
      </c>
      <c r="AX37" s="73" t="s">
        <v>83</v>
      </c>
      <c r="AY37" s="73" t="str">
        <f t="shared" si="8"/>
        <v>Mayor</v>
      </c>
      <c r="AZ37" s="74" t="str">
        <f t="shared" si="9"/>
        <v>ALTO</v>
      </c>
      <c r="BA37" s="81" t="s">
        <v>97</v>
      </c>
      <c r="BB37" s="61" t="s">
        <v>475</v>
      </c>
      <c r="BC37" s="61" t="s">
        <v>476</v>
      </c>
      <c r="BD37" s="61" t="s">
        <v>477</v>
      </c>
      <c r="BE37" s="76">
        <v>43983</v>
      </c>
      <c r="BF37" s="76">
        <v>44074</v>
      </c>
      <c r="BG37" s="88">
        <v>1</v>
      </c>
      <c r="BH37" s="61" t="s">
        <v>478</v>
      </c>
      <c r="BI37" s="61" t="s">
        <v>479</v>
      </c>
    </row>
    <row r="38" spans="1:61" ht="283.5" x14ac:dyDescent="0.25">
      <c r="A38" s="82" t="s">
        <v>222</v>
      </c>
      <c r="B38" s="63">
        <v>18</v>
      </c>
      <c r="C38" s="64">
        <v>44195</v>
      </c>
      <c r="D38" s="49" t="s">
        <v>480</v>
      </c>
      <c r="E38" s="45" t="s">
        <v>661</v>
      </c>
      <c r="F38" s="49">
        <v>1</v>
      </c>
      <c r="G38" s="49" t="s">
        <v>481</v>
      </c>
      <c r="H38" s="68" t="s">
        <v>482</v>
      </c>
      <c r="I38" s="49"/>
      <c r="J38" s="49" t="s">
        <v>483</v>
      </c>
      <c r="K38" s="49"/>
      <c r="L38" s="63" t="s">
        <v>312</v>
      </c>
      <c r="M38" s="63" t="s">
        <v>84</v>
      </c>
      <c r="N38" s="66" t="str">
        <f t="shared" ref="N38:N56" si="10">IFERROR(IF(AND(L38&lt;&gt;"",M38&lt;&gt;""),(INDEX(matriz1,MATCH(L38,Probalidad,0),MATCH(M38,impacto,0))),""),"")</f>
        <v>EXTREMO</v>
      </c>
      <c r="O38" s="67" t="s">
        <v>484</v>
      </c>
      <c r="P38" s="89" t="s">
        <v>485</v>
      </c>
      <c r="Q38" s="120" t="s">
        <v>87</v>
      </c>
      <c r="R38" s="118" t="s">
        <v>710</v>
      </c>
      <c r="S38" s="49" t="s">
        <v>88</v>
      </c>
      <c r="T38" s="49"/>
      <c r="U38" s="65">
        <v>15</v>
      </c>
      <c r="V38" s="65" t="s">
        <v>487</v>
      </c>
      <c r="W38" s="65">
        <v>15</v>
      </c>
      <c r="X38" s="65" t="s">
        <v>487</v>
      </c>
      <c r="Y38" s="65">
        <v>15</v>
      </c>
      <c r="Z38" s="65" t="s">
        <v>487</v>
      </c>
      <c r="AA38" s="70">
        <v>15</v>
      </c>
      <c r="AB38" s="65" t="s">
        <v>487</v>
      </c>
      <c r="AC38" s="65">
        <v>15</v>
      </c>
      <c r="AD38" s="65" t="s">
        <v>487</v>
      </c>
      <c r="AE38" s="65">
        <v>15</v>
      </c>
      <c r="AF38" s="65" t="s">
        <v>487</v>
      </c>
      <c r="AG38" s="70">
        <v>10</v>
      </c>
      <c r="AH38" s="65" t="s">
        <v>487</v>
      </c>
      <c r="AI38" s="70" t="s">
        <v>151</v>
      </c>
      <c r="AJ38" s="71">
        <v>3</v>
      </c>
      <c r="AK38" s="72">
        <f t="shared" si="4"/>
        <v>100</v>
      </c>
      <c r="AL38" s="72" t="str">
        <f t="shared" si="5"/>
        <v>FUERTE</v>
      </c>
      <c r="AM38" s="177">
        <f>(SUM(AK38:AK40))</f>
        <v>300</v>
      </c>
      <c r="AN38" s="177">
        <f>COUNTIF(J38:J40,"*")</f>
        <v>3</v>
      </c>
      <c r="AO38" s="177">
        <f>+AM38/AN38</f>
        <v>100</v>
      </c>
      <c r="AP38" s="177" t="str">
        <f>IF(AO38&lt;50,"DEBIL",IF(AO38&lt;96,"MODERADO","FUERTE"))</f>
        <v>FUERTE</v>
      </c>
      <c r="AQ38" s="73" t="str">
        <f>IFERROR(CONCATENATE(AO38," ", AP38)," ")</f>
        <v>100 FUERTE</v>
      </c>
      <c r="AR38" s="176">
        <f>SUM(IF(AI38="probabilidad",AK38,0),IF(AI39="probabilidad",AK39,0),IF(AI40="probabilidad",AK40,0))</f>
        <v>300</v>
      </c>
      <c r="AS38" s="176">
        <f>COUNTIF(AI38:AI40,"Probabilidad")</f>
        <v>3</v>
      </c>
      <c r="AT38" s="176">
        <f>AR38/AS38</f>
        <v>100</v>
      </c>
      <c r="AU38" s="176" t="str">
        <f>IF(AT38&lt;50,"No disminuye",IF(AT38&lt;96,"Indirectamente","Directamente"))</f>
        <v>Directamente</v>
      </c>
      <c r="AV38" s="151" t="s">
        <v>766</v>
      </c>
      <c r="AW38" s="152" t="s">
        <v>781</v>
      </c>
      <c r="AX38" s="73" t="s">
        <v>83</v>
      </c>
      <c r="AY38" s="73" t="str">
        <f t="shared" si="8"/>
        <v>Mayor</v>
      </c>
      <c r="AZ38" s="74" t="str">
        <f t="shared" si="9"/>
        <v>ALTO</v>
      </c>
      <c r="BA38" s="81" t="s">
        <v>97</v>
      </c>
      <c r="BB38" s="61" t="s">
        <v>488</v>
      </c>
      <c r="BC38" s="61" t="s">
        <v>487</v>
      </c>
      <c r="BD38" s="61" t="s">
        <v>489</v>
      </c>
      <c r="BE38" s="76">
        <v>43831</v>
      </c>
      <c r="BF38" s="76">
        <v>44196</v>
      </c>
      <c r="BG38" s="88" t="s">
        <v>490</v>
      </c>
      <c r="BH38" s="61" t="s">
        <v>491</v>
      </c>
      <c r="BI38" s="61" t="s">
        <v>492</v>
      </c>
    </row>
    <row r="39" spans="1:61" ht="186.75" customHeight="1" x14ac:dyDescent="0.25">
      <c r="A39" s="82" t="s">
        <v>222</v>
      </c>
      <c r="B39" s="63">
        <v>18</v>
      </c>
      <c r="C39" s="64">
        <v>44195</v>
      </c>
      <c r="D39" s="49" t="s">
        <v>480</v>
      </c>
      <c r="E39" s="45" t="s">
        <v>661</v>
      </c>
      <c r="F39" s="49">
        <v>1</v>
      </c>
      <c r="G39" s="49" t="s">
        <v>481</v>
      </c>
      <c r="H39" s="68" t="s">
        <v>482</v>
      </c>
      <c r="I39" s="49" t="s">
        <v>80</v>
      </c>
      <c r="J39" s="65" t="s">
        <v>493</v>
      </c>
      <c r="K39" s="65"/>
      <c r="L39" s="63" t="s">
        <v>312</v>
      </c>
      <c r="M39" s="63" t="s">
        <v>84</v>
      </c>
      <c r="N39" s="66" t="str">
        <f t="shared" si="10"/>
        <v>EXTREMO</v>
      </c>
      <c r="O39" s="67" t="s">
        <v>494</v>
      </c>
      <c r="P39" s="68" t="s">
        <v>495</v>
      </c>
      <c r="Q39" s="120" t="s">
        <v>87</v>
      </c>
      <c r="R39" s="46" t="s">
        <v>711</v>
      </c>
      <c r="S39" s="49" t="s">
        <v>88</v>
      </c>
      <c r="T39" s="49"/>
      <c r="U39" s="65">
        <v>15</v>
      </c>
      <c r="V39" s="65" t="s">
        <v>496</v>
      </c>
      <c r="W39" s="65">
        <v>15</v>
      </c>
      <c r="X39" s="65" t="s">
        <v>496</v>
      </c>
      <c r="Y39" s="65">
        <v>15</v>
      </c>
      <c r="Z39" s="65" t="s">
        <v>496</v>
      </c>
      <c r="AA39" s="70">
        <v>15</v>
      </c>
      <c r="AB39" s="65" t="s">
        <v>496</v>
      </c>
      <c r="AC39" s="65">
        <v>15</v>
      </c>
      <c r="AD39" s="65" t="s">
        <v>496</v>
      </c>
      <c r="AE39" s="65">
        <v>15</v>
      </c>
      <c r="AF39" s="65" t="s">
        <v>496</v>
      </c>
      <c r="AG39" s="70">
        <v>10</v>
      </c>
      <c r="AH39" s="65" t="s">
        <v>496</v>
      </c>
      <c r="AI39" s="70" t="s">
        <v>151</v>
      </c>
      <c r="AJ39" s="71">
        <v>3</v>
      </c>
      <c r="AK39" s="72">
        <f t="shared" si="4"/>
        <v>100</v>
      </c>
      <c r="AL39" s="72" t="str">
        <f t="shared" si="5"/>
        <v>FUERTE</v>
      </c>
      <c r="AM39" s="177"/>
      <c r="AN39" s="177"/>
      <c r="AO39" s="177"/>
      <c r="AP39" s="177"/>
      <c r="AQ39" s="73" t="s">
        <v>114</v>
      </c>
      <c r="AR39" s="176"/>
      <c r="AS39" s="176"/>
      <c r="AT39" s="176"/>
      <c r="AU39" s="176"/>
      <c r="AV39" s="151" t="s">
        <v>766</v>
      </c>
      <c r="AW39" s="153" t="s">
        <v>782</v>
      </c>
      <c r="AX39" s="73" t="s">
        <v>83</v>
      </c>
      <c r="AY39" s="73" t="str">
        <f t="shared" si="8"/>
        <v>Mayor</v>
      </c>
      <c r="AZ39" s="74" t="str">
        <f t="shared" si="9"/>
        <v>ALTO</v>
      </c>
      <c r="BA39" s="81" t="s">
        <v>97</v>
      </c>
      <c r="BB39" s="49" t="s">
        <v>497</v>
      </c>
      <c r="BC39" s="49" t="s">
        <v>498</v>
      </c>
      <c r="BD39" s="49" t="s">
        <v>489</v>
      </c>
      <c r="BE39" s="76">
        <v>43831</v>
      </c>
      <c r="BF39" s="76">
        <v>44196</v>
      </c>
      <c r="BG39" s="88" t="s">
        <v>499</v>
      </c>
      <c r="BH39" s="49" t="s">
        <v>500</v>
      </c>
      <c r="BI39" s="49" t="s">
        <v>501</v>
      </c>
    </row>
    <row r="40" spans="1:61" ht="220.5" x14ac:dyDescent="0.25">
      <c r="A40" s="82" t="s">
        <v>222</v>
      </c>
      <c r="B40" s="63">
        <v>18</v>
      </c>
      <c r="C40" s="64">
        <v>44195</v>
      </c>
      <c r="D40" s="49" t="s">
        <v>480</v>
      </c>
      <c r="E40" s="45" t="s">
        <v>661</v>
      </c>
      <c r="F40" s="49">
        <v>1</v>
      </c>
      <c r="G40" s="49" t="s">
        <v>481</v>
      </c>
      <c r="H40" s="68" t="s">
        <v>482</v>
      </c>
      <c r="I40" s="49"/>
      <c r="J40" s="49" t="s">
        <v>502</v>
      </c>
      <c r="K40" s="49"/>
      <c r="L40" s="63" t="s">
        <v>312</v>
      </c>
      <c r="M40" s="63" t="s">
        <v>84</v>
      </c>
      <c r="N40" s="66" t="str">
        <f t="shared" si="10"/>
        <v>EXTREMO</v>
      </c>
      <c r="O40" s="67" t="s">
        <v>503</v>
      </c>
      <c r="P40" s="68" t="s">
        <v>504</v>
      </c>
      <c r="Q40" s="120" t="s">
        <v>87</v>
      </c>
      <c r="R40" s="46" t="s">
        <v>712</v>
      </c>
      <c r="S40" s="49" t="s">
        <v>88</v>
      </c>
      <c r="T40" s="49"/>
      <c r="U40" s="65">
        <v>15</v>
      </c>
      <c r="V40" s="65" t="s">
        <v>505</v>
      </c>
      <c r="W40" s="65">
        <v>15</v>
      </c>
      <c r="X40" s="65" t="s">
        <v>505</v>
      </c>
      <c r="Y40" s="65">
        <v>15</v>
      </c>
      <c r="Z40" s="65" t="s">
        <v>505</v>
      </c>
      <c r="AA40" s="70">
        <v>15</v>
      </c>
      <c r="AB40" s="65" t="s">
        <v>505</v>
      </c>
      <c r="AC40" s="65">
        <v>15</v>
      </c>
      <c r="AD40" s="65" t="s">
        <v>505</v>
      </c>
      <c r="AE40" s="65">
        <v>15</v>
      </c>
      <c r="AF40" s="65" t="s">
        <v>505</v>
      </c>
      <c r="AG40" s="70">
        <v>10</v>
      </c>
      <c r="AH40" s="65" t="s">
        <v>505</v>
      </c>
      <c r="AI40" s="70" t="s">
        <v>151</v>
      </c>
      <c r="AJ40" s="71">
        <v>3</v>
      </c>
      <c r="AK40" s="72">
        <f t="shared" si="4"/>
        <v>100</v>
      </c>
      <c r="AL40" s="72" t="str">
        <f t="shared" si="5"/>
        <v>FUERTE</v>
      </c>
      <c r="AM40" s="177"/>
      <c r="AN40" s="177"/>
      <c r="AO40" s="177"/>
      <c r="AP40" s="177"/>
      <c r="AQ40" s="73" t="s">
        <v>114</v>
      </c>
      <c r="AR40" s="176"/>
      <c r="AS40" s="176"/>
      <c r="AT40" s="176"/>
      <c r="AU40" s="176"/>
      <c r="AV40" s="151" t="s">
        <v>766</v>
      </c>
      <c r="AW40" s="152" t="s">
        <v>783</v>
      </c>
      <c r="AX40" s="73" t="s">
        <v>83</v>
      </c>
      <c r="AY40" s="73" t="str">
        <f t="shared" si="8"/>
        <v>Mayor</v>
      </c>
      <c r="AZ40" s="74" t="str">
        <f t="shared" si="9"/>
        <v>ALTO</v>
      </c>
      <c r="BA40" s="81" t="s">
        <v>97</v>
      </c>
      <c r="BB40" s="61" t="s">
        <v>506</v>
      </c>
      <c r="BC40" s="61" t="s">
        <v>507</v>
      </c>
      <c r="BD40" s="61" t="s">
        <v>489</v>
      </c>
      <c r="BE40" s="76">
        <v>43831</v>
      </c>
      <c r="BF40" s="76">
        <v>44196</v>
      </c>
      <c r="BG40" s="88" t="s">
        <v>508</v>
      </c>
      <c r="BH40" s="61" t="s">
        <v>509</v>
      </c>
      <c r="BI40" s="61" t="s">
        <v>510</v>
      </c>
    </row>
    <row r="41" spans="1:61" ht="195" customHeight="1" x14ac:dyDescent="0.25">
      <c r="A41" s="82" t="s">
        <v>76</v>
      </c>
      <c r="B41" s="82">
        <v>17</v>
      </c>
      <c r="C41" s="83">
        <v>44188</v>
      </c>
      <c r="D41" s="49" t="s">
        <v>511</v>
      </c>
      <c r="E41" s="45" t="s">
        <v>668</v>
      </c>
      <c r="F41" s="49">
        <v>1</v>
      </c>
      <c r="G41" s="49" t="s">
        <v>512</v>
      </c>
      <c r="H41" s="68" t="s">
        <v>513</v>
      </c>
      <c r="I41" s="49" t="s">
        <v>80</v>
      </c>
      <c r="J41" s="49" t="s">
        <v>514</v>
      </c>
      <c r="K41" s="49"/>
      <c r="L41" s="63" t="s">
        <v>83</v>
      </c>
      <c r="M41" s="63" t="s">
        <v>141</v>
      </c>
      <c r="N41" s="66" t="str">
        <f t="shared" si="10"/>
        <v>EXTREMO</v>
      </c>
      <c r="O41" s="67" t="s">
        <v>515</v>
      </c>
      <c r="P41" s="89" t="s">
        <v>516</v>
      </c>
      <c r="Q41" s="119" t="s">
        <v>87</v>
      </c>
      <c r="R41" s="46" t="s">
        <v>723</v>
      </c>
      <c r="S41" s="49" t="s">
        <v>88</v>
      </c>
      <c r="T41" s="49"/>
      <c r="U41" s="65">
        <v>15</v>
      </c>
      <c r="V41" s="65" t="s">
        <v>517</v>
      </c>
      <c r="W41" s="65">
        <v>15</v>
      </c>
      <c r="X41" s="65" t="s">
        <v>517</v>
      </c>
      <c r="Y41" s="65">
        <v>15</v>
      </c>
      <c r="Z41" s="65" t="s">
        <v>517</v>
      </c>
      <c r="AA41" s="70">
        <v>15</v>
      </c>
      <c r="AB41" s="65" t="s">
        <v>517</v>
      </c>
      <c r="AC41" s="65">
        <v>15</v>
      </c>
      <c r="AD41" s="65" t="s">
        <v>517</v>
      </c>
      <c r="AE41" s="65">
        <v>15</v>
      </c>
      <c r="AF41" s="65" t="s">
        <v>517</v>
      </c>
      <c r="AG41" s="70">
        <v>10</v>
      </c>
      <c r="AH41" s="65" t="s">
        <v>517</v>
      </c>
      <c r="AI41" s="70" t="s">
        <v>151</v>
      </c>
      <c r="AJ41" s="71">
        <f>IF(P41&lt;&gt;"", 2-COUNTBLANK(P41:P42)," ")</f>
        <v>2</v>
      </c>
      <c r="AK41" s="72">
        <f t="shared" si="4"/>
        <v>100</v>
      </c>
      <c r="AL41" s="72" t="str">
        <f t="shared" si="5"/>
        <v>FUERTE</v>
      </c>
      <c r="AM41" s="177">
        <f>(SUM(AK41:AK43))</f>
        <v>200</v>
      </c>
      <c r="AN41" s="177">
        <f>COUNTIF(J41:J43,"*")</f>
        <v>2</v>
      </c>
      <c r="AO41" s="177">
        <f>+AM41/AN41</f>
        <v>100</v>
      </c>
      <c r="AP41" s="177" t="str">
        <f>IF(AO41&lt;50,"DEBIL",IF(AO41&lt;96,"MODERADO","FUERTE"))</f>
        <v>FUERTE</v>
      </c>
      <c r="AQ41" s="73" t="str">
        <f>IFERROR(CONCATENATE(AO41," ", AP41)," ")</f>
        <v>100 FUERTE</v>
      </c>
      <c r="AR41" s="176">
        <f>SUM(IF(AI41="probabilidad",AK41,0),IF(AI42="probabilidad",AK42,0),IF(AI43="probabilidad",AK43,0))</f>
        <v>200</v>
      </c>
      <c r="AS41" s="176">
        <f>COUNTIF(AI41:AI43,"Probabilidad")</f>
        <v>2</v>
      </c>
      <c r="AT41" s="176">
        <f>AR41/AS41</f>
        <v>100</v>
      </c>
      <c r="AU41" s="176" t="str">
        <f>IF(AT41&lt;50,"No disminuye",IF(AT41&lt;96,"Indirectamente","Directamente"))</f>
        <v>Directamente</v>
      </c>
      <c r="AV41" s="151" t="s">
        <v>766</v>
      </c>
      <c r="AW41" s="155" t="s">
        <v>784</v>
      </c>
      <c r="AX41" s="73" t="s">
        <v>83</v>
      </c>
      <c r="AY41" s="73" t="str">
        <f t="shared" si="8"/>
        <v>Catastrófico</v>
      </c>
      <c r="AZ41" s="74" t="str">
        <f t="shared" si="9"/>
        <v>EXTREMO</v>
      </c>
      <c r="BA41" s="81" t="s">
        <v>97</v>
      </c>
      <c r="BB41" s="91" t="s">
        <v>518</v>
      </c>
      <c r="BC41" s="61" t="s">
        <v>519</v>
      </c>
      <c r="BD41" s="61" t="s">
        <v>520</v>
      </c>
      <c r="BE41" s="76">
        <v>43831</v>
      </c>
      <c r="BF41" s="76">
        <v>44196</v>
      </c>
      <c r="BG41" s="88" t="s">
        <v>521</v>
      </c>
      <c r="BH41" s="61" t="s">
        <v>522</v>
      </c>
      <c r="BI41" s="61" t="s">
        <v>523</v>
      </c>
    </row>
    <row r="42" spans="1:61" ht="195" customHeight="1" x14ac:dyDescent="0.25">
      <c r="A42" s="82" t="s">
        <v>76</v>
      </c>
      <c r="B42" s="82">
        <v>17</v>
      </c>
      <c r="C42" s="83">
        <v>44188</v>
      </c>
      <c r="D42" s="49" t="s">
        <v>511</v>
      </c>
      <c r="E42" s="45" t="s">
        <v>668</v>
      </c>
      <c r="F42" s="49">
        <v>1</v>
      </c>
      <c r="G42" s="49" t="s">
        <v>512</v>
      </c>
      <c r="H42" s="68" t="s">
        <v>513</v>
      </c>
      <c r="I42" s="49" t="s">
        <v>203</v>
      </c>
      <c r="J42" s="65" t="s">
        <v>524</v>
      </c>
      <c r="K42" s="65"/>
      <c r="L42" s="63" t="s">
        <v>83</v>
      </c>
      <c r="M42" s="63" t="s">
        <v>141</v>
      </c>
      <c r="N42" s="66" t="str">
        <f t="shared" si="10"/>
        <v>EXTREMO</v>
      </c>
      <c r="O42" s="67" t="s">
        <v>525</v>
      </c>
      <c r="P42" s="68" t="s">
        <v>526</v>
      </c>
      <c r="Q42" s="119" t="s">
        <v>87</v>
      </c>
      <c r="R42" s="118" t="s">
        <v>724</v>
      </c>
      <c r="S42" s="49" t="s">
        <v>88</v>
      </c>
      <c r="T42" s="49"/>
      <c r="U42" s="65">
        <v>15</v>
      </c>
      <c r="V42" s="65" t="s">
        <v>527</v>
      </c>
      <c r="W42" s="65">
        <v>15</v>
      </c>
      <c r="X42" s="65" t="s">
        <v>527</v>
      </c>
      <c r="Y42" s="65">
        <v>15</v>
      </c>
      <c r="Z42" s="65" t="s">
        <v>527</v>
      </c>
      <c r="AA42" s="70">
        <v>15</v>
      </c>
      <c r="AB42" s="65" t="s">
        <v>527</v>
      </c>
      <c r="AC42" s="65">
        <v>15</v>
      </c>
      <c r="AD42" s="65" t="s">
        <v>527</v>
      </c>
      <c r="AE42" s="65">
        <v>15</v>
      </c>
      <c r="AF42" s="65" t="s">
        <v>527</v>
      </c>
      <c r="AG42" s="70">
        <v>10</v>
      </c>
      <c r="AH42" s="65" t="s">
        <v>527</v>
      </c>
      <c r="AI42" s="70" t="s">
        <v>151</v>
      </c>
      <c r="AJ42" s="71">
        <v>2</v>
      </c>
      <c r="AK42" s="72">
        <f t="shared" si="4"/>
        <v>100</v>
      </c>
      <c r="AL42" s="72" t="str">
        <f t="shared" si="5"/>
        <v>FUERTE</v>
      </c>
      <c r="AM42" s="177"/>
      <c r="AN42" s="177"/>
      <c r="AO42" s="177"/>
      <c r="AP42" s="177"/>
      <c r="AQ42" s="73" t="s">
        <v>114</v>
      </c>
      <c r="AR42" s="176"/>
      <c r="AS42" s="176"/>
      <c r="AT42" s="176"/>
      <c r="AU42" s="176"/>
      <c r="AV42" s="151" t="s">
        <v>766</v>
      </c>
      <c r="AW42" s="153" t="s">
        <v>785</v>
      </c>
      <c r="AX42" s="73" t="s">
        <v>83</v>
      </c>
      <c r="AY42" s="73" t="str">
        <f t="shared" si="8"/>
        <v>Catastrófico</v>
      </c>
      <c r="AZ42" s="74" t="str">
        <f t="shared" si="9"/>
        <v>EXTREMO</v>
      </c>
      <c r="BA42" s="81" t="s">
        <v>97</v>
      </c>
      <c r="BB42" s="68" t="s">
        <v>518</v>
      </c>
      <c r="BC42" s="49" t="s">
        <v>528</v>
      </c>
      <c r="BD42" s="49" t="s">
        <v>520</v>
      </c>
      <c r="BE42" s="76">
        <v>43831</v>
      </c>
      <c r="BF42" s="76">
        <v>44196</v>
      </c>
      <c r="BG42" s="88" t="s">
        <v>529</v>
      </c>
      <c r="BH42" s="49" t="s">
        <v>530</v>
      </c>
      <c r="BI42" s="49" t="s">
        <v>531</v>
      </c>
    </row>
    <row r="43" spans="1:61" ht="190.5" customHeight="1" x14ac:dyDescent="0.25">
      <c r="A43" s="82" t="s">
        <v>76</v>
      </c>
      <c r="B43" s="82">
        <v>17</v>
      </c>
      <c r="C43" s="83">
        <v>44188</v>
      </c>
      <c r="D43" s="49" t="s">
        <v>511</v>
      </c>
      <c r="E43" s="45" t="s">
        <v>668</v>
      </c>
      <c r="F43" s="49">
        <v>1</v>
      </c>
      <c r="G43" s="49" t="s">
        <v>512</v>
      </c>
      <c r="H43" s="68" t="s">
        <v>513</v>
      </c>
      <c r="I43" s="49"/>
      <c r="J43" s="49"/>
      <c r="K43" s="49"/>
      <c r="L43" s="63" t="s">
        <v>83</v>
      </c>
      <c r="M43" s="63" t="s">
        <v>141</v>
      </c>
      <c r="N43" s="66" t="str">
        <f t="shared" si="10"/>
        <v>EXTREMO</v>
      </c>
      <c r="O43" s="67"/>
      <c r="P43" s="68"/>
      <c r="Q43" s="120"/>
      <c r="R43" s="49"/>
      <c r="S43" s="49"/>
      <c r="T43" s="49"/>
      <c r="U43" s="65"/>
      <c r="V43" s="65"/>
      <c r="W43" s="65"/>
      <c r="X43" s="65"/>
      <c r="Y43" s="65"/>
      <c r="Z43" s="65"/>
      <c r="AA43" s="70"/>
      <c r="AB43" s="65"/>
      <c r="AC43" s="65"/>
      <c r="AD43" s="65"/>
      <c r="AE43" s="65"/>
      <c r="AF43" s="65"/>
      <c r="AG43" s="70"/>
      <c r="AH43" s="65"/>
      <c r="AI43" s="70"/>
      <c r="AJ43" s="71"/>
      <c r="AK43" s="72" t="str">
        <f t="shared" si="4"/>
        <v xml:space="preserve"> </v>
      </c>
      <c r="AL43" s="72" t="str">
        <f t="shared" si="5"/>
        <v xml:space="preserve"> </v>
      </c>
      <c r="AM43" s="177"/>
      <c r="AN43" s="177"/>
      <c r="AO43" s="177"/>
      <c r="AP43" s="177"/>
      <c r="AQ43" s="73" t="s">
        <v>114</v>
      </c>
      <c r="AR43" s="176"/>
      <c r="AS43" s="176"/>
      <c r="AT43" s="176"/>
      <c r="AU43" s="176"/>
      <c r="AV43" s="151"/>
      <c r="AW43" s="151"/>
      <c r="AX43" s="73" t="s">
        <v>83</v>
      </c>
      <c r="AY43" s="73" t="str">
        <f t="shared" si="8"/>
        <v>Catastrófico</v>
      </c>
      <c r="AZ43" s="74" t="str">
        <f t="shared" si="9"/>
        <v>EXTREMO</v>
      </c>
      <c r="BA43" s="81" t="s">
        <v>97</v>
      </c>
      <c r="BB43" s="91" t="s">
        <v>532</v>
      </c>
      <c r="BC43" s="61" t="s">
        <v>533</v>
      </c>
      <c r="BD43" s="61" t="s">
        <v>520</v>
      </c>
      <c r="BE43" s="76"/>
      <c r="BF43" s="76"/>
      <c r="BG43" s="88"/>
      <c r="BH43" s="61"/>
      <c r="BI43" s="61"/>
    </row>
    <row r="44" spans="1:61" ht="271.5" customHeight="1" x14ac:dyDescent="0.25">
      <c r="A44" s="82" t="s">
        <v>280</v>
      </c>
      <c r="B44" s="82">
        <v>16</v>
      </c>
      <c r="C44" s="83">
        <v>43971</v>
      </c>
      <c r="D44" s="49" t="s">
        <v>534</v>
      </c>
      <c r="E44" s="45" t="s">
        <v>668</v>
      </c>
      <c r="F44" s="49">
        <v>1</v>
      </c>
      <c r="G44" s="49" t="s">
        <v>535</v>
      </c>
      <c r="H44" s="68" t="s">
        <v>536</v>
      </c>
      <c r="I44" s="49" t="s">
        <v>80</v>
      </c>
      <c r="J44" s="49" t="s">
        <v>537</v>
      </c>
      <c r="K44" s="49"/>
      <c r="L44" s="63" t="s">
        <v>164</v>
      </c>
      <c r="M44" s="63" t="s">
        <v>141</v>
      </c>
      <c r="N44" s="66" t="str">
        <f t="shared" si="10"/>
        <v>EXTREMO</v>
      </c>
      <c r="O44" s="67" t="s">
        <v>538</v>
      </c>
      <c r="P44" s="89" t="s">
        <v>539</v>
      </c>
      <c r="Q44" s="120" t="s">
        <v>87</v>
      </c>
      <c r="R44" s="46" t="s">
        <v>708</v>
      </c>
      <c r="S44" s="49" t="s">
        <v>88</v>
      </c>
      <c r="T44" s="49"/>
      <c r="U44" s="65">
        <v>15</v>
      </c>
      <c r="V44" s="65" t="s">
        <v>540</v>
      </c>
      <c r="W44" s="65">
        <v>15</v>
      </c>
      <c r="X44" s="65" t="s">
        <v>540</v>
      </c>
      <c r="Y44" s="65">
        <v>15</v>
      </c>
      <c r="Z44" s="65" t="s">
        <v>540</v>
      </c>
      <c r="AA44" s="70" t="s">
        <v>541</v>
      </c>
      <c r="AB44" s="65" t="s">
        <v>542</v>
      </c>
      <c r="AC44" s="65">
        <v>15</v>
      </c>
      <c r="AD44" s="65" t="s">
        <v>543</v>
      </c>
      <c r="AE44" s="65">
        <v>15</v>
      </c>
      <c r="AF44" s="65" t="s">
        <v>544</v>
      </c>
      <c r="AG44" s="70" t="s">
        <v>545</v>
      </c>
      <c r="AH44" s="65" t="s">
        <v>544</v>
      </c>
      <c r="AI44" s="70" t="s">
        <v>151</v>
      </c>
      <c r="AJ44" s="71">
        <f>IF(P44&lt;&gt;"", 5-COUNTBLANK(P44:P45)," ")</f>
        <v>4</v>
      </c>
      <c r="AK44" s="72">
        <f t="shared" si="4"/>
        <v>100</v>
      </c>
      <c r="AL44" s="72" t="str">
        <f t="shared" si="5"/>
        <v>FUERTE</v>
      </c>
      <c r="AM44" s="177">
        <f>(SUM(AK44:AK45))</f>
        <v>100</v>
      </c>
      <c r="AN44" s="177">
        <f>COUNTIF(J44:J45,"*")</f>
        <v>2</v>
      </c>
      <c r="AO44" s="177">
        <f>+AM44/AN44</f>
        <v>50</v>
      </c>
      <c r="AP44" s="177" t="str">
        <f>IF(AO44&lt;50,"DEBIL",IF(AO44&lt;96,"MODERADO","FUERTE"))</f>
        <v>MODERADO</v>
      </c>
      <c r="AQ44" s="73" t="str">
        <f>IFERROR(CONCATENATE(AO44," ", AP44)," ")</f>
        <v>50 MODERADO</v>
      </c>
      <c r="AR44" s="176">
        <f>SUM(IF(AI44="probabilidad",AK44,0),IF(AI45="probabilidad",AK45,0))</f>
        <v>100</v>
      </c>
      <c r="AS44" s="176">
        <f>COUNTIF(AI44:AI45,"Probabilidad")</f>
        <v>1</v>
      </c>
      <c r="AT44" s="176">
        <f>IFERROR(AR44/AS44,0)</f>
        <v>100</v>
      </c>
      <c r="AU44" s="176" t="str">
        <f>IF(AT44&lt;50,"No disminuye",IF(AT44&lt;96,"Indirectamente","Directamente"))</f>
        <v>Directamente</v>
      </c>
      <c r="AV44" s="151" t="s">
        <v>764</v>
      </c>
      <c r="AW44" s="152" t="s">
        <v>786</v>
      </c>
      <c r="AX44" s="73" t="s">
        <v>83</v>
      </c>
      <c r="AY44" s="73" t="str">
        <f t="shared" si="8"/>
        <v>Catastrófico</v>
      </c>
      <c r="AZ44" s="74" t="str">
        <f t="shared" si="9"/>
        <v>EXTREMO</v>
      </c>
      <c r="BA44" s="81" t="s">
        <v>97</v>
      </c>
      <c r="BB44" s="61" t="s">
        <v>546</v>
      </c>
      <c r="BC44" s="61" t="s">
        <v>547</v>
      </c>
      <c r="BD44" s="61" t="s">
        <v>548</v>
      </c>
      <c r="BE44" s="76">
        <v>43878</v>
      </c>
      <c r="BF44" s="76">
        <v>44074</v>
      </c>
      <c r="BG44" s="88" t="s">
        <v>549</v>
      </c>
      <c r="BH44" s="61" t="s">
        <v>550</v>
      </c>
      <c r="BI44" s="61" t="s">
        <v>551</v>
      </c>
    </row>
    <row r="45" spans="1:61" ht="78.75" x14ac:dyDescent="0.25">
      <c r="A45" s="82" t="s">
        <v>280</v>
      </c>
      <c r="B45" s="82">
        <v>16</v>
      </c>
      <c r="C45" s="83">
        <v>43971</v>
      </c>
      <c r="D45" s="49" t="s">
        <v>534</v>
      </c>
      <c r="E45" s="45" t="s">
        <v>668</v>
      </c>
      <c r="F45" s="49">
        <v>1</v>
      </c>
      <c r="G45" s="49" t="s">
        <v>535</v>
      </c>
      <c r="H45" s="68" t="s">
        <v>536</v>
      </c>
      <c r="I45" s="49"/>
      <c r="J45" s="65" t="s">
        <v>552</v>
      </c>
      <c r="K45" s="65"/>
      <c r="L45" s="63" t="s">
        <v>164</v>
      </c>
      <c r="M45" s="63" t="s">
        <v>141</v>
      </c>
      <c r="N45" s="66" t="str">
        <f t="shared" si="10"/>
        <v>EXTREMO</v>
      </c>
      <c r="O45" s="67"/>
      <c r="P45" s="68"/>
      <c r="Q45" s="120"/>
      <c r="R45" s="49"/>
      <c r="S45" s="49"/>
      <c r="T45" s="49"/>
      <c r="U45" s="65"/>
      <c r="V45" s="65"/>
      <c r="W45" s="65"/>
      <c r="X45" s="65"/>
      <c r="Y45" s="65"/>
      <c r="Z45" s="65"/>
      <c r="AA45" s="70"/>
      <c r="AB45" s="65"/>
      <c r="AC45" s="65"/>
      <c r="AD45" s="65"/>
      <c r="AE45" s="65"/>
      <c r="AF45" s="65"/>
      <c r="AG45" s="70"/>
      <c r="AH45" s="65"/>
      <c r="AI45" s="70"/>
      <c r="AJ45" s="71">
        <v>4</v>
      </c>
      <c r="AK45" s="72" t="str">
        <f t="shared" si="4"/>
        <v xml:space="preserve"> </v>
      </c>
      <c r="AL45" s="72" t="str">
        <f t="shared" si="5"/>
        <v xml:space="preserve"> </v>
      </c>
      <c r="AM45" s="177"/>
      <c r="AN45" s="177"/>
      <c r="AO45" s="177"/>
      <c r="AP45" s="177"/>
      <c r="AQ45" s="73" t="s">
        <v>333</v>
      </c>
      <c r="AR45" s="176"/>
      <c r="AS45" s="176"/>
      <c r="AT45" s="176"/>
      <c r="AU45" s="176"/>
      <c r="AV45" s="151"/>
      <c r="AW45" s="151"/>
      <c r="AX45" s="73" t="s">
        <v>83</v>
      </c>
      <c r="AY45" s="73" t="str">
        <f t="shared" si="8"/>
        <v>Catastrófico</v>
      </c>
      <c r="AZ45" s="74" t="str">
        <f t="shared" si="9"/>
        <v>EXTREMO</v>
      </c>
      <c r="BA45" s="81" t="s">
        <v>97</v>
      </c>
      <c r="BB45" s="49"/>
      <c r="BC45" s="49"/>
      <c r="BD45" s="49"/>
      <c r="BE45" s="76"/>
      <c r="BF45" s="76"/>
      <c r="BG45" s="88"/>
      <c r="BH45" s="49"/>
      <c r="BI45" s="49"/>
    </row>
    <row r="46" spans="1:61" ht="192" customHeight="1" x14ac:dyDescent="0.25">
      <c r="A46" s="82" t="s">
        <v>280</v>
      </c>
      <c r="B46" s="82">
        <v>17</v>
      </c>
      <c r="C46" s="83">
        <v>44202</v>
      </c>
      <c r="D46" s="49" t="s">
        <v>553</v>
      </c>
      <c r="E46" s="49" t="s">
        <v>660</v>
      </c>
      <c r="F46" s="49">
        <v>1</v>
      </c>
      <c r="G46" s="49" t="s">
        <v>554</v>
      </c>
      <c r="H46" s="68" t="s">
        <v>555</v>
      </c>
      <c r="I46" s="93" t="s">
        <v>80</v>
      </c>
      <c r="J46" s="93" t="s">
        <v>556</v>
      </c>
      <c r="K46" s="94"/>
      <c r="L46" s="63" t="s">
        <v>312</v>
      </c>
      <c r="M46" s="63" t="s">
        <v>141</v>
      </c>
      <c r="N46" s="66" t="str">
        <f t="shared" si="10"/>
        <v>EXTREMO</v>
      </c>
      <c r="O46" s="67" t="s">
        <v>557</v>
      </c>
      <c r="P46" s="89" t="s">
        <v>558</v>
      </c>
      <c r="Q46" s="119" t="s">
        <v>87</v>
      </c>
      <c r="R46" s="46" t="s">
        <v>742</v>
      </c>
      <c r="S46" s="49" t="s">
        <v>230</v>
      </c>
      <c r="T46" s="49"/>
      <c r="U46" s="65">
        <v>15</v>
      </c>
      <c r="V46" s="65" t="s">
        <v>559</v>
      </c>
      <c r="W46" s="65">
        <v>15</v>
      </c>
      <c r="X46" s="65" t="s">
        <v>560</v>
      </c>
      <c r="Y46" s="65">
        <v>15</v>
      </c>
      <c r="Z46" s="65" t="s">
        <v>561</v>
      </c>
      <c r="AA46" s="70">
        <v>15</v>
      </c>
      <c r="AB46" s="65" t="s">
        <v>562</v>
      </c>
      <c r="AC46" s="65">
        <v>15</v>
      </c>
      <c r="AD46" s="65" t="s">
        <v>563</v>
      </c>
      <c r="AE46" s="65">
        <v>15</v>
      </c>
      <c r="AF46" s="65" t="s">
        <v>564</v>
      </c>
      <c r="AG46" s="70">
        <v>10</v>
      </c>
      <c r="AH46" s="65" t="s">
        <v>565</v>
      </c>
      <c r="AI46" s="70" t="s">
        <v>151</v>
      </c>
      <c r="AJ46" s="71">
        <v>7</v>
      </c>
      <c r="AK46" s="72">
        <f t="shared" si="4"/>
        <v>100</v>
      </c>
      <c r="AL46" s="72" t="str">
        <f t="shared" si="5"/>
        <v>FUERTE</v>
      </c>
      <c r="AM46" s="177">
        <f>(SUM(AK46:AK52))</f>
        <v>700</v>
      </c>
      <c r="AN46" s="177">
        <v>4</v>
      </c>
      <c r="AO46" s="177">
        <f>+AM46/AN46</f>
        <v>175</v>
      </c>
      <c r="AP46" s="177" t="str">
        <f>IF(AO46&lt;50,"DEBIL",IF(AO46&lt;96,"MODERADO","FUERTE"))</f>
        <v>FUERTE</v>
      </c>
      <c r="AQ46" s="73" t="str">
        <f>IFERROR(CONCATENATE(AO46," ", AP46)," ")</f>
        <v>175 FUERTE</v>
      </c>
      <c r="AR46" s="176">
        <f>SUM(IF(AI46="probabilidad",AK46,0),IF(AI47="probabilidad",AK47,0),IF(AI50="probabilidad",AK50,0),IF(AI51="probabilidad",AK51,0),IF(AI52="probabilidad",AK52,0),IF(AI50="probabilidad",AK48,0)*IF(AI50="probabilidad",AK49,0))</f>
        <v>10500</v>
      </c>
      <c r="AS46" s="176">
        <f>COUNTIF(AI46:AI52,"Probabilidad")</f>
        <v>7</v>
      </c>
      <c r="AT46" s="176">
        <f>AR46/AS46</f>
        <v>1500</v>
      </c>
      <c r="AU46" s="176" t="str">
        <f>IF(AT46&lt;50,"No disminuye",IF(AT46&lt;96,"Indirectamente","Directamente"))</f>
        <v>Directamente</v>
      </c>
      <c r="AV46" s="151" t="s">
        <v>766</v>
      </c>
      <c r="AW46" s="152" t="s">
        <v>787</v>
      </c>
      <c r="AX46" s="73" t="s">
        <v>83</v>
      </c>
      <c r="AY46" s="73" t="str">
        <f t="shared" si="8"/>
        <v>Catastrófico</v>
      </c>
      <c r="AZ46" s="74" t="str">
        <f t="shared" si="9"/>
        <v>EXTREMO</v>
      </c>
      <c r="BA46" s="81" t="s">
        <v>97</v>
      </c>
      <c r="BB46" s="61" t="s">
        <v>566</v>
      </c>
      <c r="BC46" s="61" t="s">
        <v>567</v>
      </c>
      <c r="BD46" s="61" t="s">
        <v>568</v>
      </c>
      <c r="BE46" s="76">
        <v>43831</v>
      </c>
      <c r="BF46" s="76">
        <v>44074</v>
      </c>
      <c r="BG46" s="88" t="s">
        <v>569</v>
      </c>
      <c r="BH46" s="61" t="s">
        <v>570</v>
      </c>
      <c r="BI46" s="61" t="s">
        <v>571</v>
      </c>
    </row>
    <row r="47" spans="1:61" ht="220.5" x14ac:dyDescent="0.25">
      <c r="A47" s="82" t="s">
        <v>280</v>
      </c>
      <c r="B47" s="82">
        <v>17</v>
      </c>
      <c r="C47" s="83">
        <v>44202</v>
      </c>
      <c r="D47" s="49" t="s">
        <v>553</v>
      </c>
      <c r="E47" s="49" t="s">
        <v>660</v>
      </c>
      <c r="F47" s="49">
        <v>1</v>
      </c>
      <c r="G47" s="49" t="s">
        <v>554</v>
      </c>
      <c r="H47" s="68" t="s">
        <v>555</v>
      </c>
      <c r="I47" s="93" t="s">
        <v>80</v>
      </c>
      <c r="J47" s="93" t="s">
        <v>556</v>
      </c>
      <c r="K47" s="94"/>
      <c r="L47" s="63" t="s">
        <v>312</v>
      </c>
      <c r="M47" s="63" t="s">
        <v>141</v>
      </c>
      <c r="N47" s="66" t="str">
        <f t="shared" si="10"/>
        <v>EXTREMO</v>
      </c>
      <c r="O47" s="67" t="s">
        <v>572</v>
      </c>
      <c r="P47" s="68" t="s">
        <v>573</v>
      </c>
      <c r="Q47" s="119" t="s">
        <v>196</v>
      </c>
      <c r="R47" s="46" t="s">
        <v>574</v>
      </c>
      <c r="S47" s="49" t="s">
        <v>230</v>
      </c>
      <c r="T47" s="49"/>
      <c r="U47" s="65">
        <v>15</v>
      </c>
      <c r="V47" s="65" t="s">
        <v>575</v>
      </c>
      <c r="W47" s="65">
        <v>15</v>
      </c>
      <c r="X47" s="65" t="s">
        <v>576</v>
      </c>
      <c r="Y47" s="65">
        <v>15</v>
      </c>
      <c r="Z47" s="65" t="s">
        <v>561</v>
      </c>
      <c r="AA47" s="70">
        <v>15</v>
      </c>
      <c r="AB47" s="65" t="s">
        <v>562</v>
      </c>
      <c r="AC47" s="65">
        <v>15</v>
      </c>
      <c r="AD47" s="65" t="s">
        <v>563</v>
      </c>
      <c r="AE47" s="65">
        <v>15</v>
      </c>
      <c r="AF47" s="65" t="s">
        <v>564</v>
      </c>
      <c r="AG47" s="70">
        <v>10</v>
      </c>
      <c r="AH47" s="65" t="s">
        <v>565</v>
      </c>
      <c r="AI47" s="70" t="s">
        <v>151</v>
      </c>
      <c r="AJ47" s="71">
        <v>7</v>
      </c>
      <c r="AK47" s="72">
        <f t="shared" ref="AK47:AK52" si="11">IF(P47&lt;&gt;"",U47+W47+Y47+AA47+AC47+AE47+AG47," ")</f>
        <v>100</v>
      </c>
      <c r="AL47" s="72" t="str">
        <f t="shared" ref="AL47:AL52" si="12">IF(P47&lt;&gt;"",IF(AK47&lt;86,"DEBIL",IF(AK47&lt;96,"MODERADO","FUERTE"))," ")</f>
        <v>FUERTE</v>
      </c>
      <c r="AM47" s="177"/>
      <c r="AN47" s="177"/>
      <c r="AO47" s="177"/>
      <c r="AP47" s="177"/>
      <c r="AQ47" s="73" t="s">
        <v>577</v>
      </c>
      <c r="AR47" s="176"/>
      <c r="AS47" s="176"/>
      <c r="AT47" s="176"/>
      <c r="AU47" s="176"/>
      <c r="AV47" s="151" t="s">
        <v>196</v>
      </c>
      <c r="AW47" s="154" t="s">
        <v>761</v>
      </c>
      <c r="AX47" s="73" t="s">
        <v>83</v>
      </c>
      <c r="AY47" s="73" t="str">
        <f t="shared" ref="AY47:AY52" si="13">M47</f>
        <v>Catastrófico</v>
      </c>
      <c r="AZ47" s="74" t="str">
        <f t="shared" si="9"/>
        <v>EXTREMO</v>
      </c>
      <c r="BA47" s="81" t="s">
        <v>97</v>
      </c>
      <c r="BB47" s="49"/>
      <c r="BC47" s="49"/>
      <c r="BD47" s="49"/>
      <c r="BE47" s="76"/>
      <c r="BF47" s="76"/>
      <c r="BG47" s="88"/>
      <c r="BH47" s="49"/>
      <c r="BI47" s="49"/>
    </row>
    <row r="48" spans="1:61" ht="220.5" x14ac:dyDescent="0.25">
      <c r="A48" s="82" t="s">
        <v>280</v>
      </c>
      <c r="B48" s="82">
        <v>17</v>
      </c>
      <c r="C48" s="83">
        <v>44202</v>
      </c>
      <c r="D48" s="49" t="s">
        <v>553</v>
      </c>
      <c r="E48" s="49" t="s">
        <v>660</v>
      </c>
      <c r="F48" s="49">
        <v>1</v>
      </c>
      <c r="G48" s="49" t="s">
        <v>554</v>
      </c>
      <c r="H48" s="68" t="s">
        <v>555</v>
      </c>
      <c r="I48" s="93" t="s">
        <v>80</v>
      </c>
      <c r="J48" s="93" t="s">
        <v>556</v>
      </c>
      <c r="K48" s="94"/>
      <c r="L48" s="63" t="s">
        <v>312</v>
      </c>
      <c r="M48" s="63" t="s">
        <v>141</v>
      </c>
      <c r="N48" s="66" t="str">
        <f t="shared" si="10"/>
        <v>EXTREMO</v>
      </c>
      <c r="O48" s="67" t="s">
        <v>578</v>
      </c>
      <c r="P48" s="68" t="s">
        <v>579</v>
      </c>
      <c r="Q48" s="119" t="s">
        <v>87</v>
      </c>
      <c r="R48" s="46" t="s">
        <v>743</v>
      </c>
      <c r="S48" s="49" t="s">
        <v>230</v>
      </c>
      <c r="T48" s="49"/>
      <c r="U48" s="65">
        <v>15</v>
      </c>
      <c r="V48" s="65" t="s">
        <v>575</v>
      </c>
      <c r="W48" s="65">
        <v>15</v>
      </c>
      <c r="X48" s="65" t="s">
        <v>580</v>
      </c>
      <c r="Y48" s="65">
        <v>15</v>
      </c>
      <c r="Z48" s="65" t="s">
        <v>561</v>
      </c>
      <c r="AA48" s="70">
        <v>15</v>
      </c>
      <c r="AB48" s="65" t="s">
        <v>562</v>
      </c>
      <c r="AC48" s="65">
        <v>15</v>
      </c>
      <c r="AD48" s="65" t="s">
        <v>563</v>
      </c>
      <c r="AE48" s="65">
        <v>15</v>
      </c>
      <c r="AF48" s="65" t="s">
        <v>564</v>
      </c>
      <c r="AG48" s="70">
        <v>10</v>
      </c>
      <c r="AH48" s="65" t="s">
        <v>565</v>
      </c>
      <c r="AI48" s="70" t="s">
        <v>151</v>
      </c>
      <c r="AJ48" s="71">
        <v>7</v>
      </c>
      <c r="AK48" s="72">
        <f t="shared" si="11"/>
        <v>100</v>
      </c>
      <c r="AL48" s="72"/>
      <c r="AM48" s="177"/>
      <c r="AN48" s="177"/>
      <c r="AO48" s="177"/>
      <c r="AP48" s="177"/>
      <c r="AQ48" s="73" t="s">
        <v>577</v>
      </c>
      <c r="AR48" s="176"/>
      <c r="AS48" s="176"/>
      <c r="AT48" s="176"/>
      <c r="AU48" s="176"/>
      <c r="AV48" s="151" t="s">
        <v>196</v>
      </c>
      <c r="AW48" s="154" t="s">
        <v>761</v>
      </c>
      <c r="AX48" s="73" t="s">
        <v>83</v>
      </c>
      <c r="AY48" s="73" t="str">
        <f t="shared" si="13"/>
        <v>Catastrófico</v>
      </c>
      <c r="AZ48" s="74" t="str">
        <f t="shared" si="9"/>
        <v>EXTREMO</v>
      </c>
      <c r="BA48" s="81" t="s">
        <v>97</v>
      </c>
      <c r="BB48" s="49"/>
      <c r="BC48" s="49"/>
      <c r="BD48" s="49"/>
      <c r="BE48" s="76"/>
      <c r="BF48" s="76"/>
      <c r="BG48" s="88"/>
      <c r="BH48" s="49"/>
      <c r="BI48" s="49"/>
    </row>
    <row r="49" spans="1:61" ht="220.5" x14ac:dyDescent="0.25">
      <c r="A49" s="82" t="s">
        <v>280</v>
      </c>
      <c r="B49" s="82">
        <v>17</v>
      </c>
      <c r="C49" s="83">
        <v>44202</v>
      </c>
      <c r="D49" s="49" t="s">
        <v>553</v>
      </c>
      <c r="E49" s="49" t="s">
        <v>660</v>
      </c>
      <c r="F49" s="49">
        <v>1</v>
      </c>
      <c r="G49" s="49" t="s">
        <v>554</v>
      </c>
      <c r="H49" s="68" t="s">
        <v>555</v>
      </c>
      <c r="I49" s="93" t="s">
        <v>80</v>
      </c>
      <c r="J49" s="93" t="s">
        <v>556</v>
      </c>
      <c r="K49" s="94"/>
      <c r="L49" s="63" t="s">
        <v>312</v>
      </c>
      <c r="M49" s="63" t="s">
        <v>141</v>
      </c>
      <c r="N49" s="66" t="str">
        <f t="shared" si="10"/>
        <v>EXTREMO</v>
      </c>
      <c r="O49" s="67" t="s">
        <v>581</v>
      </c>
      <c r="P49" s="68" t="s">
        <v>582</v>
      </c>
      <c r="Q49" s="119" t="s">
        <v>87</v>
      </c>
      <c r="R49" s="46" t="s">
        <v>709</v>
      </c>
      <c r="S49" s="49" t="s">
        <v>230</v>
      </c>
      <c r="T49" s="49"/>
      <c r="U49" s="65">
        <v>15</v>
      </c>
      <c r="V49" s="65" t="s">
        <v>583</v>
      </c>
      <c r="W49" s="65">
        <v>15</v>
      </c>
      <c r="X49" s="65" t="s">
        <v>584</v>
      </c>
      <c r="Y49" s="65">
        <v>15</v>
      </c>
      <c r="Z49" s="65" t="s">
        <v>561</v>
      </c>
      <c r="AA49" s="70">
        <v>15</v>
      </c>
      <c r="AB49" s="65" t="s">
        <v>562</v>
      </c>
      <c r="AC49" s="65">
        <v>15</v>
      </c>
      <c r="AD49" s="65" t="s">
        <v>563</v>
      </c>
      <c r="AE49" s="65">
        <v>15</v>
      </c>
      <c r="AF49" s="65" t="s">
        <v>564</v>
      </c>
      <c r="AG49" s="70">
        <v>10</v>
      </c>
      <c r="AH49" s="65" t="s">
        <v>565</v>
      </c>
      <c r="AI49" s="70" t="s">
        <v>151</v>
      </c>
      <c r="AJ49" s="71">
        <v>7</v>
      </c>
      <c r="AK49" s="72">
        <f t="shared" si="11"/>
        <v>100</v>
      </c>
      <c r="AL49" s="72"/>
      <c r="AM49" s="177"/>
      <c r="AN49" s="177"/>
      <c r="AO49" s="177"/>
      <c r="AP49" s="177"/>
      <c r="AQ49" s="73" t="s">
        <v>577</v>
      </c>
      <c r="AR49" s="176"/>
      <c r="AS49" s="176"/>
      <c r="AT49" s="176"/>
      <c r="AU49" s="176"/>
      <c r="AV49" s="151" t="s">
        <v>196</v>
      </c>
      <c r="AW49" s="154" t="s">
        <v>761</v>
      </c>
      <c r="AX49" s="73" t="s">
        <v>83</v>
      </c>
      <c r="AY49" s="73" t="str">
        <f t="shared" si="13"/>
        <v>Catastrófico</v>
      </c>
      <c r="AZ49" s="74" t="str">
        <f t="shared" si="9"/>
        <v>EXTREMO</v>
      </c>
      <c r="BA49" s="81" t="s">
        <v>97</v>
      </c>
      <c r="BB49" s="49"/>
      <c r="BC49" s="49"/>
      <c r="BD49" s="49"/>
      <c r="BE49" s="76"/>
      <c r="BF49" s="76"/>
      <c r="BG49" s="88"/>
      <c r="BH49" s="49"/>
      <c r="BI49" s="49"/>
    </row>
    <row r="50" spans="1:61" ht="220.5" x14ac:dyDescent="0.25">
      <c r="A50" s="82" t="s">
        <v>280</v>
      </c>
      <c r="B50" s="82">
        <v>17</v>
      </c>
      <c r="C50" s="83">
        <v>44202</v>
      </c>
      <c r="D50" s="49" t="s">
        <v>553</v>
      </c>
      <c r="E50" s="49" t="s">
        <v>660</v>
      </c>
      <c r="F50" s="49">
        <v>1</v>
      </c>
      <c r="G50" s="49" t="s">
        <v>554</v>
      </c>
      <c r="H50" s="68" t="s">
        <v>555</v>
      </c>
      <c r="I50" s="93" t="s">
        <v>80</v>
      </c>
      <c r="J50" s="93" t="s">
        <v>556</v>
      </c>
      <c r="K50" s="95"/>
      <c r="L50" s="63" t="s">
        <v>312</v>
      </c>
      <c r="M50" s="63" t="s">
        <v>141</v>
      </c>
      <c r="N50" s="66" t="str">
        <f t="shared" si="10"/>
        <v>EXTREMO</v>
      </c>
      <c r="O50" s="67" t="s">
        <v>585</v>
      </c>
      <c r="P50" s="68" t="s">
        <v>586</v>
      </c>
      <c r="Q50" s="119" t="s">
        <v>87</v>
      </c>
      <c r="R50" s="46" t="s">
        <v>587</v>
      </c>
      <c r="S50" s="49" t="s">
        <v>230</v>
      </c>
      <c r="T50" s="49"/>
      <c r="U50" s="65">
        <v>15</v>
      </c>
      <c r="V50" s="65" t="s">
        <v>575</v>
      </c>
      <c r="W50" s="65">
        <v>15</v>
      </c>
      <c r="X50" s="65" t="s">
        <v>580</v>
      </c>
      <c r="Y50" s="65">
        <v>15</v>
      </c>
      <c r="Z50" s="65" t="s">
        <v>561</v>
      </c>
      <c r="AA50" s="70">
        <v>15</v>
      </c>
      <c r="AB50" s="65" t="s">
        <v>562</v>
      </c>
      <c r="AC50" s="65">
        <v>15</v>
      </c>
      <c r="AD50" s="65" t="s">
        <v>563</v>
      </c>
      <c r="AE50" s="65">
        <v>15</v>
      </c>
      <c r="AF50" s="65" t="s">
        <v>564</v>
      </c>
      <c r="AG50" s="70">
        <v>10</v>
      </c>
      <c r="AH50" s="65" t="s">
        <v>565</v>
      </c>
      <c r="AI50" s="70" t="s">
        <v>151</v>
      </c>
      <c r="AJ50" s="71">
        <v>7</v>
      </c>
      <c r="AK50" s="72">
        <f t="shared" si="11"/>
        <v>100</v>
      </c>
      <c r="AL50" s="72" t="str">
        <f t="shared" si="12"/>
        <v>FUERTE</v>
      </c>
      <c r="AM50" s="177"/>
      <c r="AN50" s="177"/>
      <c r="AO50" s="177"/>
      <c r="AP50" s="177"/>
      <c r="AQ50" s="73" t="s">
        <v>577</v>
      </c>
      <c r="AR50" s="176"/>
      <c r="AS50" s="176"/>
      <c r="AT50" s="176"/>
      <c r="AU50" s="176"/>
      <c r="AV50" s="151" t="s">
        <v>196</v>
      </c>
      <c r="AW50" s="154" t="s">
        <v>761</v>
      </c>
      <c r="AX50" s="73" t="s">
        <v>83</v>
      </c>
      <c r="AY50" s="73" t="str">
        <f t="shared" si="13"/>
        <v>Catastrófico</v>
      </c>
      <c r="AZ50" s="74" t="str">
        <f t="shared" si="9"/>
        <v>EXTREMO</v>
      </c>
      <c r="BA50" s="81" t="s">
        <v>97</v>
      </c>
      <c r="BB50" s="61"/>
      <c r="BC50" s="61"/>
      <c r="BD50" s="61"/>
      <c r="BE50" s="76"/>
      <c r="BF50" s="76"/>
      <c r="BG50" s="88"/>
      <c r="BH50" s="61"/>
      <c r="BI50" s="61"/>
    </row>
    <row r="51" spans="1:61" ht="220.5" x14ac:dyDescent="0.25">
      <c r="A51" s="82" t="s">
        <v>280</v>
      </c>
      <c r="B51" s="82">
        <v>17</v>
      </c>
      <c r="C51" s="83">
        <v>44202</v>
      </c>
      <c r="D51" s="49" t="s">
        <v>553</v>
      </c>
      <c r="E51" s="49" t="s">
        <v>660</v>
      </c>
      <c r="F51" s="49">
        <v>1</v>
      </c>
      <c r="G51" s="49" t="s">
        <v>554</v>
      </c>
      <c r="H51" s="68" t="s">
        <v>555</v>
      </c>
      <c r="I51" s="93" t="s">
        <v>80</v>
      </c>
      <c r="J51" s="93" t="s">
        <v>556</v>
      </c>
      <c r="K51" s="96"/>
      <c r="L51" s="63" t="s">
        <v>312</v>
      </c>
      <c r="M51" s="63" t="s">
        <v>141</v>
      </c>
      <c r="N51" s="66" t="str">
        <f t="shared" si="10"/>
        <v>EXTREMO</v>
      </c>
      <c r="O51" s="67" t="s">
        <v>588</v>
      </c>
      <c r="P51" s="89" t="s">
        <v>589</v>
      </c>
      <c r="Q51" s="119" t="s">
        <v>196</v>
      </c>
      <c r="R51" s="46" t="s">
        <v>590</v>
      </c>
      <c r="S51" s="49" t="s">
        <v>230</v>
      </c>
      <c r="T51" s="49"/>
      <c r="U51" s="65">
        <v>15</v>
      </c>
      <c r="V51" s="65" t="s">
        <v>591</v>
      </c>
      <c r="W51" s="65">
        <v>15</v>
      </c>
      <c r="X51" s="65" t="s">
        <v>592</v>
      </c>
      <c r="Y51" s="65">
        <v>15</v>
      </c>
      <c r="Z51" s="65" t="s">
        <v>561</v>
      </c>
      <c r="AA51" s="70">
        <v>15</v>
      </c>
      <c r="AB51" s="65" t="s">
        <v>562</v>
      </c>
      <c r="AC51" s="65">
        <v>15</v>
      </c>
      <c r="AD51" s="65" t="s">
        <v>563</v>
      </c>
      <c r="AE51" s="65">
        <v>15</v>
      </c>
      <c r="AF51" s="65" t="s">
        <v>564</v>
      </c>
      <c r="AG51" s="70">
        <v>10</v>
      </c>
      <c r="AH51" s="65" t="s">
        <v>565</v>
      </c>
      <c r="AI51" s="70" t="s">
        <v>151</v>
      </c>
      <c r="AJ51" s="71">
        <v>7</v>
      </c>
      <c r="AK51" s="72">
        <f t="shared" si="11"/>
        <v>100</v>
      </c>
      <c r="AL51" s="72" t="str">
        <f t="shared" si="12"/>
        <v>FUERTE</v>
      </c>
      <c r="AM51" s="177"/>
      <c r="AN51" s="177"/>
      <c r="AO51" s="177"/>
      <c r="AP51" s="177"/>
      <c r="AQ51" s="73" t="s">
        <v>577</v>
      </c>
      <c r="AR51" s="176"/>
      <c r="AS51" s="176"/>
      <c r="AT51" s="176"/>
      <c r="AU51" s="176"/>
      <c r="AV51" s="151" t="s">
        <v>196</v>
      </c>
      <c r="AW51" s="154" t="s">
        <v>761</v>
      </c>
      <c r="AX51" s="73" t="s">
        <v>83</v>
      </c>
      <c r="AY51" s="73" t="str">
        <f t="shared" si="13"/>
        <v>Catastrófico</v>
      </c>
      <c r="AZ51" s="74" t="str">
        <f t="shared" si="9"/>
        <v>EXTREMO</v>
      </c>
      <c r="BA51" s="81" t="s">
        <v>97</v>
      </c>
      <c r="BB51" s="61"/>
      <c r="BC51" s="61"/>
      <c r="BD51" s="61"/>
      <c r="BE51" s="76"/>
      <c r="BF51" s="76"/>
      <c r="BG51" s="88"/>
      <c r="BH51" s="61"/>
      <c r="BI51" s="61"/>
    </row>
    <row r="52" spans="1:61" ht="220.5" x14ac:dyDescent="0.25">
      <c r="A52" s="82" t="s">
        <v>280</v>
      </c>
      <c r="B52" s="82">
        <v>17</v>
      </c>
      <c r="C52" s="83">
        <v>44202</v>
      </c>
      <c r="D52" s="49" t="s">
        <v>553</v>
      </c>
      <c r="E52" s="49" t="s">
        <v>660</v>
      </c>
      <c r="F52" s="49">
        <v>1</v>
      </c>
      <c r="G52" s="49" t="s">
        <v>554</v>
      </c>
      <c r="H52" s="68" t="s">
        <v>555</v>
      </c>
      <c r="I52" s="93" t="s">
        <v>80</v>
      </c>
      <c r="J52" s="93" t="s">
        <v>556</v>
      </c>
      <c r="K52" s="96"/>
      <c r="L52" s="63" t="s">
        <v>312</v>
      </c>
      <c r="M52" s="63" t="s">
        <v>141</v>
      </c>
      <c r="N52" s="66" t="str">
        <f t="shared" si="10"/>
        <v>EXTREMO</v>
      </c>
      <c r="O52" s="67" t="s">
        <v>593</v>
      </c>
      <c r="P52" s="89" t="s">
        <v>594</v>
      </c>
      <c r="Q52" s="119" t="s">
        <v>87</v>
      </c>
      <c r="R52" s="46" t="s">
        <v>595</v>
      </c>
      <c r="S52" s="49" t="s">
        <v>230</v>
      </c>
      <c r="T52" s="49"/>
      <c r="U52" s="65">
        <v>15</v>
      </c>
      <c r="V52" s="65" t="s">
        <v>575</v>
      </c>
      <c r="W52" s="65">
        <v>15</v>
      </c>
      <c r="X52" s="65" t="s">
        <v>596</v>
      </c>
      <c r="Y52" s="65">
        <v>15</v>
      </c>
      <c r="Z52" s="65" t="s">
        <v>561</v>
      </c>
      <c r="AA52" s="70">
        <v>15</v>
      </c>
      <c r="AB52" s="65" t="s">
        <v>562</v>
      </c>
      <c r="AC52" s="65">
        <v>15</v>
      </c>
      <c r="AD52" s="65" t="s">
        <v>563</v>
      </c>
      <c r="AE52" s="65">
        <v>15</v>
      </c>
      <c r="AF52" s="65" t="s">
        <v>564</v>
      </c>
      <c r="AG52" s="70">
        <v>10</v>
      </c>
      <c r="AH52" s="65" t="s">
        <v>565</v>
      </c>
      <c r="AI52" s="70" t="s">
        <v>151</v>
      </c>
      <c r="AJ52" s="71">
        <v>7</v>
      </c>
      <c r="AK52" s="72">
        <f t="shared" si="11"/>
        <v>100</v>
      </c>
      <c r="AL52" s="72" t="str">
        <f t="shared" si="12"/>
        <v>FUERTE</v>
      </c>
      <c r="AM52" s="177"/>
      <c r="AN52" s="177"/>
      <c r="AO52" s="177"/>
      <c r="AP52" s="177"/>
      <c r="AQ52" s="73" t="s">
        <v>577</v>
      </c>
      <c r="AR52" s="176"/>
      <c r="AS52" s="176"/>
      <c r="AT52" s="176"/>
      <c r="AU52" s="176"/>
      <c r="AV52" s="151" t="s">
        <v>196</v>
      </c>
      <c r="AW52" s="154" t="s">
        <v>761</v>
      </c>
      <c r="AX52" s="73" t="s">
        <v>83</v>
      </c>
      <c r="AY52" s="73" t="str">
        <f t="shared" si="13"/>
        <v>Catastrófico</v>
      </c>
      <c r="AZ52" s="74" t="str">
        <f t="shared" si="9"/>
        <v>EXTREMO</v>
      </c>
      <c r="BA52" s="81" t="s">
        <v>97</v>
      </c>
      <c r="BB52" s="61"/>
      <c r="BC52" s="61"/>
      <c r="BD52" s="61"/>
      <c r="BE52" s="76"/>
      <c r="BF52" s="76"/>
      <c r="BG52" s="88"/>
      <c r="BH52" s="61"/>
      <c r="BI52" s="61"/>
    </row>
    <row r="53" spans="1:61" ht="208.5" customHeight="1" x14ac:dyDescent="0.25">
      <c r="A53" s="82" t="s">
        <v>76</v>
      </c>
      <c r="B53" s="82">
        <v>18</v>
      </c>
      <c r="C53" s="83">
        <v>44076</v>
      </c>
      <c r="D53" s="49" t="s">
        <v>597</v>
      </c>
      <c r="E53" s="45" t="s">
        <v>668</v>
      </c>
      <c r="F53" s="49">
        <v>1</v>
      </c>
      <c r="G53" s="49" t="s">
        <v>598</v>
      </c>
      <c r="H53" s="68" t="s">
        <v>599</v>
      </c>
      <c r="I53" s="49"/>
      <c r="J53" s="49" t="s">
        <v>600</v>
      </c>
      <c r="K53" s="49"/>
      <c r="L53" s="63" t="s">
        <v>140</v>
      </c>
      <c r="M53" s="63" t="s">
        <v>84</v>
      </c>
      <c r="N53" s="66" t="str">
        <f t="shared" si="10"/>
        <v>EXTREMO</v>
      </c>
      <c r="O53" s="67" t="s">
        <v>601</v>
      </c>
      <c r="P53" s="89" t="s">
        <v>602</v>
      </c>
      <c r="Q53" s="119" t="s">
        <v>87</v>
      </c>
      <c r="R53" s="46" t="s">
        <v>725</v>
      </c>
      <c r="S53" s="49" t="s">
        <v>230</v>
      </c>
      <c r="T53" s="49"/>
      <c r="U53" s="65">
        <v>15</v>
      </c>
      <c r="V53" s="65" t="s">
        <v>603</v>
      </c>
      <c r="W53" s="65">
        <v>15</v>
      </c>
      <c r="X53" s="65" t="s">
        <v>604</v>
      </c>
      <c r="Y53" s="65">
        <v>15</v>
      </c>
      <c r="Z53" s="65" t="s">
        <v>605</v>
      </c>
      <c r="AA53" s="70">
        <v>15</v>
      </c>
      <c r="AB53" s="65" t="s">
        <v>606</v>
      </c>
      <c r="AC53" s="65">
        <v>15</v>
      </c>
      <c r="AD53" s="65" t="s">
        <v>607</v>
      </c>
      <c r="AE53" s="65">
        <v>15</v>
      </c>
      <c r="AF53" s="65" t="s">
        <v>608</v>
      </c>
      <c r="AG53" s="70">
        <v>10</v>
      </c>
      <c r="AH53" s="65" t="s">
        <v>604</v>
      </c>
      <c r="AI53" s="70" t="s">
        <v>96</v>
      </c>
      <c r="AJ53" s="71">
        <f>IF(P53&lt;&gt;"", 2-COUNTBLANK(P53:P54)," ")</f>
        <v>2</v>
      </c>
      <c r="AK53" s="72">
        <f>IF(P53&lt;&gt;"",U53+W53+Y53+AA53+AC53+AE53+AG53," ")</f>
        <v>100</v>
      </c>
      <c r="AL53" s="72" t="str">
        <f>IF(P53&lt;&gt;"",IF(AK53&lt;86,"DEBIL",IF(AK53&lt;96,"MODERADO","FUERTE"))," ")</f>
        <v>FUERTE</v>
      </c>
      <c r="AM53" s="177">
        <f>(SUM(AK53:AK54))</f>
        <v>200</v>
      </c>
      <c r="AN53" s="177">
        <f>COUNTIF(J53:J54,"*")</f>
        <v>2</v>
      </c>
      <c r="AO53" s="177">
        <f>+AM53/AN53</f>
        <v>100</v>
      </c>
      <c r="AP53" s="177" t="str">
        <f>IF(AO53&lt;50,"DEBIL",IF(AO53&lt;96,"MODERADO","FUERTE"))</f>
        <v>FUERTE</v>
      </c>
      <c r="AQ53" s="73" t="str">
        <f>IFERROR(CONCATENATE(AO53," ", AP53)," ")</f>
        <v>100 FUERTE</v>
      </c>
      <c r="AR53" s="176">
        <f>SUM(IF(AI53="probabilidad",AK53,0),IF(AI54="probabilidad",AK54,0))</f>
        <v>100</v>
      </c>
      <c r="AS53" s="176">
        <f>COUNTIF(AI53:AI54,"Probabilidad")</f>
        <v>1</v>
      </c>
      <c r="AT53" s="176">
        <f>AR53/AS53</f>
        <v>100</v>
      </c>
      <c r="AU53" s="176" t="str">
        <f>IF(AT53&lt;50,"No disminuye",IF(AT53&lt;96,"Indirectamente","Directamente"))</f>
        <v>Directamente</v>
      </c>
      <c r="AV53" s="151" t="s">
        <v>486</v>
      </c>
      <c r="AW53" s="152" t="s">
        <v>788</v>
      </c>
      <c r="AX53" s="73" t="s">
        <v>164</v>
      </c>
      <c r="AY53" s="73" t="str">
        <f>M53</f>
        <v>Mayor</v>
      </c>
      <c r="AZ53" s="74" t="str">
        <f t="shared" si="9"/>
        <v>ALTO</v>
      </c>
      <c r="BA53" s="81" t="s">
        <v>97</v>
      </c>
      <c r="BB53" s="61" t="s">
        <v>609</v>
      </c>
      <c r="BC53" s="61" t="s">
        <v>607</v>
      </c>
      <c r="BD53" s="61" t="s">
        <v>610</v>
      </c>
      <c r="BE53" s="76">
        <v>43831</v>
      </c>
      <c r="BF53" s="76">
        <v>44196</v>
      </c>
      <c r="BG53" s="88" t="s">
        <v>611</v>
      </c>
      <c r="BH53" s="61" t="s">
        <v>612</v>
      </c>
      <c r="BI53" s="61" t="s">
        <v>613</v>
      </c>
    </row>
    <row r="54" spans="1:61" ht="173.25" x14ac:dyDescent="0.25">
      <c r="A54" s="82" t="s">
        <v>76</v>
      </c>
      <c r="B54" s="82">
        <v>18</v>
      </c>
      <c r="C54" s="83">
        <v>44076</v>
      </c>
      <c r="D54" s="49" t="s">
        <v>597</v>
      </c>
      <c r="E54" s="45" t="s">
        <v>668</v>
      </c>
      <c r="F54" s="49">
        <v>1</v>
      </c>
      <c r="G54" s="49" t="s">
        <v>598</v>
      </c>
      <c r="H54" s="68" t="s">
        <v>599</v>
      </c>
      <c r="I54" s="49" t="s">
        <v>80</v>
      </c>
      <c r="J54" s="65" t="s">
        <v>614</v>
      </c>
      <c r="K54" s="65"/>
      <c r="L54" s="63" t="s">
        <v>140</v>
      </c>
      <c r="M54" s="63" t="s">
        <v>84</v>
      </c>
      <c r="N54" s="66" t="str">
        <f t="shared" si="10"/>
        <v>EXTREMO</v>
      </c>
      <c r="O54" s="67" t="s">
        <v>615</v>
      </c>
      <c r="P54" s="68" t="s">
        <v>616</v>
      </c>
      <c r="Q54" s="119" t="s">
        <v>87</v>
      </c>
      <c r="R54" s="46" t="s">
        <v>726</v>
      </c>
      <c r="S54" s="49" t="s">
        <v>230</v>
      </c>
      <c r="T54" s="49"/>
      <c r="U54" s="65">
        <v>15</v>
      </c>
      <c r="V54" s="65" t="s">
        <v>617</v>
      </c>
      <c r="W54" s="65">
        <v>15</v>
      </c>
      <c r="X54" s="65" t="s">
        <v>618</v>
      </c>
      <c r="Y54" s="65">
        <v>15</v>
      </c>
      <c r="Z54" s="65" t="s">
        <v>198</v>
      </c>
      <c r="AA54" s="70">
        <v>15</v>
      </c>
      <c r="AB54" s="65" t="s">
        <v>619</v>
      </c>
      <c r="AC54" s="65">
        <v>15</v>
      </c>
      <c r="AD54" s="65" t="s">
        <v>620</v>
      </c>
      <c r="AE54" s="65">
        <v>15</v>
      </c>
      <c r="AF54" s="65" t="s">
        <v>621</v>
      </c>
      <c r="AG54" s="70">
        <v>10</v>
      </c>
      <c r="AH54" s="65" t="s">
        <v>618</v>
      </c>
      <c r="AI54" s="70" t="s">
        <v>151</v>
      </c>
      <c r="AJ54" s="71">
        <v>2</v>
      </c>
      <c r="AK54" s="72">
        <f>IF(P54&lt;&gt;"",U54+W54+Y54+AA54+AC54+AE54+AG54," ")</f>
        <v>100</v>
      </c>
      <c r="AL54" s="72" t="str">
        <f>IF(P54&lt;&gt;"",IF(AK54&lt;86,"DEBIL",IF(AK54&lt;96,"MODERADO","FUERTE"))," ")</f>
        <v>FUERTE</v>
      </c>
      <c r="AM54" s="177"/>
      <c r="AN54" s="177"/>
      <c r="AO54" s="177"/>
      <c r="AP54" s="177"/>
      <c r="AQ54" s="73" t="s">
        <v>114</v>
      </c>
      <c r="AR54" s="176"/>
      <c r="AS54" s="176"/>
      <c r="AT54" s="176"/>
      <c r="AU54" s="176"/>
      <c r="AV54" s="151" t="s">
        <v>766</v>
      </c>
      <c r="AW54" s="152" t="s">
        <v>789</v>
      </c>
      <c r="AX54" s="73" t="s">
        <v>164</v>
      </c>
      <c r="AY54" s="73" t="str">
        <f>M54</f>
        <v>Mayor</v>
      </c>
      <c r="AZ54" s="74" t="str">
        <f t="shared" si="9"/>
        <v>ALTO</v>
      </c>
      <c r="BA54" s="81" t="s">
        <v>97</v>
      </c>
      <c r="BB54" s="49" t="s">
        <v>622</v>
      </c>
      <c r="BC54" s="49" t="s">
        <v>618</v>
      </c>
      <c r="BD54" s="49" t="s">
        <v>610</v>
      </c>
      <c r="BE54" s="76">
        <v>43831</v>
      </c>
      <c r="BF54" s="76">
        <v>44196</v>
      </c>
      <c r="BG54" s="88" t="s">
        <v>623</v>
      </c>
      <c r="BH54" s="49" t="s">
        <v>624</v>
      </c>
      <c r="BI54" s="49" t="s">
        <v>625</v>
      </c>
    </row>
    <row r="55" spans="1:61" ht="341.25" customHeight="1" x14ac:dyDescent="0.25">
      <c r="A55" s="82" t="s">
        <v>76</v>
      </c>
      <c r="B55" s="82">
        <v>18</v>
      </c>
      <c r="C55" s="83">
        <v>44076</v>
      </c>
      <c r="D55" s="49" t="s">
        <v>597</v>
      </c>
      <c r="E55" s="45" t="s">
        <v>668</v>
      </c>
      <c r="F55" s="49">
        <v>2</v>
      </c>
      <c r="G55" s="49" t="s">
        <v>626</v>
      </c>
      <c r="H55" s="68" t="s">
        <v>627</v>
      </c>
      <c r="I55" s="49" t="s">
        <v>427</v>
      </c>
      <c r="J55" s="65" t="s">
        <v>628</v>
      </c>
      <c r="K55" s="49"/>
      <c r="L55" s="63" t="s">
        <v>312</v>
      </c>
      <c r="M55" s="63" t="s">
        <v>84</v>
      </c>
      <c r="N55" s="66" t="str">
        <f t="shared" si="10"/>
        <v>EXTREMO</v>
      </c>
      <c r="O55" s="67" t="s">
        <v>629</v>
      </c>
      <c r="P55" s="68" t="s">
        <v>630</v>
      </c>
      <c r="Q55" s="119" t="s">
        <v>87</v>
      </c>
      <c r="R55" s="46" t="s">
        <v>727</v>
      </c>
      <c r="S55" s="49" t="s">
        <v>230</v>
      </c>
      <c r="T55" s="49"/>
      <c r="U55" s="65">
        <v>15</v>
      </c>
      <c r="V55" s="65" t="s">
        <v>603</v>
      </c>
      <c r="W55" s="65">
        <v>15</v>
      </c>
      <c r="X55" s="65" t="s">
        <v>631</v>
      </c>
      <c r="Y55" s="65">
        <v>15</v>
      </c>
      <c r="Z55" s="65" t="s">
        <v>632</v>
      </c>
      <c r="AA55" s="70">
        <v>15</v>
      </c>
      <c r="AB55" s="65" t="s">
        <v>633</v>
      </c>
      <c r="AC55" s="65">
        <v>15</v>
      </c>
      <c r="AD55" s="65" t="s">
        <v>631</v>
      </c>
      <c r="AE55" s="65">
        <v>15</v>
      </c>
      <c r="AF55" s="65" t="s">
        <v>631</v>
      </c>
      <c r="AG55" s="70">
        <v>10</v>
      </c>
      <c r="AH55" s="65" t="s">
        <v>631</v>
      </c>
      <c r="AI55" s="70" t="s">
        <v>151</v>
      </c>
      <c r="AJ55" s="71">
        <v>1</v>
      </c>
      <c r="AK55" s="72">
        <f>IF(P55&lt;&gt;"",U55+W55+Y55+AA55+AC55+AE55+AG55," ")</f>
        <v>100</v>
      </c>
      <c r="AL55" s="72" t="str">
        <f>IF(P55&lt;&gt;"",IF(AK55&lt;86,"DEBIL",IF(AK55&lt;96,"MODERADO","FUERTE"))," ")</f>
        <v>FUERTE</v>
      </c>
      <c r="AM55" s="72">
        <f>(SUM(AK55:AK55))</f>
        <v>100</v>
      </c>
      <c r="AN55" s="72">
        <f>COUNTIF(J55:J55,"*")</f>
        <v>1</v>
      </c>
      <c r="AO55" s="72">
        <f>+AM55/AN55</f>
        <v>100</v>
      </c>
      <c r="AP55" s="72" t="str">
        <f>IF(AO55&lt;50,"DEBIL",IF(AO55&lt;96,"MODERADO","FUERTE"))</f>
        <v>FUERTE</v>
      </c>
      <c r="AQ55" s="73" t="str">
        <f>IFERROR(CONCATENATE(AO55," ", AP55)," ")</f>
        <v>100 FUERTE</v>
      </c>
      <c r="AR55" s="90">
        <f>SUM(IF(AI55="probabilidad",AK55,0))</f>
        <v>100</v>
      </c>
      <c r="AS55" s="90">
        <f>COUNTIF(AI55:AI55,"Probabilidad")</f>
        <v>1</v>
      </c>
      <c r="AT55" s="90">
        <f>AR55/AS55</f>
        <v>100</v>
      </c>
      <c r="AU55" s="90" t="str">
        <f>IF(AT55&lt;50,"No disminuye",IF(AT55&lt;96,"Indirectamente","Directamente"))</f>
        <v>Directamente</v>
      </c>
      <c r="AV55" s="151" t="s">
        <v>766</v>
      </c>
      <c r="AW55" s="152" t="s">
        <v>790</v>
      </c>
      <c r="AX55" s="73" t="s">
        <v>83</v>
      </c>
      <c r="AY55" s="73" t="str">
        <f>M55</f>
        <v>Mayor</v>
      </c>
      <c r="AZ55" s="74" t="str">
        <f t="shared" si="9"/>
        <v>ALTO</v>
      </c>
      <c r="BA55" s="81" t="s">
        <v>97</v>
      </c>
      <c r="BB55" s="61" t="s">
        <v>634</v>
      </c>
      <c r="BC55" s="61" t="s">
        <v>631</v>
      </c>
      <c r="BD55" s="61" t="s">
        <v>610</v>
      </c>
      <c r="BE55" s="76">
        <v>43831</v>
      </c>
      <c r="BF55" s="76">
        <v>44196</v>
      </c>
      <c r="BG55" s="88" t="s">
        <v>635</v>
      </c>
      <c r="BH55" s="61" t="s">
        <v>631</v>
      </c>
      <c r="BI55" s="61" t="s">
        <v>636</v>
      </c>
    </row>
    <row r="56" spans="1:61" ht="220.5" x14ac:dyDescent="0.25">
      <c r="A56" s="82" t="s">
        <v>76</v>
      </c>
      <c r="B56" s="82">
        <v>18</v>
      </c>
      <c r="C56" s="83">
        <v>44076</v>
      </c>
      <c r="D56" s="49" t="s">
        <v>597</v>
      </c>
      <c r="E56" s="45" t="s">
        <v>668</v>
      </c>
      <c r="F56" s="49">
        <v>3</v>
      </c>
      <c r="G56" s="49" t="s">
        <v>637</v>
      </c>
      <c r="H56" s="68" t="s">
        <v>638</v>
      </c>
      <c r="I56" s="49"/>
      <c r="J56" s="49" t="s">
        <v>639</v>
      </c>
      <c r="K56" s="49"/>
      <c r="L56" s="63" t="s">
        <v>312</v>
      </c>
      <c r="M56" s="63" t="s">
        <v>345</v>
      </c>
      <c r="N56" s="66" t="str">
        <f t="shared" si="10"/>
        <v>ALTO</v>
      </c>
      <c r="O56" s="67" t="s">
        <v>640</v>
      </c>
      <c r="P56" s="89" t="s">
        <v>641</v>
      </c>
      <c r="Q56" s="119" t="s">
        <v>87</v>
      </c>
      <c r="R56" s="46" t="s">
        <v>728</v>
      </c>
      <c r="S56" s="49" t="s">
        <v>230</v>
      </c>
      <c r="T56" s="49"/>
      <c r="U56" s="65">
        <v>15</v>
      </c>
      <c r="V56" s="65" t="s">
        <v>642</v>
      </c>
      <c r="W56" s="65">
        <v>15</v>
      </c>
      <c r="X56" s="65" t="s">
        <v>643</v>
      </c>
      <c r="Y56" s="65">
        <v>15</v>
      </c>
      <c r="Z56" s="65" t="s">
        <v>644</v>
      </c>
      <c r="AA56" s="70">
        <v>15</v>
      </c>
      <c r="AB56" s="65" t="s">
        <v>645</v>
      </c>
      <c r="AC56" s="65">
        <v>15</v>
      </c>
      <c r="AD56" s="65" t="s">
        <v>646</v>
      </c>
      <c r="AE56" s="65">
        <v>15</v>
      </c>
      <c r="AF56" s="65" t="s">
        <v>647</v>
      </c>
      <c r="AG56" s="70">
        <v>10</v>
      </c>
      <c r="AH56" s="65" t="s">
        <v>648</v>
      </c>
      <c r="AI56" s="70" t="s">
        <v>151</v>
      </c>
      <c r="AJ56" s="71">
        <f>IF(P56&lt;&gt;"", 1-COUNTBLANK(P56:P56)," ")</f>
        <v>1</v>
      </c>
      <c r="AK56" s="72">
        <f>IF(P56&lt;&gt;"",U56+W56+Y56+AA56+AC56+AE56+AG56," ")</f>
        <v>100</v>
      </c>
      <c r="AL56" s="72" t="str">
        <f>IF(P56&lt;&gt;"",IF(AK56&lt;86,"DEBIL",IF(AK56&lt;96,"MODERADO","FUERTE"))," ")</f>
        <v>FUERTE</v>
      </c>
      <c r="AM56" s="72">
        <f>(SUM(AK56:AK56))</f>
        <v>100</v>
      </c>
      <c r="AN56" s="72">
        <f>COUNTIF(J56:J56,"*")</f>
        <v>1</v>
      </c>
      <c r="AO56" s="72">
        <f>+AM56/AN56</f>
        <v>100</v>
      </c>
      <c r="AP56" s="72" t="str">
        <f>IF(AO56&lt;50,"DEBIL",IF(AO56&lt;96,"MODERADO","FUERTE"))</f>
        <v>FUERTE</v>
      </c>
      <c r="AQ56" s="73" t="str">
        <f>IFERROR(CONCATENATE(AO56," ", AP56)," ")</f>
        <v>100 FUERTE</v>
      </c>
      <c r="AR56" s="90">
        <f>SUM(IF(AI56="probabilidad",AK56,0))</f>
        <v>100</v>
      </c>
      <c r="AS56" s="90">
        <f>COUNTIF(AI56:AI56,"Probabilidad")</f>
        <v>1</v>
      </c>
      <c r="AT56" s="90">
        <f>AR56/AS56</f>
        <v>100</v>
      </c>
      <c r="AU56" s="90" t="str">
        <f>IF(AT56&lt;50,"No disminuye",IF(AT56&lt;96,"Indirectamente","Directamente"))</f>
        <v>Directamente</v>
      </c>
      <c r="AV56" s="151" t="s">
        <v>766</v>
      </c>
      <c r="AW56" s="153" t="s">
        <v>791</v>
      </c>
      <c r="AX56" s="73" t="s">
        <v>83</v>
      </c>
      <c r="AY56" s="73" t="str">
        <f>M56</f>
        <v>Moderado</v>
      </c>
      <c r="AZ56" s="74" t="str">
        <f t="shared" si="9"/>
        <v>MODERADO</v>
      </c>
      <c r="BA56" s="81" t="s">
        <v>97</v>
      </c>
      <c r="BB56" s="61" t="s">
        <v>649</v>
      </c>
      <c r="BC56" s="61" t="s">
        <v>650</v>
      </c>
      <c r="BD56" s="61" t="s">
        <v>651</v>
      </c>
      <c r="BE56" s="76">
        <v>43831</v>
      </c>
      <c r="BF56" s="76">
        <v>44196</v>
      </c>
      <c r="BG56" s="88" t="s">
        <v>652</v>
      </c>
      <c r="BH56" s="61" t="s">
        <v>653</v>
      </c>
      <c r="BI56" s="61" t="s">
        <v>654</v>
      </c>
    </row>
    <row r="57" spans="1:61" ht="15.75" customHeight="1" x14ac:dyDescent="0.25">
      <c r="D57" s="97"/>
      <c r="E57" s="98"/>
      <c r="F57" s="99"/>
      <c r="G57" s="99"/>
      <c r="H57" s="100"/>
      <c r="I57" s="98"/>
      <c r="J57" s="98"/>
      <c r="K57" s="99"/>
      <c r="L57" s="99"/>
      <c r="M57" s="99"/>
      <c r="N57" s="99"/>
      <c r="O57" s="101"/>
      <c r="P57" s="102"/>
      <c r="Q57" s="144"/>
      <c r="R57" s="98"/>
      <c r="S57" s="98"/>
      <c r="T57" s="98"/>
      <c r="U57" s="103"/>
      <c r="V57" s="103"/>
      <c r="W57" s="103"/>
      <c r="X57" s="103"/>
      <c r="Y57" s="103"/>
      <c r="Z57" s="103"/>
      <c r="AA57" s="103"/>
      <c r="AB57" s="103"/>
      <c r="AC57" s="103"/>
      <c r="AD57" s="103"/>
      <c r="AE57" s="103"/>
      <c r="AF57" s="103"/>
      <c r="AG57" s="103"/>
      <c r="AH57" s="103"/>
      <c r="AX57" s="103"/>
      <c r="AY57" s="103"/>
      <c r="AZ57" s="103"/>
      <c r="BA57" s="103"/>
    </row>
    <row r="58" spans="1:61" ht="15.75" customHeight="1" x14ac:dyDescent="0.25">
      <c r="D58" s="97"/>
      <c r="E58" s="98"/>
      <c r="F58" s="99"/>
      <c r="G58" s="99"/>
      <c r="H58" s="100"/>
      <c r="I58" s="98"/>
      <c r="J58" s="98"/>
      <c r="K58" s="99"/>
      <c r="L58" s="99"/>
      <c r="M58" s="99"/>
      <c r="N58" s="99"/>
      <c r="O58" s="101"/>
      <c r="P58" s="102"/>
      <c r="Q58" s="144"/>
      <c r="R58" s="98"/>
      <c r="S58" s="98"/>
      <c r="T58" s="98"/>
      <c r="U58" s="103"/>
      <c r="V58" s="103"/>
      <c r="W58" s="103"/>
      <c r="X58" s="103"/>
      <c r="Y58" s="103"/>
      <c r="Z58" s="103"/>
      <c r="AA58" s="103"/>
      <c r="AB58" s="103"/>
      <c r="AC58" s="103"/>
      <c r="AD58" s="103"/>
      <c r="AE58" s="103"/>
      <c r="AF58" s="103"/>
      <c r="AG58" s="103"/>
      <c r="AH58" s="103"/>
      <c r="AX58" s="103"/>
      <c r="AY58" s="103"/>
      <c r="AZ58" s="103"/>
      <c r="BA58" s="103"/>
    </row>
    <row r="59" spans="1:61" ht="15.75" customHeight="1" x14ac:dyDescent="0.25">
      <c r="D59" s="97"/>
      <c r="E59" s="98"/>
      <c r="F59" s="99"/>
      <c r="G59" s="99"/>
      <c r="H59" s="100"/>
      <c r="I59" s="98"/>
      <c r="J59" s="98"/>
      <c r="K59" s="99"/>
      <c r="L59" s="99"/>
      <c r="M59" s="99"/>
      <c r="N59" s="99"/>
      <c r="O59" s="101"/>
      <c r="P59" s="102"/>
      <c r="Q59" s="144"/>
      <c r="R59" s="98"/>
      <c r="S59" s="98"/>
      <c r="T59" s="98"/>
      <c r="U59" s="103"/>
      <c r="V59" s="103"/>
      <c r="W59" s="103"/>
      <c r="X59" s="103"/>
      <c r="Y59" s="103"/>
      <c r="Z59" s="103"/>
      <c r="AA59" s="103"/>
      <c r="AB59" s="103"/>
      <c r="AC59" s="103"/>
      <c r="AD59" s="103"/>
      <c r="AE59" s="103"/>
      <c r="AF59" s="103"/>
      <c r="AG59" s="103"/>
      <c r="AH59" s="103"/>
      <c r="AX59" s="103"/>
      <c r="AY59" s="103"/>
      <c r="AZ59" s="103"/>
      <c r="BA59" s="103"/>
    </row>
    <row r="60" spans="1:61" ht="15.75" customHeight="1" x14ac:dyDescent="0.25">
      <c r="D60" s="97"/>
      <c r="E60" s="98"/>
      <c r="F60" s="99"/>
      <c r="G60" s="99"/>
      <c r="H60" s="100"/>
      <c r="I60" s="98"/>
      <c r="J60" s="98"/>
      <c r="K60" s="99"/>
      <c r="L60" s="99"/>
      <c r="M60" s="99"/>
      <c r="N60" s="99"/>
      <c r="O60" s="101"/>
      <c r="P60" s="102"/>
      <c r="Q60" s="144"/>
      <c r="R60" s="98"/>
      <c r="S60" s="98"/>
      <c r="T60" s="98"/>
      <c r="U60" s="103"/>
      <c r="V60" s="103"/>
      <c r="W60" s="103"/>
      <c r="X60" s="103"/>
      <c r="Y60" s="103"/>
      <c r="Z60" s="103"/>
      <c r="AA60" s="103"/>
      <c r="AB60" s="103"/>
      <c r="AC60" s="103"/>
      <c r="AD60" s="103"/>
      <c r="AE60" s="103"/>
      <c r="AF60" s="103"/>
      <c r="AG60" s="103"/>
      <c r="AH60" s="103"/>
      <c r="AX60" s="103"/>
      <c r="AY60" s="103"/>
      <c r="AZ60" s="103"/>
      <c r="BA60" s="103"/>
    </row>
    <row r="61" spans="1:61" ht="15.75" customHeight="1" x14ac:dyDescent="0.25">
      <c r="D61" s="97"/>
      <c r="E61" s="98"/>
      <c r="F61" s="99"/>
      <c r="G61" s="99"/>
      <c r="H61" s="100"/>
      <c r="I61" s="98"/>
      <c r="J61" s="98"/>
      <c r="K61" s="99"/>
      <c r="L61" s="99"/>
      <c r="M61" s="99"/>
      <c r="N61" s="99"/>
      <c r="O61" s="101"/>
      <c r="P61" s="102"/>
      <c r="Q61" s="144"/>
      <c r="R61" s="98"/>
      <c r="S61" s="98"/>
      <c r="T61" s="98"/>
      <c r="U61" s="103"/>
      <c r="V61" s="103"/>
      <c r="W61" s="103"/>
      <c r="X61" s="103"/>
      <c r="Y61" s="103"/>
      <c r="Z61" s="103"/>
      <c r="AA61" s="103"/>
      <c r="AB61" s="103"/>
      <c r="AC61" s="103"/>
      <c r="AD61" s="103"/>
      <c r="AE61" s="103"/>
      <c r="AF61" s="103"/>
      <c r="AG61" s="103"/>
      <c r="AH61" s="103"/>
      <c r="AX61" s="103"/>
      <c r="AY61" s="103"/>
      <c r="AZ61" s="103"/>
      <c r="BA61" s="103"/>
      <c r="BI61" s="104"/>
    </row>
    <row r="62" spans="1:61" ht="15.75" customHeight="1" x14ac:dyDescent="0.25">
      <c r="D62" s="97"/>
      <c r="E62" s="98"/>
      <c r="F62" s="99"/>
      <c r="G62" s="99"/>
      <c r="H62" s="100"/>
      <c r="I62" s="98"/>
      <c r="J62" s="98"/>
      <c r="K62" s="99"/>
      <c r="L62" s="99"/>
      <c r="M62" s="99"/>
      <c r="N62" s="99"/>
      <c r="O62" s="101"/>
      <c r="P62" s="102"/>
      <c r="Q62" s="144"/>
      <c r="R62" s="98"/>
      <c r="S62" s="98"/>
      <c r="T62" s="98"/>
      <c r="U62" s="103"/>
      <c r="V62" s="103"/>
      <c r="W62" s="103"/>
      <c r="X62" s="103"/>
      <c r="Y62" s="103"/>
      <c r="Z62" s="103"/>
      <c r="AA62" s="103"/>
      <c r="AB62" s="103"/>
      <c r="AC62" s="103"/>
      <c r="AD62" s="103"/>
      <c r="AE62" s="103"/>
      <c r="AF62" s="103"/>
      <c r="AG62" s="103"/>
      <c r="AH62" s="103"/>
      <c r="AX62" s="103"/>
      <c r="AY62" s="103"/>
      <c r="AZ62" s="103"/>
      <c r="BA62" s="103"/>
    </row>
    <row r="63" spans="1:61" ht="15.75" customHeight="1" x14ac:dyDescent="0.25">
      <c r="D63" s="97"/>
      <c r="E63" s="98"/>
      <c r="F63" s="99"/>
      <c r="G63" s="99"/>
      <c r="H63" s="100"/>
      <c r="I63" s="98"/>
      <c r="J63" s="98"/>
      <c r="K63" s="99"/>
      <c r="L63" s="99"/>
      <c r="M63" s="99"/>
      <c r="N63" s="99"/>
      <c r="O63" s="101"/>
      <c r="P63" s="102"/>
      <c r="Q63" s="144"/>
      <c r="R63" s="98"/>
      <c r="S63" s="98"/>
      <c r="T63" s="98"/>
      <c r="U63" s="103"/>
      <c r="V63" s="103"/>
      <c r="W63" s="103"/>
      <c r="X63" s="103"/>
      <c r="Y63" s="103"/>
      <c r="Z63" s="103"/>
      <c r="AA63" s="103"/>
      <c r="AB63" s="103"/>
      <c r="AC63" s="103"/>
      <c r="AD63" s="103"/>
      <c r="AE63" s="103"/>
      <c r="AF63" s="103"/>
      <c r="AG63" s="103"/>
      <c r="AH63" s="103"/>
      <c r="AX63" s="103"/>
      <c r="AY63" s="103"/>
      <c r="AZ63" s="103"/>
      <c r="BA63" s="103"/>
    </row>
    <row r="64" spans="1:61" ht="15.75" customHeight="1" x14ac:dyDescent="0.25">
      <c r="D64" s="97"/>
      <c r="E64" s="98"/>
      <c r="F64" s="99"/>
      <c r="G64" s="99"/>
      <c r="H64" s="100"/>
      <c r="I64" s="98"/>
      <c r="J64" s="98"/>
      <c r="K64" s="99"/>
      <c r="L64" s="99"/>
      <c r="M64" s="99"/>
      <c r="N64" s="99"/>
      <c r="O64" s="101"/>
      <c r="P64" s="102"/>
      <c r="Q64" s="144"/>
      <c r="R64" s="98"/>
      <c r="S64" s="98"/>
      <c r="T64" s="98"/>
      <c r="U64" s="103"/>
      <c r="V64" s="103"/>
      <c r="W64" s="103"/>
      <c r="X64" s="103"/>
      <c r="Y64" s="103"/>
      <c r="Z64" s="103"/>
      <c r="AA64" s="103"/>
      <c r="AB64" s="103"/>
      <c r="AC64" s="103"/>
      <c r="AD64" s="103"/>
      <c r="AE64" s="103"/>
      <c r="AF64" s="103"/>
      <c r="AG64" s="103"/>
      <c r="AH64" s="103"/>
      <c r="AX64" s="103"/>
      <c r="AY64" s="103"/>
      <c r="AZ64" s="103"/>
      <c r="BA64" s="103"/>
    </row>
    <row r="65" spans="4:53" ht="15.75" customHeight="1" x14ac:dyDescent="0.25">
      <c r="D65" s="97"/>
      <c r="E65" s="98"/>
      <c r="F65" s="99"/>
      <c r="G65" s="99"/>
      <c r="H65" s="100"/>
      <c r="I65" s="98"/>
      <c r="J65" s="98"/>
      <c r="K65" s="99"/>
      <c r="L65" s="99"/>
      <c r="M65" s="99"/>
      <c r="N65" s="99"/>
      <c r="O65" s="101"/>
      <c r="P65" s="102"/>
      <c r="Q65" s="144"/>
      <c r="R65" s="98"/>
      <c r="S65" s="98"/>
      <c r="T65" s="98"/>
      <c r="U65" s="103"/>
      <c r="V65" s="103"/>
      <c r="W65" s="103"/>
      <c r="X65" s="103"/>
      <c r="Y65" s="103"/>
      <c r="Z65" s="103"/>
      <c r="AA65" s="103"/>
      <c r="AB65" s="103"/>
      <c r="AC65" s="103"/>
      <c r="AD65" s="103"/>
      <c r="AE65" s="103"/>
      <c r="AF65" s="103"/>
      <c r="AG65" s="103"/>
      <c r="AH65" s="103"/>
      <c r="AX65" s="103"/>
      <c r="AY65" s="103"/>
      <c r="AZ65" s="103"/>
      <c r="BA65" s="103"/>
    </row>
    <row r="66" spans="4:53" ht="15.75" customHeight="1" x14ac:dyDescent="0.25">
      <c r="D66" s="97"/>
      <c r="E66" s="98"/>
      <c r="F66" s="99"/>
      <c r="G66" s="99"/>
      <c r="H66" s="100"/>
      <c r="I66" s="98"/>
      <c r="J66" s="98"/>
      <c r="K66" s="99"/>
      <c r="L66" s="99"/>
      <c r="M66" s="99"/>
      <c r="N66" s="99"/>
      <c r="O66" s="101"/>
      <c r="P66" s="102"/>
      <c r="Q66" s="144"/>
      <c r="R66" s="98"/>
      <c r="S66" s="98"/>
      <c r="T66" s="98"/>
      <c r="U66" s="103"/>
      <c r="V66" s="103"/>
      <c r="W66" s="103"/>
      <c r="X66" s="103"/>
      <c r="Y66" s="103"/>
      <c r="Z66" s="103"/>
      <c r="AA66" s="103"/>
      <c r="AB66" s="103"/>
      <c r="AC66" s="103"/>
      <c r="AD66" s="103"/>
      <c r="AE66" s="103"/>
      <c r="AF66" s="103"/>
      <c r="AG66" s="103"/>
      <c r="AH66" s="103"/>
      <c r="AX66" s="103"/>
      <c r="AY66" s="103"/>
      <c r="AZ66" s="103"/>
      <c r="BA66" s="103"/>
    </row>
    <row r="67" spans="4:53" ht="15.75" customHeight="1" x14ac:dyDescent="0.25">
      <c r="D67" s="97"/>
      <c r="E67" s="98"/>
      <c r="F67" s="99"/>
      <c r="G67" s="99"/>
      <c r="H67" s="100"/>
      <c r="I67" s="98"/>
      <c r="J67" s="98"/>
      <c r="K67" s="99"/>
      <c r="L67" s="99"/>
      <c r="M67" s="99"/>
      <c r="N67" s="99"/>
      <c r="O67" s="101"/>
      <c r="P67" s="102"/>
      <c r="Q67" s="144"/>
      <c r="R67" s="98"/>
      <c r="S67" s="98"/>
      <c r="T67" s="98"/>
      <c r="U67" s="103"/>
      <c r="V67" s="103"/>
      <c r="W67" s="103"/>
      <c r="X67" s="103"/>
      <c r="Y67" s="103"/>
      <c r="Z67" s="103"/>
      <c r="AA67" s="103"/>
      <c r="AB67" s="103"/>
      <c r="AC67" s="103"/>
      <c r="AD67" s="103"/>
      <c r="AE67" s="103"/>
      <c r="AF67" s="103"/>
      <c r="AG67" s="103"/>
      <c r="AH67" s="103"/>
      <c r="AX67" s="103"/>
      <c r="AY67" s="103"/>
      <c r="AZ67" s="103"/>
      <c r="BA67" s="103"/>
    </row>
    <row r="68" spans="4:53" ht="15.75" customHeight="1" x14ac:dyDescent="0.25">
      <c r="D68" s="97"/>
      <c r="E68" s="98"/>
      <c r="F68" s="99"/>
      <c r="G68" s="99"/>
      <c r="H68" s="100"/>
      <c r="I68" s="98"/>
      <c r="J68" s="98"/>
      <c r="K68" s="99"/>
      <c r="L68" s="99"/>
      <c r="M68" s="99"/>
      <c r="N68" s="99"/>
      <c r="O68" s="101"/>
      <c r="P68" s="102"/>
      <c r="Q68" s="144"/>
      <c r="R68" s="98"/>
      <c r="S68" s="98"/>
      <c r="T68" s="98"/>
      <c r="U68" s="103"/>
      <c r="V68" s="103"/>
      <c r="W68" s="103"/>
      <c r="X68" s="103"/>
      <c r="Y68" s="103"/>
      <c r="Z68" s="103"/>
      <c r="AA68" s="103"/>
      <c r="AB68" s="103"/>
      <c r="AC68" s="103"/>
      <c r="AD68" s="103"/>
      <c r="AE68" s="103"/>
      <c r="AF68" s="103"/>
      <c r="AG68" s="103"/>
      <c r="AH68" s="103"/>
      <c r="AX68" s="103"/>
      <c r="AY68" s="103"/>
      <c r="AZ68" s="103"/>
      <c r="BA68" s="103"/>
    </row>
    <row r="69" spans="4:53" ht="15.75" customHeight="1" x14ac:dyDescent="0.25">
      <c r="D69" s="97"/>
      <c r="E69" s="98"/>
      <c r="F69" s="99"/>
      <c r="G69" s="99"/>
      <c r="H69" s="100"/>
      <c r="I69" s="98"/>
      <c r="J69" s="98"/>
      <c r="K69" s="99"/>
      <c r="L69" s="99"/>
      <c r="M69" s="99"/>
      <c r="N69" s="99"/>
      <c r="O69" s="101"/>
      <c r="P69" s="102"/>
      <c r="Q69" s="144"/>
      <c r="R69" s="98"/>
      <c r="S69" s="98"/>
      <c r="T69" s="98"/>
      <c r="U69" s="103"/>
      <c r="V69" s="103"/>
      <c r="W69" s="103"/>
      <c r="X69" s="103"/>
      <c r="Y69" s="103"/>
      <c r="Z69" s="103"/>
      <c r="AA69" s="103"/>
      <c r="AB69" s="103"/>
      <c r="AC69" s="103"/>
      <c r="AD69" s="103"/>
      <c r="AE69" s="103"/>
      <c r="AF69" s="103"/>
      <c r="AG69" s="103"/>
      <c r="AH69" s="103"/>
      <c r="AX69" s="103"/>
      <c r="AY69" s="103"/>
      <c r="AZ69" s="103"/>
      <c r="BA69" s="103"/>
    </row>
    <row r="70" spans="4:53" ht="15.75" customHeight="1" x14ac:dyDescent="0.25">
      <c r="D70" s="97"/>
      <c r="E70" s="98"/>
      <c r="F70" s="99"/>
      <c r="G70" s="99"/>
      <c r="H70" s="100"/>
      <c r="I70" s="98"/>
      <c r="J70" s="98"/>
      <c r="K70" s="99"/>
      <c r="L70" s="99"/>
      <c r="M70" s="99"/>
      <c r="N70" s="99"/>
      <c r="O70" s="101"/>
      <c r="P70" s="102"/>
      <c r="Q70" s="144"/>
      <c r="R70" s="98"/>
      <c r="S70" s="98"/>
      <c r="T70" s="98"/>
      <c r="U70" s="103"/>
      <c r="V70" s="103"/>
      <c r="W70" s="103"/>
      <c r="X70" s="103"/>
      <c r="Y70" s="103"/>
      <c r="Z70" s="103"/>
      <c r="AA70" s="103"/>
      <c r="AB70" s="103"/>
      <c r="AC70" s="103"/>
      <c r="AD70" s="103"/>
      <c r="AE70" s="103"/>
      <c r="AF70" s="103"/>
      <c r="AG70" s="103"/>
      <c r="AH70" s="103"/>
      <c r="AX70" s="103"/>
      <c r="AY70" s="103"/>
      <c r="AZ70" s="103"/>
      <c r="BA70" s="103"/>
    </row>
    <row r="71" spans="4:53" ht="15.75" customHeight="1" x14ac:dyDescent="0.25">
      <c r="D71" s="97"/>
      <c r="E71" s="98"/>
      <c r="F71" s="99"/>
      <c r="G71" s="99"/>
      <c r="H71" s="100"/>
      <c r="I71" s="98"/>
      <c r="J71" s="98"/>
      <c r="K71" s="99"/>
      <c r="L71" s="99"/>
      <c r="M71" s="99"/>
      <c r="N71" s="99"/>
      <c r="O71" s="101"/>
      <c r="P71" s="102"/>
      <c r="Q71" s="144"/>
      <c r="R71" s="98"/>
      <c r="S71" s="98"/>
      <c r="T71" s="98"/>
      <c r="U71" s="103"/>
      <c r="V71" s="103"/>
      <c r="W71" s="103"/>
      <c r="X71" s="103"/>
      <c r="Y71" s="103"/>
      <c r="Z71" s="103"/>
      <c r="AA71" s="103"/>
      <c r="AB71" s="103"/>
      <c r="AC71" s="103"/>
      <c r="AD71" s="103"/>
      <c r="AE71" s="103"/>
      <c r="AF71" s="103"/>
      <c r="AG71" s="103"/>
      <c r="AH71" s="103"/>
      <c r="AX71" s="103"/>
      <c r="AY71" s="103"/>
      <c r="AZ71" s="103"/>
      <c r="BA71" s="103"/>
    </row>
    <row r="72" spans="4:53" ht="15.75" customHeight="1" x14ac:dyDescent="0.25">
      <c r="D72" s="97"/>
      <c r="E72" s="98"/>
      <c r="F72" s="99"/>
      <c r="G72" s="99"/>
      <c r="H72" s="100"/>
      <c r="I72" s="98"/>
      <c r="J72" s="98"/>
      <c r="K72" s="99"/>
      <c r="L72" s="99"/>
      <c r="M72" s="99"/>
      <c r="N72" s="99"/>
      <c r="O72" s="101"/>
      <c r="P72" s="102"/>
      <c r="Q72" s="144"/>
      <c r="R72" s="98"/>
      <c r="S72" s="98"/>
      <c r="T72" s="98"/>
      <c r="U72" s="103"/>
      <c r="V72" s="103"/>
      <c r="W72" s="103"/>
      <c r="X72" s="103"/>
      <c r="Y72" s="103"/>
      <c r="Z72" s="103"/>
      <c r="AA72" s="103"/>
      <c r="AB72" s="103"/>
      <c r="AC72" s="103"/>
      <c r="AD72" s="103"/>
      <c r="AE72" s="103"/>
      <c r="AF72" s="103"/>
      <c r="AG72" s="103"/>
      <c r="AH72" s="103"/>
      <c r="AX72" s="103"/>
      <c r="AY72" s="103"/>
      <c r="AZ72" s="103"/>
      <c r="BA72" s="103"/>
    </row>
    <row r="73" spans="4:53" ht="15.75" customHeight="1" x14ac:dyDescent="0.25">
      <c r="D73" s="97"/>
      <c r="E73" s="98"/>
      <c r="F73" s="99"/>
      <c r="G73" s="99"/>
      <c r="H73" s="100"/>
      <c r="I73" s="98"/>
      <c r="J73" s="98"/>
      <c r="K73" s="99"/>
      <c r="L73" s="99"/>
      <c r="M73" s="99"/>
      <c r="N73" s="99"/>
      <c r="O73" s="101"/>
      <c r="P73" s="102"/>
      <c r="Q73" s="144"/>
      <c r="R73" s="98"/>
      <c r="S73" s="98"/>
      <c r="T73" s="98"/>
      <c r="U73" s="103"/>
      <c r="V73" s="103"/>
      <c r="W73" s="103"/>
      <c r="X73" s="103"/>
      <c r="Y73" s="103"/>
      <c r="Z73" s="103"/>
      <c r="AA73" s="103"/>
      <c r="AB73" s="103"/>
      <c r="AC73" s="103"/>
      <c r="AD73" s="103"/>
      <c r="AE73" s="103"/>
      <c r="AF73" s="103"/>
      <c r="AG73" s="103"/>
      <c r="AH73" s="103"/>
      <c r="AX73" s="103"/>
      <c r="AY73" s="103"/>
      <c r="AZ73" s="103"/>
      <c r="BA73" s="103"/>
    </row>
    <row r="74" spans="4:53" ht="15.75" customHeight="1" x14ac:dyDescent="0.25">
      <c r="D74" s="97"/>
      <c r="E74" s="98"/>
      <c r="F74" s="99"/>
      <c r="G74" s="99"/>
      <c r="H74" s="100"/>
      <c r="I74" s="98"/>
      <c r="J74" s="98"/>
      <c r="K74" s="99"/>
      <c r="L74" s="99"/>
      <c r="M74" s="99"/>
      <c r="N74" s="99"/>
      <c r="O74" s="101"/>
      <c r="P74" s="102"/>
      <c r="Q74" s="144"/>
      <c r="R74" s="98"/>
      <c r="S74" s="98"/>
      <c r="T74" s="98"/>
      <c r="U74" s="103"/>
      <c r="V74" s="103"/>
      <c r="W74" s="103"/>
      <c r="X74" s="103"/>
      <c r="Y74" s="103"/>
      <c r="Z74" s="103"/>
      <c r="AA74" s="103"/>
      <c r="AB74" s="103"/>
      <c r="AC74" s="103"/>
      <c r="AD74" s="103"/>
      <c r="AE74" s="103"/>
      <c r="AF74" s="103"/>
      <c r="AG74" s="103"/>
      <c r="AH74" s="103"/>
      <c r="AX74" s="103"/>
      <c r="AY74" s="103"/>
      <c r="AZ74" s="103"/>
      <c r="BA74" s="103"/>
    </row>
    <row r="75" spans="4:53" ht="15.75" customHeight="1" x14ac:dyDescent="0.25">
      <c r="D75" s="97"/>
      <c r="E75" s="98"/>
      <c r="F75" s="99"/>
      <c r="G75" s="99"/>
      <c r="H75" s="100"/>
      <c r="I75" s="98"/>
      <c r="J75" s="98"/>
      <c r="K75" s="99"/>
      <c r="L75" s="99"/>
      <c r="M75" s="99"/>
      <c r="N75" s="99"/>
      <c r="O75" s="101"/>
      <c r="P75" s="102"/>
      <c r="Q75" s="144"/>
      <c r="R75" s="98"/>
      <c r="S75" s="98"/>
      <c r="T75" s="98"/>
      <c r="U75" s="103"/>
      <c r="V75" s="103"/>
      <c r="W75" s="103"/>
      <c r="X75" s="103"/>
      <c r="Y75" s="103"/>
      <c r="Z75" s="103"/>
      <c r="AA75" s="103"/>
      <c r="AB75" s="103"/>
      <c r="AC75" s="103"/>
      <c r="AD75" s="103"/>
      <c r="AE75" s="103"/>
      <c r="AF75" s="103"/>
      <c r="AG75" s="103"/>
      <c r="AH75" s="103"/>
      <c r="AX75" s="103"/>
      <c r="AY75" s="103"/>
      <c r="AZ75" s="103"/>
      <c r="BA75" s="103"/>
    </row>
    <row r="76" spans="4:53" ht="15.75" customHeight="1" x14ac:dyDescent="0.25">
      <c r="D76" s="97"/>
      <c r="E76" s="98"/>
      <c r="F76" s="99"/>
      <c r="G76" s="99"/>
      <c r="H76" s="100"/>
      <c r="I76" s="98"/>
      <c r="J76" s="98"/>
      <c r="K76" s="99"/>
      <c r="L76" s="99"/>
      <c r="M76" s="99"/>
      <c r="N76" s="99"/>
      <c r="O76" s="101"/>
      <c r="P76" s="102"/>
      <c r="Q76" s="144"/>
      <c r="R76" s="98"/>
      <c r="S76" s="98"/>
      <c r="T76" s="98"/>
      <c r="U76" s="103"/>
      <c r="V76" s="103"/>
      <c r="W76" s="103"/>
      <c r="X76" s="103"/>
      <c r="Y76" s="103"/>
      <c r="Z76" s="103"/>
      <c r="AA76" s="103"/>
      <c r="AB76" s="103"/>
      <c r="AC76" s="103"/>
      <c r="AD76" s="103"/>
      <c r="AE76" s="103"/>
      <c r="AF76" s="103"/>
      <c r="AG76" s="103"/>
      <c r="AH76" s="103"/>
      <c r="AX76" s="103"/>
      <c r="AY76" s="103"/>
      <c r="AZ76" s="103"/>
      <c r="BA76" s="103"/>
    </row>
    <row r="77" spans="4:53" ht="15.75" customHeight="1" x14ac:dyDescent="0.25">
      <c r="D77" s="97"/>
      <c r="E77" s="98"/>
      <c r="F77" s="99"/>
      <c r="G77" s="99"/>
      <c r="H77" s="100"/>
      <c r="I77" s="98"/>
      <c r="J77" s="98"/>
      <c r="K77" s="99"/>
      <c r="L77" s="99"/>
      <c r="M77" s="99"/>
      <c r="N77" s="99"/>
      <c r="O77" s="101"/>
      <c r="P77" s="102"/>
      <c r="Q77" s="144"/>
      <c r="R77" s="98"/>
      <c r="S77" s="98"/>
      <c r="T77" s="98"/>
      <c r="U77" s="103"/>
      <c r="V77" s="103"/>
      <c r="W77" s="103"/>
      <c r="X77" s="103"/>
      <c r="Y77" s="103"/>
      <c r="Z77" s="103"/>
      <c r="AA77" s="103"/>
      <c r="AB77" s="103"/>
      <c r="AC77" s="103"/>
      <c r="AD77" s="103"/>
      <c r="AE77" s="103"/>
      <c r="AF77" s="103"/>
      <c r="AG77" s="103"/>
      <c r="AH77" s="103"/>
      <c r="AX77" s="103"/>
      <c r="AY77" s="103"/>
      <c r="AZ77" s="103"/>
      <c r="BA77" s="103"/>
    </row>
    <row r="78" spans="4:53" ht="15.75" customHeight="1" x14ac:dyDescent="0.25">
      <c r="D78" s="97"/>
      <c r="E78" s="98"/>
      <c r="F78" s="99"/>
      <c r="G78" s="99"/>
      <c r="H78" s="100"/>
      <c r="I78" s="98"/>
      <c r="J78" s="98"/>
      <c r="K78" s="99"/>
      <c r="L78" s="99"/>
      <c r="M78" s="99"/>
      <c r="N78" s="99"/>
      <c r="O78" s="101"/>
      <c r="P78" s="102"/>
      <c r="Q78" s="144"/>
      <c r="R78" s="98"/>
      <c r="S78" s="98"/>
      <c r="T78" s="98"/>
      <c r="U78" s="103"/>
      <c r="V78" s="103"/>
      <c r="W78" s="103"/>
      <c r="X78" s="103"/>
      <c r="Y78" s="103"/>
      <c r="Z78" s="103"/>
      <c r="AA78" s="103"/>
      <c r="AB78" s="103"/>
      <c r="AC78" s="103"/>
      <c r="AD78" s="103"/>
      <c r="AE78" s="103"/>
      <c r="AF78" s="103"/>
      <c r="AG78" s="103"/>
      <c r="AH78" s="103"/>
      <c r="AX78" s="103"/>
      <c r="AY78" s="103"/>
      <c r="AZ78" s="103"/>
      <c r="BA78" s="103"/>
    </row>
    <row r="79" spans="4:53" ht="15.75" customHeight="1" x14ac:dyDescent="0.25">
      <c r="D79" s="97"/>
      <c r="E79" s="98"/>
      <c r="F79" s="99"/>
      <c r="G79" s="99"/>
      <c r="H79" s="100"/>
      <c r="I79" s="98"/>
      <c r="J79" s="98"/>
      <c r="K79" s="99"/>
      <c r="L79" s="99"/>
      <c r="M79" s="99"/>
      <c r="N79" s="99"/>
      <c r="O79" s="101"/>
      <c r="P79" s="102"/>
      <c r="Q79" s="144"/>
      <c r="R79" s="98"/>
      <c r="S79" s="98"/>
      <c r="T79" s="98"/>
      <c r="U79" s="103"/>
      <c r="V79" s="103"/>
      <c r="W79" s="103"/>
      <c r="X79" s="103"/>
      <c r="Y79" s="103"/>
      <c r="Z79" s="103"/>
      <c r="AA79" s="103"/>
      <c r="AB79" s="103"/>
      <c r="AC79" s="103"/>
      <c r="AD79" s="103"/>
      <c r="AE79" s="103"/>
      <c r="AF79" s="103"/>
      <c r="AG79" s="103"/>
      <c r="AH79" s="103"/>
      <c r="AX79" s="103"/>
      <c r="AY79" s="103"/>
      <c r="AZ79" s="103"/>
      <c r="BA79" s="103"/>
    </row>
    <row r="80" spans="4:53" ht="15.75" customHeight="1" x14ac:dyDescent="0.25">
      <c r="D80" s="97"/>
      <c r="E80" s="98"/>
      <c r="F80" s="99"/>
      <c r="G80" s="99"/>
      <c r="H80" s="100"/>
      <c r="I80" s="98"/>
      <c r="J80" s="98"/>
      <c r="K80" s="99"/>
      <c r="L80" s="99"/>
      <c r="M80" s="99"/>
      <c r="N80" s="99"/>
      <c r="O80" s="101"/>
      <c r="P80" s="102"/>
      <c r="Q80" s="144"/>
      <c r="R80" s="98"/>
      <c r="S80" s="98"/>
      <c r="T80" s="98"/>
      <c r="U80" s="103"/>
      <c r="V80" s="103"/>
      <c r="W80" s="103"/>
      <c r="X80" s="103"/>
      <c r="Y80" s="103"/>
      <c r="Z80" s="103"/>
      <c r="AA80" s="103"/>
      <c r="AB80" s="103"/>
      <c r="AC80" s="103"/>
      <c r="AD80" s="103"/>
      <c r="AE80" s="103"/>
      <c r="AF80" s="103"/>
      <c r="AG80" s="103"/>
      <c r="AH80" s="103"/>
      <c r="AX80" s="103"/>
      <c r="AY80" s="103"/>
      <c r="AZ80" s="103"/>
      <c r="BA80" s="103"/>
    </row>
    <row r="81" spans="4:53" ht="15.75" customHeight="1" x14ac:dyDescent="0.25">
      <c r="D81" s="97"/>
      <c r="E81" s="98"/>
      <c r="F81" s="99"/>
      <c r="G81" s="99"/>
      <c r="H81" s="100"/>
      <c r="I81" s="98"/>
      <c r="J81" s="98"/>
      <c r="K81" s="99"/>
      <c r="L81" s="99"/>
      <c r="M81" s="99"/>
      <c r="N81" s="99"/>
      <c r="O81" s="101"/>
      <c r="P81" s="102"/>
      <c r="Q81" s="144"/>
      <c r="R81" s="98"/>
      <c r="S81" s="98"/>
      <c r="T81" s="98"/>
      <c r="U81" s="103"/>
      <c r="V81" s="103"/>
      <c r="W81" s="103"/>
      <c r="X81" s="103"/>
      <c r="Y81" s="103"/>
      <c r="Z81" s="103"/>
      <c r="AA81" s="103"/>
      <c r="AB81" s="103"/>
      <c r="AC81" s="103"/>
      <c r="AD81" s="103"/>
      <c r="AE81" s="103"/>
      <c r="AF81" s="103"/>
      <c r="AG81" s="103"/>
      <c r="AH81" s="103"/>
      <c r="AX81" s="103"/>
      <c r="AY81" s="103"/>
      <c r="AZ81" s="103"/>
      <c r="BA81" s="103"/>
    </row>
    <row r="82" spans="4:53" ht="15.75" customHeight="1" x14ac:dyDescent="0.25">
      <c r="D82" s="97"/>
      <c r="E82" s="98"/>
      <c r="F82" s="99"/>
      <c r="G82" s="99"/>
      <c r="H82" s="100"/>
      <c r="I82" s="98"/>
      <c r="J82" s="98"/>
      <c r="K82" s="99"/>
      <c r="L82" s="99"/>
      <c r="M82" s="99"/>
      <c r="N82" s="99"/>
      <c r="O82" s="101"/>
      <c r="P82" s="102"/>
      <c r="Q82" s="144"/>
      <c r="R82" s="98"/>
      <c r="S82" s="98"/>
      <c r="T82" s="98"/>
      <c r="U82" s="103"/>
      <c r="V82" s="103"/>
      <c r="W82" s="103"/>
      <c r="X82" s="103"/>
      <c r="Y82" s="103"/>
      <c r="Z82" s="103"/>
      <c r="AA82" s="103"/>
      <c r="AB82" s="103"/>
      <c r="AC82" s="103"/>
      <c r="AD82" s="103"/>
      <c r="AE82" s="103"/>
      <c r="AF82" s="103"/>
      <c r="AG82" s="103"/>
      <c r="AH82" s="103"/>
      <c r="AX82" s="103"/>
      <c r="AY82" s="103"/>
      <c r="AZ82" s="103"/>
      <c r="BA82" s="103"/>
    </row>
    <row r="83" spans="4:53" ht="15.75" customHeight="1" x14ac:dyDescent="0.25">
      <c r="D83" s="97"/>
      <c r="E83" s="98"/>
      <c r="F83" s="99"/>
      <c r="G83" s="99"/>
      <c r="H83" s="100"/>
      <c r="I83" s="98"/>
      <c r="J83" s="98"/>
      <c r="K83" s="99"/>
      <c r="L83" s="99"/>
      <c r="M83" s="99"/>
      <c r="N83" s="99"/>
      <c r="O83" s="101"/>
      <c r="P83" s="102"/>
      <c r="Q83" s="144"/>
      <c r="R83" s="98"/>
      <c r="S83" s="98"/>
      <c r="T83" s="98"/>
      <c r="U83" s="103"/>
      <c r="V83" s="103"/>
      <c r="W83" s="103"/>
      <c r="X83" s="103"/>
      <c r="Y83" s="103"/>
      <c r="Z83" s="103"/>
      <c r="AA83" s="103"/>
      <c r="AB83" s="103"/>
      <c r="AC83" s="103"/>
      <c r="AD83" s="103"/>
      <c r="AE83" s="103"/>
      <c r="AF83" s="103"/>
      <c r="AG83" s="103"/>
      <c r="AH83" s="103"/>
      <c r="AX83" s="103"/>
      <c r="AY83" s="103"/>
      <c r="AZ83" s="103"/>
      <c r="BA83" s="103"/>
    </row>
    <row r="84" spans="4:53" ht="15.75" customHeight="1" x14ac:dyDescent="0.25">
      <c r="D84" s="97"/>
      <c r="E84" s="98"/>
      <c r="F84" s="99"/>
      <c r="G84" s="99"/>
      <c r="H84" s="100"/>
      <c r="I84" s="98"/>
      <c r="J84" s="98"/>
      <c r="K84" s="99"/>
      <c r="L84" s="99"/>
      <c r="M84" s="99"/>
      <c r="N84" s="99"/>
      <c r="O84" s="101"/>
      <c r="P84" s="102"/>
      <c r="Q84" s="144"/>
      <c r="R84" s="98"/>
      <c r="S84" s="98"/>
      <c r="T84" s="98"/>
      <c r="U84" s="103"/>
      <c r="V84" s="103"/>
      <c r="W84" s="103"/>
      <c r="X84" s="103"/>
      <c r="Y84" s="103"/>
      <c r="Z84" s="103"/>
      <c r="AA84" s="103"/>
      <c r="AB84" s="103"/>
      <c r="AC84" s="103"/>
      <c r="AD84" s="103"/>
      <c r="AE84" s="103"/>
      <c r="AF84" s="103"/>
      <c r="AG84" s="103"/>
      <c r="AH84" s="103"/>
      <c r="AX84" s="103"/>
      <c r="AY84" s="103"/>
      <c r="AZ84" s="103"/>
      <c r="BA84" s="103"/>
    </row>
    <row r="85" spans="4:53" ht="15.75" customHeight="1" x14ac:dyDescent="0.25">
      <c r="D85" s="97"/>
      <c r="E85" s="98"/>
      <c r="F85" s="99"/>
      <c r="G85" s="99"/>
      <c r="H85" s="100"/>
      <c r="I85" s="98"/>
      <c r="J85" s="98"/>
      <c r="K85" s="99"/>
      <c r="L85" s="99"/>
      <c r="M85" s="99"/>
      <c r="N85" s="99"/>
      <c r="O85" s="101"/>
      <c r="P85" s="102"/>
      <c r="Q85" s="144"/>
      <c r="R85" s="98"/>
      <c r="S85" s="98"/>
      <c r="T85" s="98"/>
      <c r="U85" s="103"/>
      <c r="V85" s="103"/>
      <c r="W85" s="103"/>
      <c r="X85" s="103"/>
      <c r="Y85" s="103"/>
      <c r="Z85" s="103"/>
      <c r="AA85" s="103"/>
      <c r="AB85" s="103"/>
      <c r="AC85" s="103"/>
      <c r="AD85" s="103"/>
      <c r="AE85" s="103"/>
      <c r="AF85" s="103"/>
      <c r="AG85" s="103"/>
      <c r="AH85" s="103"/>
      <c r="AX85" s="103"/>
      <c r="AY85" s="103"/>
      <c r="AZ85" s="103"/>
      <c r="BA85" s="103"/>
    </row>
    <row r="86" spans="4:53" ht="15.75" customHeight="1" x14ac:dyDescent="0.25">
      <c r="D86" s="97"/>
      <c r="E86" s="98"/>
      <c r="F86" s="99"/>
      <c r="G86" s="99"/>
      <c r="H86" s="100"/>
      <c r="I86" s="98"/>
      <c r="J86" s="98"/>
      <c r="K86" s="99"/>
      <c r="L86" s="99"/>
      <c r="M86" s="99"/>
      <c r="N86" s="99"/>
      <c r="O86" s="101"/>
      <c r="P86" s="102"/>
      <c r="Q86" s="144"/>
      <c r="R86" s="98"/>
      <c r="S86" s="98"/>
      <c r="T86" s="98"/>
      <c r="U86" s="103"/>
      <c r="V86" s="103"/>
      <c r="W86" s="103"/>
      <c r="X86" s="103"/>
      <c r="Y86" s="103"/>
      <c r="Z86" s="103"/>
      <c r="AA86" s="103"/>
      <c r="AB86" s="103"/>
      <c r="AC86" s="103"/>
      <c r="AD86" s="103"/>
      <c r="AE86" s="103"/>
      <c r="AF86" s="103"/>
      <c r="AG86" s="103"/>
      <c r="AH86" s="103"/>
      <c r="AX86" s="103"/>
      <c r="AY86" s="103"/>
      <c r="AZ86" s="103"/>
      <c r="BA86" s="103"/>
    </row>
    <row r="87" spans="4:53" ht="15.75" customHeight="1" x14ac:dyDescent="0.25">
      <c r="D87" s="97"/>
      <c r="E87" s="98"/>
      <c r="F87" s="99"/>
      <c r="G87" s="99"/>
      <c r="H87" s="100"/>
      <c r="I87" s="98"/>
      <c r="J87" s="98"/>
      <c r="K87" s="99"/>
      <c r="L87" s="99"/>
      <c r="M87" s="99"/>
      <c r="N87" s="99"/>
      <c r="O87" s="101"/>
      <c r="P87" s="102"/>
      <c r="Q87" s="144"/>
      <c r="R87" s="98"/>
      <c r="S87" s="98"/>
      <c r="T87" s="98"/>
      <c r="U87" s="103"/>
      <c r="V87" s="103"/>
      <c r="W87" s="103"/>
      <c r="X87" s="103"/>
      <c r="Y87" s="103"/>
      <c r="Z87" s="103"/>
      <c r="AA87" s="103"/>
      <c r="AB87" s="103"/>
      <c r="AC87" s="103"/>
      <c r="AD87" s="103"/>
      <c r="AE87" s="103"/>
      <c r="AF87" s="103"/>
      <c r="AG87" s="103"/>
      <c r="AH87" s="103"/>
      <c r="AX87" s="103"/>
      <c r="AY87" s="103"/>
      <c r="AZ87" s="103"/>
      <c r="BA87" s="103"/>
    </row>
    <row r="88" spans="4:53" ht="15.75" customHeight="1" x14ac:dyDescent="0.25">
      <c r="D88" s="97"/>
      <c r="E88" s="98"/>
      <c r="F88" s="99"/>
      <c r="G88" s="99"/>
      <c r="H88" s="100"/>
      <c r="I88" s="98"/>
      <c r="J88" s="98"/>
      <c r="K88" s="99"/>
      <c r="L88" s="99"/>
      <c r="M88" s="99"/>
      <c r="N88" s="99"/>
      <c r="O88" s="101"/>
      <c r="P88" s="102"/>
      <c r="Q88" s="144"/>
      <c r="R88" s="98"/>
      <c r="S88" s="98"/>
      <c r="T88" s="98"/>
      <c r="U88" s="103"/>
      <c r="V88" s="103"/>
      <c r="W88" s="103"/>
      <c r="X88" s="103"/>
      <c r="Y88" s="103"/>
      <c r="Z88" s="103"/>
      <c r="AA88" s="103"/>
      <c r="AB88" s="103"/>
      <c r="AC88" s="103"/>
      <c r="AD88" s="103"/>
      <c r="AE88" s="103"/>
      <c r="AF88" s="103"/>
      <c r="AG88" s="103"/>
      <c r="AH88" s="103"/>
      <c r="AX88" s="103"/>
      <c r="AY88" s="103"/>
      <c r="AZ88" s="103"/>
      <c r="BA88" s="103"/>
    </row>
    <row r="89" spans="4:53" ht="15.75" customHeight="1" x14ac:dyDescent="0.25">
      <c r="D89" s="97"/>
      <c r="E89" s="98"/>
      <c r="F89" s="99"/>
      <c r="G89" s="99"/>
      <c r="H89" s="100"/>
      <c r="I89" s="98"/>
      <c r="J89" s="98"/>
      <c r="K89" s="99"/>
      <c r="L89" s="99"/>
      <c r="M89" s="99"/>
      <c r="N89" s="99"/>
      <c r="O89" s="101"/>
      <c r="P89" s="102"/>
      <c r="Q89" s="144"/>
      <c r="R89" s="98"/>
      <c r="S89" s="98"/>
      <c r="T89" s="98"/>
      <c r="U89" s="103"/>
      <c r="V89" s="103"/>
      <c r="W89" s="103"/>
      <c r="X89" s="103"/>
      <c r="Y89" s="103"/>
      <c r="Z89" s="103"/>
      <c r="AA89" s="103"/>
      <c r="AB89" s="103"/>
      <c r="AC89" s="103"/>
      <c r="AD89" s="103"/>
      <c r="AE89" s="103"/>
      <c r="AF89" s="103"/>
      <c r="AG89" s="103"/>
      <c r="AH89" s="103"/>
      <c r="AX89" s="103"/>
      <c r="AY89" s="103"/>
      <c r="AZ89" s="103"/>
      <c r="BA89" s="103"/>
    </row>
    <row r="90" spans="4:53" ht="15.75" customHeight="1" x14ac:dyDescent="0.25">
      <c r="D90" s="97"/>
      <c r="E90" s="98"/>
      <c r="F90" s="99"/>
      <c r="G90" s="99"/>
      <c r="H90" s="100"/>
      <c r="I90" s="98"/>
      <c r="J90" s="98"/>
      <c r="K90" s="99"/>
      <c r="L90" s="99"/>
      <c r="M90" s="99"/>
      <c r="N90" s="99"/>
      <c r="O90" s="101"/>
      <c r="P90" s="102"/>
      <c r="Q90" s="144"/>
      <c r="R90" s="98"/>
      <c r="S90" s="98"/>
      <c r="T90" s="98"/>
      <c r="U90" s="103"/>
      <c r="V90" s="103"/>
      <c r="W90" s="103"/>
      <c r="X90" s="103"/>
      <c r="Y90" s="103"/>
      <c r="Z90" s="103"/>
      <c r="AA90" s="103"/>
      <c r="AB90" s="103"/>
      <c r="AC90" s="103"/>
      <c r="AD90" s="103"/>
      <c r="AE90" s="103"/>
      <c r="AF90" s="103"/>
      <c r="AG90" s="103"/>
      <c r="AH90" s="103"/>
      <c r="AX90" s="103"/>
      <c r="AY90" s="103"/>
      <c r="AZ90" s="103"/>
      <c r="BA90" s="103"/>
    </row>
    <row r="91" spans="4:53" ht="15.75" customHeight="1" x14ac:dyDescent="0.25">
      <c r="D91" s="97"/>
      <c r="E91" s="98"/>
      <c r="F91" s="99"/>
      <c r="G91" s="99"/>
      <c r="H91" s="100"/>
      <c r="I91" s="98"/>
      <c r="J91" s="98"/>
      <c r="K91" s="99"/>
      <c r="L91" s="99"/>
      <c r="M91" s="99"/>
      <c r="N91" s="99"/>
      <c r="O91" s="101"/>
      <c r="P91" s="102"/>
      <c r="Q91" s="144"/>
      <c r="R91" s="98"/>
      <c r="S91" s="98"/>
      <c r="T91" s="98"/>
      <c r="U91" s="103"/>
      <c r="V91" s="103"/>
      <c r="W91" s="103"/>
      <c r="X91" s="103"/>
      <c r="Y91" s="103"/>
      <c r="Z91" s="103"/>
      <c r="AA91" s="103"/>
      <c r="AB91" s="103"/>
      <c r="AC91" s="103"/>
      <c r="AD91" s="103"/>
      <c r="AE91" s="103"/>
      <c r="AF91" s="103"/>
      <c r="AG91" s="103"/>
      <c r="AH91" s="103"/>
      <c r="AX91" s="103"/>
      <c r="AY91" s="103"/>
      <c r="AZ91" s="103"/>
      <c r="BA91" s="103"/>
    </row>
    <row r="92" spans="4:53" ht="15.75" customHeight="1" x14ac:dyDescent="0.25">
      <c r="D92" s="97"/>
      <c r="E92" s="98"/>
      <c r="F92" s="99"/>
      <c r="G92" s="99"/>
      <c r="H92" s="100"/>
      <c r="I92" s="98"/>
      <c r="J92" s="98"/>
      <c r="K92" s="99"/>
      <c r="L92" s="99"/>
      <c r="M92" s="99"/>
      <c r="N92" s="99"/>
      <c r="O92" s="101"/>
      <c r="P92" s="102"/>
      <c r="Q92" s="144"/>
      <c r="R92" s="98"/>
      <c r="S92" s="98"/>
      <c r="T92" s="98"/>
      <c r="U92" s="103"/>
      <c r="V92" s="103"/>
      <c r="W92" s="103"/>
      <c r="X92" s="103"/>
      <c r="Y92" s="103"/>
      <c r="Z92" s="103"/>
      <c r="AA92" s="103"/>
      <c r="AB92" s="103"/>
      <c r="AC92" s="103"/>
      <c r="AD92" s="103"/>
      <c r="AE92" s="103"/>
      <c r="AF92" s="103"/>
      <c r="AG92" s="103"/>
      <c r="AH92" s="103"/>
      <c r="AX92" s="103"/>
      <c r="AY92" s="103"/>
      <c r="AZ92" s="103"/>
      <c r="BA92" s="103"/>
    </row>
    <row r="93" spans="4:53" ht="15.75" customHeight="1" x14ac:dyDescent="0.25">
      <c r="D93" s="97"/>
      <c r="E93" s="98"/>
      <c r="F93" s="99"/>
      <c r="G93" s="99"/>
      <c r="H93" s="100"/>
      <c r="I93" s="98"/>
      <c r="J93" s="98"/>
      <c r="K93" s="99"/>
      <c r="L93" s="99"/>
      <c r="M93" s="99"/>
      <c r="N93" s="99"/>
      <c r="O93" s="101"/>
      <c r="P93" s="102"/>
      <c r="Q93" s="144"/>
      <c r="R93" s="98"/>
      <c r="S93" s="98"/>
      <c r="T93" s="98"/>
      <c r="U93" s="103"/>
      <c r="V93" s="103"/>
      <c r="W93" s="103"/>
      <c r="X93" s="103"/>
      <c r="Y93" s="103"/>
      <c r="Z93" s="103"/>
      <c r="AA93" s="103"/>
      <c r="AB93" s="103"/>
      <c r="AC93" s="103"/>
      <c r="AD93" s="103"/>
      <c r="AE93" s="103"/>
      <c r="AF93" s="103"/>
      <c r="AG93" s="103"/>
      <c r="AH93" s="103"/>
      <c r="AX93" s="103"/>
      <c r="AY93" s="103"/>
      <c r="AZ93" s="103"/>
      <c r="BA93" s="103"/>
    </row>
    <row r="94" spans="4:53" ht="15.75" customHeight="1" x14ac:dyDescent="0.25">
      <c r="D94" s="97"/>
      <c r="E94" s="98"/>
      <c r="F94" s="99"/>
      <c r="G94" s="99"/>
      <c r="H94" s="100"/>
      <c r="I94" s="98"/>
      <c r="J94" s="98"/>
      <c r="K94" s="99"/>
      <c r="L94" s="99"/>
      <c r="M94" s="99"/>
      <c r="N94" s="99"/>
      <c r="O94" s="101"/>
      <c r="P94" s="102"/>
      <c r="Q94" s="144"/>
      <c r="R94" s="98"/>
      <c r="S94" s="98"/>
      <c r="T94" s="98"/>
      <c r="U94" s="103"/>
      <c r="V94" s="103"/>
      <c r="W94" s="103"/>
      <c r="X94" s="103"/>
      <c r="Y94" s="103"/>
      <c r="Z94" s="103"/>
      <c r="AA94" s="103"/>
      <c r="AB94" s="103"/>
      <c r="AC94" s="103"/>
      <c r="AD94" s="103"/>
      <c r="AE94" s="103"/>
      <c r="AF94" s="103"/>
      <c r="AG94" s="103"/>
      <c r="AH94" s="103"/>
      <c r="AX94" s="103"/>
      <c r="AY94" s="103"/>
      <c r="AZ94" s="103"/>
      <c r="BA94" s="103"/>
    </row>
    <row r="95" spans="4:53" ht="15.75" customHeight="1" x14ac:dyDescent="0.25">
      <c r="D95" s="97"/>
      <c r="E95" s="98"/>
      <c r="F95" s="99"/>
      <c r="G95" s="99"/>
      <c r="H95" s="100"/>
      <c r="I95" s="98"/>
      <c r="J95" s="98"/>
      <c r="K95" s="99"/>
      <c r="L95" s="99"/>
      <c r="M95" s="99"/>
      <c r="N95" s="99"/>
      <c r="O95" s="101"/>
      <c r="P95" s="102"/>
      <c r="Q95" s="144"/>
      <c r="R95" s="98"/>
      <c r="S95" s="98"/>
      <c r="T95" s="98"/>
      <c r="U95" s="103"/>
      <c r="V95" s="103"/>
      <c r="W95" s="103"/>
      <c r="X95" s="103"/>
      <c r="Y95" s="103"/>
      <c r="Z95" s="103"/>
      <c r="AA95" s="103"/>
      <c r="AB95" s="103"/>
      <c r="AC95" s="103"/>
      <c r="AD95" s="103"/>
      <c r="AE95" s="103"/>
      <c r="AF95" s="103"/>
      <c r="AG95" s="103"/>
      <c r="AH95" s="103"/>
      <c r="AX95" s="103"/>
      <c r="AY95" s="103"/>
      <c r="AZ95" s="103"/>
      <c r="BA95" s="103"/>
    </row>
    <row r="96" spans="4:53" ht="15.75" customHeight="1" x14ac:dyDescent="0.25">
      <c r="D96" s="97"/>
      <c r="E96" s="98"/>
      <c r="F96" s="99"/>
      <c r="G96" s="99"/>
      <c r="H96" s="100"/>
      <c r="I96" s="98"/>
      <c r="J96" s="98"/>
      <c r="K96" s="99"/>
      <c r="L96" s="99"/>
      <c r="M96" s="99"/>
      <c r="N96" s="99"/>
      <c r="O96" s="101"/>
      <c r="P96" s="102"/>
      <c r="Q96" s="144"/>
      <c r="R96" s="98"/>
      <c r="S96" s="98"/>
      <c r="T96" s="98"/>
      <c r="U96" s="103"/>
      <c r="V96" s="103"/>
      <c r="W96" s="103"/>
      <c r="X96" s="103"/>
      <c r="Y96" s="103"/>
      <c r="Z96" s="103"/>
      <c r="AA96" s="103"/>
      <c r="AB96" s="103"/>
      <c r="AC96" s="103"/>
      <c r="AD96" s="103"/>
      <c r="AE96" s="103"/>
      <c r="AF96" s="103"/>
      <c r="AG96" s="103"/>
      <c r="AH96" s="103"/>
      <c r="AX96" s="103"/>
      <c r="AY96" s="103"/>
      <c r="AZ96" s="103"/>
      <c r="BA96" s="103"/>
    </row>
    <row r="97" spans="4:53" ht="15.75" customHeight="1" x14ac:dyDescent="0.25">
      <c r="D97" s="97"/>
      <c r="E97" s="98"/>
      <c r="F97" s="99"/>
      <c r="G97" s="99"/>
      <c r="H97" s="100"/>
      <c r="I97" s="98"/>
      <c r="J97" s="98"/>
      <c r="K97" s="99"/>
      <c r="L97" s="99"/>
      <c r="M97" s="99"/>
      <c r="N97" s="99"/>
      <c r="O97" s="101"/>
      <c r="P97" s="102"/>
      <c r="Q97" s="144"/>
      <c r="R97" s="98"/>
      <c r="S97" s="98"/>
      <c r="T97" s="98"/>
      <c r="U97" s="103"/>
      <c r="V97" s="103"/>
      <c r="W97" s="103"/>
      <c r="X97" s="103"/>
      <c r="Y97" s="103"/>
      <c r="Z97" s="103"/>
      <c r="AA97" s="103"/>
      <c r="AB97" s="103"/>
      <c r="AC97" s="103"/>
      <c r="AD97" s="103"/>
      <c r="AE97" s="103"/>
      <c r="AF97" s="103"/>
      <c r="AG97" s="103"/>
      <c r="AH97" s="103"/>
      <c r="AX97" s="103"/>
      <c r="AY97" s="103"/>
      <c r="AZ97" s="103"/>
      <c r="BA97" s="103"/>
    </row>
    <row r="98" spans="4:53" ht="15.75" customHeight="1" x14ac:dyDescent="0.25">
      <c r="D98" s="97"/>
      <c r="E98" s="98"/>
      <c r="F98" s="99"/>
      <c r="G98" s="99"/>
      <c r="H98" s="100"/>
      <c r="I98" s="98"/>
      <c r="J98" s="98"/>
      <c r="K98" s="99"/>
      <c r="L98" s="99"/>
      <c r="M98" s="99"/>
      <c r="N98" s="99"/>
      <c r="O98" s="101"/>
      <c r="P98" s="102"/>
      <c r="Q98" s="144"/>
      <c r="R98" s="98"/>
      <c r="S98" s="98"/>
      <c r="T98" s="98"/>
      <c r="U98" s="103"/>
      <c r="V98" s="103"/>
      <c r="W98" s="103"/>
      <c r="X98" s="103"/>
      <c r="Y98" s="103"/>
      <c r="Z98" s="103"/>
      <c r="AA98" s="103"/>
      <c r="AB98" s="103"/>
      <c r="AC98" s="103"/>
      <c r="AD98" s="103"/>
      <c r="AE98" s="103"/>
      <c r="AF98" s="103"/>
      <c r="AG98" s="103"/>
      <c r="AH98" s="103"/>
      <c r="AX98" s="103"/>
      <c r="AY98" s="103"/>
      <c r="AZ98" s="103"/>
      <c r="BA98" s="103"/>
    </row>
    <row r="99" spans="4:53" ht="15.75" customHeight="1" x14ac:dyDescent="0.25">
      <c r="D99" s="97"/>
      <c r="E99" s="98"/>
      <c r="F99" s="99"/>
      <c r="G99" s="99"/>
      <c r="H99" s="100"/>
      <c r="I99" s="98"/>
      <c r="J99" s="98"/>
      <c r="K99" s="99"/>
      <c r="L99" s="99"/>
      <c r="M99" s="99"/>
      <c r="N99" s="99"/>
      <c r="O99" s="101"/>
      <c r="P99" s="102"/>
      <c r="Q99" s="144"/>
      <c r="R99" s="98"/>
      <c r="S99" s="98"/>
      <c r="T99" s="98"/>
      <c r="U99" s="103"/>
      <c r="V99" s="103"/>
      <c r="W99" s="103"/>
      <c r="X99" s="103"/>
      <c r="Y99" s="103"/>
      <c r="Z99" s="103"/>
      <c r="AA99" s="103"/>
      <c r="AB99" s="103"/>
      <c r="AC99" s="103"/>
      <c r="AD99" s="103"/>
      <c r="AE99" s="103"/>
      <c r="AF99" s="103"/>
      <c r="AG99" s="103"/>
      <c r="AH99" s="103"/>
      <c r="AX99" s="103"/>
      <c r="AY99" s="103"/>
      <c r="AZ99" s="103"/>
      <c r="BA99" s="103"/>
    </row>
    <row r="100" spans="4:53" ht="15.75" customHeight="1" x14ac:dyDescent="0.25">
      <c r="D100" s="97"/>
      <c r="E100" s="98"/>
      <c r="F100" s="99"/>
      <c r="G100" s="99"/>
      <c r="H100" s="100"/>
      <c r="I100" s="98"/>
      <c r="J100" s="98"/>
      <c r="K100" s="99"/>
      <c r="L100" s="99"/>
      <c r="M100" s="99"/>
      <c r="N100" s="99"/>
      <c r="O100" s="101"/>
      <c r="P100" s="102"/>
      <c r="Q100" s="144"/>
      <c r="R100" s="98"/>
      <c r="S100" s="98"/>
      <c r="T100" s="98"/>
      <c r="U100" s="103"/>
      <c r="V100" s="103"/>
      <c r="W100" s="103"/>
      <c r="X100" s="103"/>
      <c r="Y100" s="103"/>
      <c r="Z100" s="103"/>
      <c r="AA100" s="103"/>
      <c r="AB100" s="103"/>
      <c r="AC100" s="103"/>
      <c r="AD100" s="103"/>
      <c r="AE100" s="103"/>
      <c r="AF100" s="103"/>
      <c r="AG100" s="103"/>
      <c r="AH100" s="103"/>
      <c r="AX100" s="103"/>
      <c r="AY100" s="103"/>
      <c r="AZ100" s="103"/>
      <c r="BA100" s="103"/>
    </row>
    <row r="101" spans="4:53" ht="15.75" customHeight="1" x14ac:dyDescent="0.25">
      <c r="D101" s="97"/>
      <c r="E101" s="98"/>
      <c r="F101" s="99"/>
      <c r="G101" s="99"/>
      <c r="H101" s="100"/>
      <c r="I101" s="98"/>
      <c r="J101" s="98"/>
      <c r="K101" s="99"/>
      <c r="L101" s="99"/>
      <c r="M101" s="99"/>
      <c r="N101" s="99"/>
      <c r="O101" s="101"/>
      <c r="P101" s="102"/>
      <c r="Q101" s="144"/>
      <c r="R101" s="98"/>
      <c r="S101" s="98"/>
      <c r="T101" s="98"/>
      <c r="U101" s="103"/>
      <c r="V101" s="103"/>
      <c r="W101" s="103"/>
      <c r="X101" s="103"/>
      <c r="Y101" s="103"/>
      <c r="Z101" s="103"/>
      <c r="AA101" s="103"/>
      <c r="AB101" s="103"/>
      <c r="AC101" s="103"/>
      <c r="AD101" s="103"/>
      <c r="AE101" s="103"/>
      <c r="AF101" s="103"/>
      <c r="AG101" s="103"/>
      <c r="AH101" s="103"/>
      <c r="AX101" s="103"/>
      <c r="AY101" s="103"/>
      <c r="AZ101" s="103"/>
      <c r="BA101" s="103"/>
    </row>
    <row r="102" spans="4:53" ht="15.75" customHeight="1" x14ac:dyDescent="0.25">
      <c r="D102" s="97"/>
      <c r="E102" s="98"/>
      <c r="F102" s="99"/>
      <c r="G102" s="99"/>
      <c r="H102" s="100"/>
      <c r="I102" s="98"/>
      <c r="J102" s="98"/>
      <c r="K102" s="99"/>
      <c r="L102" s="99"/>
      <c r="M102" s="99"/>
      <c r="N102" s="99"/>
      <c r="O102" s="101"/>
      <c r="P102" s="102"/>
      <c r="Q102" s="144"/>
      <c r="R102" s="98"/>
      <c r="S102" s="98"/>
      <c r="T102" s="98"/>
      <c r="U102" s="103"/>
      <c r="V102" s="103"/>
      <c r="W102" s="103"/>
      <c r="X102" s="103"/>
      <c r="Y102" s="103"/>
      <c r="Z102" s="103"/>
      <c r="AA102" s="103"/>
      <c r="AB102" s="103"/>
      <c r="AC102" s="103"/>
      <c r="AD102" s="103"/>
      <c r="AE102" s="103"/>
      <c r="AF102" s="103"/>
      <c r="AG102" s="103"/>
      <c r="AH102" s="103"/>
      <c r="AX102" s="103"/>
      <c r="AY102" s="103"/>
      <c r="AZ102" s="103"/>
      <c r="BA102" s="103"/>
    </row>
    <row r="103" spans="4:53" ht="15.75" customHeight="1" x14ac:dyDescent="0.25">
      <c r="D103" s="97"/>
      <c r="E103" s="98"/>
      <c r="F103" s="99"/>
      <c r="G103" s="99"/>
      <c r="H103" s="100"/>
      <c r="I103" s="98"/>
      <c r="J103" s="98"/>
      <c r="K103" s="99"/>
      <c r="L103" s="99"/>
      <c r="M103" s="99"/>
      <c r="N103" s="99"/>
      <c r="O103" s="101"/>
      <c r="P103" s="102"/>
      <c r="Q103" s="144"/>
      <c r="R103" s="98"/>
      <c r="S103" s="98"/>
      <c r="T103" s="98"/>
      <c r="U103" s="103"/>
      <c r="V103" s="103"/>
      <c r="W103" s="103"/>
      <c r="X103" s="103"/>
      <c r="Y103" s="103"/>
      <c r="Z103" s="103"/>
      <c r="AA103" s="103"/>
      <c r="AB103" s="103"/>
      <c r="AC103" s="103"/>
      <c r="AD103" s="103"/>
      <c r="AE103" s="103"/>
      <c r="AF103" s="103"/>
      <c r="AG103" s="103"/>
      <c r="AH103" s="103"/>
      <c r="AX103" s="103"/>
      <c r="AY103" s="103"/>
      <c r="AZ103" s="103"/>
      <c r="BA103" s="103"/>
    </row>
    <row r="104" spans="4:53" ht="15.75" customHeight="1" x14ac:dyDescent="0.25">
      <c r="D104" s="97"/>
      <c r="E104" s="98"/>
      <c r="F104" s="99"/>
      <c r="G104" s="99"/>
      <c r="H104" s="100"/>
      <c r="I104" s="98"/>
      <c r="J104" s="98"/>
      <c r="K104" s="99"/>
      <c r="L104" s="99"/>
      <c r="M104" s="99"/>
      <c r="N104" s="99"/>
      <c r="O104" s="101"/>
      <c r="P104" s="102"/>
      <c r="Q104" s="144"/>
      <c r="R104" s="98"/>
      <c r="S104" s="98"/>
      <c r="T104" s="98"/>
      <c r="U104" s="103"/>
      <c r="V104" s="103"/>
      <c r="W104" s="103"/>
      <c r="X104" s="103"/>
      <c r="Y104" s="103"/>
      <c r="Z104" s="103"/>
      <c r="AA104" s="103"/>
      <c r="AB104" s="103"/>
      <c r="AC104" s="103"/>
      <c r="AD104" s="103"/>
      <c r="AE104" s="103"/>
      <c r="AF104" s="103"/>
      <c r="AG104" s="103"/>
      <c r="AH104" s="103"/>
      <c r="AX104" s="103"/>
      <c r="AY104" s="103"/>
      <c r="AZ104" s="103"/>
      <c r="BA104" s="103"/>
    </row>
    <row r="105" spans="4:53" ht="15.75" customHeight="1" x14ac:dyDescent="0.25">
      <c r="D105" s="97"/>
      <c r="E105" s="98"/>
      <c r="F105" s="99"/>
      <c r="G105" s="99"/>
      <c r="H105" s="100"/>
      <c r="I105" s="98"/>
      <c r="J105" s="98"/>
      <c r="K105" s="99"/>
      <c r="L105" s="99"/>
      <c r="M105" s="99"/>
      <c r="N105" s="99"/>
      <c r="O105" s="101"/>
      <c r="P105" s="102"/>
      <c r="Q105" s="144"/>
      <c r="R105" s="98"/>
      <c r="S105" s="98"/>
      <c r="T105" s="98"/>
      <c r="U105" s="103"/>
      <c r="V105" s="103"/>
      <c r="W105" s="103"/>
      <c r="X105" s="103"/>
      <c r="Y105" s="103"/>
      <c r="Z105" s="103"/>
      <c r="AA105" s="103"/>
      <c r="AB105" s="103"/>
      <c r="AC105" s="103"/>
      <c r="AD105" s="103"/>
      <c r="AE105" s="103"/>
      <c r="AF105" s="103"/>
      <c r="AG105" s="103"/>
      <c r="AH105" s="103"/>
      <c r="AX105" s="103"/>
      <c r="AY105" s="103"/>
      <c r="AZ105" s="103"/>
      <c r="BA105" s="103"/>
    </row>
    <row r="106" spans="4:53" ht="15.75" customHeight="1" x14ac:dyDescent="0.25">
      <c r="D106" s="97"/>
      <c r="E106" s="98"/>
      <c r="F106" s="99"/>
      <c r="G106" s="99"/>
      <c r="H106" s="100"/>
      <c r="I106" s="98"/>
      <c r="J106" s="98"/>
      <c r="K106" s="99"/>
      <c r="L106" s="99"/>
      <c r="M106" s="99"/>
      <c r="N106" s="99"/>
      <c r="O106" s="101"/>
      <c r="P106" s="102"/>
      <c r="Q106" s="144"/>
      <c r="R106" s="98"/>
      <c r="S106" s="98"/>
      <c r="T106" s="98"/>
      <c r="U106" s="103"/>
      <c r="V106" s="103"/>
      <c r="W106" s="103"/>
      <c r="X106" s="103"/>
      <c r="Y106" s="103"/>
      <c r="Z106" s="103"/>
      <c r="AA106" s="103"/>
      <c r="AB106" s="103"/>
      <c r="AC106" s="103"/>
      <c r="AD106" s="103"/>
      <c r="AE106" s="103"/>
      <c r="AF106" s="103"/>
      <c r="AG106" s="103"/>
      <c r="AH106" s="103"/>
      <c r="AX106" s="103"/>
      <c r="AY106" s="103"/>
      <c r="AZ106" s="103"/>
      <c r="BA106" s="103"/>
    </row>
    <row r="107" spans="4:53" ht="15.75" customHeight="1" x14ac:dyDescent="0.25">
      <c r="D107" s="97"/>
      <c r="E107" s="98"/>
      <c r="F107" s="99"/>
      <c r="G107" s="99"/>
      <c r="H107" s="100"/>
      <c r="I107" s="98"/>
      <c r="J107" s="98"/>
      <c r="K107" s="99"/>
      <c r="L107" s="99"/>
      <c r="M107" s="99"/>
      <c r="N107" s="99"/>
      <c r="O107" s="101"/>
      <c r="P107" s="102"/>
      <c r="Q107" s="144"/>
      <c r="R107" s="98"/>
      <c r="S107" s="98"/>
      <c r="T107" s="98"/>
      <c r="U107" s="103"/>
      <c r="V107" s="103"/>
      <c r="W107" s="103"/>
      <c r="X107" s="103"/>
      <c r="Y107" s="103"/>
      <c r="Z107" s="103"/>
      <c r="AA107" s="103"/>
      <c r="AB107" s="103"/>
      <c r="AC107" s="103"/>
      <c r="AD107" s="103"/>
      <c r="AE107" s="103"/>
      <c r="AF107" s="103"/>
      <c r="AG107" s="103"/>
      <c r="AH107" s="103"/>
      <c r="AX107" s="103"/>
      <c r="AY107" s="103"/>
      <c r="AZ107" s="103"/>
      <c r="BA107" s="103"/>
    </row>
    <row r="108" spans="4:53" ht="15.75" customHeight="1" x14ac:dyDescent="0.25">
      <c r="D108" s="97"/>
      <c r="E108" s="98"/>
      <c r="F108" s="99"/>
      <c r="G108" s="99"/>
      <c r="H108" s="100"/>
      <c r="I108" s="98"/>
      <c r="J108" s="98"/>
      <c r="K108" s="99"/>
      <c r="L108" s="99"/>
      <c r="M108" s="99"/>
      <c r="N108" s="99"/>
      <c r="O108" s="101"/>
      <c r="P108" s="102"/>
      <c r="Q108" s="144"/>
      <c r="R108" s="98"/>
      <c r="S108" s="98"/>
      <c r="T108" s="98"/>
      <c r="U108" s="103"/>
      <c r="V108" s="103"/>
      <c r="W108" s="103"/>
      <c r="X108" s="103"/>
      <c r="Y108" s="103"/>
      <c r="Z108" s="103"/>
      <c r="AA108" s="103"/>
      <c r="AB108" s="103"/>
      <c r="AC108" s="103"/>
      <c r="AD108" s="103"/>
      <c r="AE108" s="103"/>
      <c r="AF108" s="103"/>
      <c r="AG108" s="103"/>
      <c r="AH108" s="103"/>
      <c r="AX108" s="103"/>
      <c r="AY108" s="103"/>
      <c r="AZ108" s="103"/>
      <c r="BA108" s="103"/>
    </row>
    <row r="109" spans="4:53" ht="15.75" customHeight="1" x14ac:dyDescent="0.25">
      <c r="D109" s="97"/>
      <c r="E109" s="98"/>
      <c r="F109" s="99"/>
      <c r="G109" s="99"/>
      <c r="H109" s="100"/>
      <c r="I109" s="98"/>
      <c r="J109" s="98"/>
      <c r="K109" s="99"/>
      <c r="L109" s="99"/>
      <c r="M109" s="99"/>
      <c r="N109" s="99"/>
      <c r="O109" s="101"/>
      <c r="P109" s="102"/>
      <c r="Q109" s="144"/>
      <c r="R109" s="98"/>
      <c r="S109" s="98"/>
      <c r="T109" s="98"/>
      <c r="U109" s="103"/>
      <c r="V109" s="103"/>
      <c r="W109" s="103"/>
      <c r="X109" s="103"/>
      <c r="Y109" s="103"/>
      <c r="Z109" s="103"/>
      <c r="AA109" s="103"/>
      <c r="AB109" s="103"/>
      <c r="AC109" s="103"/>
      <c r="AD109" s="103"/>
      <c r="AE109" s="103"/>
      <c r="AF109" s="103"/>
      <c r="AG109" s="103"/>
      <c r="AH109" s="103"/>
      <c r="AX109" s="103"/>
      <c r="AY109" s="103"/>
      <c r="AZ109" s="103"/>
      <c r="BA109" s="103"/>
    </row>
    <row r="110" spans="4:53" ht="15.75" customHeight="1" x14ac:dyDescent="0.25">
      <c r="D110" s="97"/>
      <c r="E110" s="98"/>
      <c r="F110" s="99"/>
      <c r="G110" s="99"/>
      <c r="H110" s="100"/>
      <c r="I110" s="98"/>
      <c r="J110" s="98"/>
      <c r="K110" s="99"/>
      <c r="L110" s="99"/>
      <c r="M110" s="99"/>
      <c r="N110" s="99"/>
      <c r="O110" s="101"/>
      <c r="P110" s="102"/>
      <c r="Q110" s="144"/>
      <c r="R110" s="98"/>
      <c r="S110" s="98"/>
      <c r="T110" s="98"/>
      <c r="U110" s="103"/>
      <c r="V110" s="103"/>
      <c r="W110" s="103"/>
      <c r="X110" s="103"/>
      <c r="Y110" s="103"/>
      <c r="Z110" s="103"/>
      <c r="AA110" s="103"/>
      <c r="AB110" s="103"/>
      <c r="AC110" s="103"/>
      <c r="AD110" s="103"/>
      <c r="AE110" s="103"/>
      <c r="AF110" s="103"/>
      <c r="AG110" s="103"/>
      <c r="AH110" s="103"/>
      <c r="AX110" s="103"/>
      <c r="AY110" s="103"/>
      <c r="AZ110" s="103"/>
      <c r="BA110" s="103"/>
    </row>
    <row r="111" spans="4:53" ht="15.75" customHeight="1" x14ac:dyDescent="0.25">
      <c r="D111" s="97"/>
      <c r="E111" s="98"/>
      <c r="F111" s="99"/>
      <c r="G111" s="99"/>
      <c r="H111" s="100"/>
      <c r="I111" s="98"/>
      <c r="J111" s="98"/>
      <c r="K111" s="99"/>
      <c r="L111" s="99"/>
      <c r="M111" s="99"/>
      <c r="N111" s="99"/>
      <c r="O111" s="101"/>
      <c r="P111" s="102"/>
      <c r="Q111" s="144"/>
      <c r="R111" s="98"/>
      <c r="S111" s="98"/>
      <c r="T111" s="98"/>
      <c r="U111" s="103"/>
      <c r="V111" s="103"/>
      <c r="W111" s="103"/>
      <c r="X111" s="103"/>
      <c r="Y111" s="103"/>
      <c r="Z111" s="103"/>
      <c r="AA111" s="103"/>
      <c r="AB111" s="103"/>
      <c r="AC111" s="103"/>
      <c r="AD111" s="103"/>
      <c r="AE111" s="103"/>
      <c r="AF111" s="103"/>
      <c r="AG111" s="103"/>
      <c r="AH111" s="103"/>
      <c r="AX111" s="103"/>
      <c r="AY111" s="103"/>
      <c r="AZ111" s="103"/>
      <c r="BA111" s="103"/>
    </row>
    <row r="112" spans="4:53" ht="15.75" customHeight="1" x14ac:dyDescent="0.25">
      <c r="D112" s="97"/>
      <c r="E112" s="98"/>
      <c r="F112" s="99"/>
      <c r="G112" s="99"/>
      <c r="H112" s="100"/>
      <c r="I112" s="98"/>
      <c r="J112" s="98"/>
      <c r="K112" s="99"/>
      <c r="L112" s="99"/>
      <c r="M112" s="99"/>
      <c r="N112" s="99"/>
      <c r="O112" s="101"/>
      <c r="P112" s="102"/>
      <c r="Q112" s="144"/>
      <c r="R112" s="98"/>
      <c r="S112" s="98"/>
      <c r="T112" s="98"/>
      <c r="U112" s="103"/>
      <c r="V112" s="103"/>
      <c r="W112" s="103"/>
      <c r="X112" s="103"/>
      <c r="Y112" s="103"/>
      <c r="Z112" s="103"/>
      <c r="AA112" s="103"/>
      <c r="AB112" s="103"/>
      <c r="AC112" s="103"/>
      <c r="AD112" s="103"/>
      <c r="AE112" s="103"/>
      <c r="AF112" s="103"/>
      <c r="AG112" s="103"/>
      <c r="AH112" s="103"/>
      <c r="AX112" s="103"/>
      <c r="AY112" s="103"/>
      <c r="AZ112" s="103"/>
      <c r="BA112" s="103"/>
    </row>
    <row r="113" spans="4:53" ht="15.75" customHeight="1" x14ac:dyDescent="0.25">
      <c r="D113" s="97"/>
      <c r="E113" s="98"/>
      <c r="F113" s="99"/>
      <c r="G113" s="99"/>
      <c r="H113" s="100"/>
      <c r="I113" s="98"/>
      <c r="J113" s="98"/>
      <c r="K113" s="99"/>
      <c r="L113" s="99"/>
      <c r="M113" s="99"/>
      <c r="N113" s="99"/>
      <c r="O113" s="101"/>
      <c r="P113" s="102"/>
      <c r="Q113" s="144"/>
      <c r="R113" s="98"/>
      <c r="S113" s="98"/>
      <c r="T113" s="98"/>
      <c r="U113" s="103"/>
      <c r="V113" s="103"/>
      <c r="W113" s="103"/>
      <c r="X113" s="103"/>
      <c r="Y113" s="103"/>
      <c r="Z113" s="103"/>
      <c r="AA113" s="103"/>
      <c r="AB113" s="103"/>
      <c r="AC113" s="103"/>
      <c r="AD113" s="103"/>
      <c r="AE113" s="103"/>
      <c r="AF113" s="103"/>
      <c r="AG113" s="103"/>
      <c r="AH113" s="103"/>
      <c r="AX113" s="103"/>
      <c r="AY113" s="103"/>
      <c r="AZ113" s="103"/>
      <c r="BA113" s="103"/>
    </row>
    <row r="114" spans="4:53" ht="15.75" customHeight="1" x14ac:dyDescent="0.25">
      <c r="D114" s="97"/>
      <c r="E114" s="98"/>
      <c r="F114" s="99"/>
      <c r="G114" s="99"/>
      <c r="H114" s="100"/>
      <c r="I114" s="98"/>
      <c r="J114" s="98"/>
      <c r="K114" s="99"/>
      <c r="L114" s="99"/>
      <c r="M114" s="99"/>
      <c r="N114" s="99"/>
      <c r="O114" s="101"/>
      <c r="P114" s="102"/>
      <c r="Q114" s="144"/>
      <c r="R114" s="98"/>
      <c r="S114" s="98"/>
      <c r="T114" s="98"/>
      <c r="U114" s="103"/>
      <c r="V114" s="103"/>
      <c r="W114" s="103"/>
      <c r="X114" s="103"/>
      <c r="Y114" s="103"/>
      <c r="Z114" s="103"/>
      <c r="AA114" s="103"/>
      <c r="AB114" s="103"/>
      <c r="AC114" s="103"/>
      <c r="AD114" s="103"/>
      <c r="AE114" s="103"/>
      <c r="AF114" s="103"/>
      <c r="AG114" s="103"/>
      <c r="AH114" s="103"/>
      <c r="AX114" s="103"/>
      <c r="AY114" s="103"/>
      <c r="AZ114" s="103"/>
      <c r="BA114" s="103"/>
    </row>
    <row r="115" spans="4:53" ht="15.75" customHeight="1" x14ac:dyDescent="0.25">
      <c r="D115" s="97"/>
      <c r="E115" s="98"/>
      <c r="F115" s="99"/>
      <c r="G115" s="99"/>
      <c r="H115" s="100"/>
      <c r="I115" s="98"/>
      <c r="J115" s="98"/>
      <c r="K115" s="99"/>
      <c r="L115" s="99"/>
      <c r="M115" s="99"/>
      <c r="N115" s="99"/>
      <c r="O115" s="101"/>
      <c r="P115" s="102"/>
      <c r="Q115" s="144"/>
      <c r="R115" s="98"/>
      <c r="S115" s="98"/>
      <c r="T115" s="98"/>
      <c r="U115" s="103"/>
      <c r="V115" s="103"/>
      <c r="W115" s="103"/>
      <c r="X115" s="103"/>
      <c r="Y115" s="103"/>
      <c r="Z115" s="103"/>
      <c r="AA115" s="103"/>
      <c r="AB115" s="103"/>
      <c r="AC115" s="103"/>
      <c r="AD115" s="103"/>
      <c r="AE115" s="103"/>
      <c r="AF115" s="103"/>
      <c r="AG115" s="103"/>
      <c r="AH115" s="103"/>
      <c r="AX115" s="103"/>
      <c r="AY115" s="103"/>
      <c r="AZ115" s="103"/>
      <c r="BA115" s="103"/>
    </row>
    <row r="116" spans="4:53" ht="15.75" customHeight="1" x14ac:dyDescent="0.25">
      <c r="D116" s="97"/>
      <c r="E116" s="98"/>
      <c r="F116" s="99"/>
      <c r="G116" s="99"/>
      <c r="H116" s="100"/>
      <c r="I116" s="98"/>
      <c r="J116" s="98"/>
      <c r="K116" s="99"/>
      <c r="L116" s="99"/>
      <c r="M116" s="99"/>
      <c r="N116" s="99"/>
      <c r="O116" s="101"/>
      <c r="P116" s="102"/>
      <c r="Q116" s="144"/>
      <c r="R116" s="98"/>
      <c r="S116" s="98"/>
      <c r="T116" s="98"/>
      <c r="U116" s="103"/>
      <c r="V116" s="103"/>
      <c r="W116" s="103"/>
      <c r="X116" s="103"/>
      <c r="Y116" s="103"/>
      <c r="Z116" s="103"/>
      <c r="AA116" s="103"/>
      <c r="AB116" s="103"/>
      <c r="AC116" s="103"/>
      <c r="AD116" s="103"/>
      <c r="AE116" s="103"/>
      <c r="AF116" s="103"/>
      <c r="AG116" s="103"/>
      <c r="AH116" s="103"/>
      <c r="AX116" s="103"/>
      <c r="AY116" s="103"/>
      <c r="AZ116" s="103"/>
      <c r="BA116" s="103"/>
    </row>
    <row r="117" spans="4:53" ht="15.75" customHeight="1" x14ac:dyDescent="0.25">
      <c r="D117" s="97"/>
      <c r="E117" s="98"/>
      <c r="F117" s="99"/>
      <c r="G117" s="99"/>
      <c r="H117" s="100"/>
      <c r="I117" s="98"/>
      <c r="J117" s="98"/>
      <c r="K117" s="99"/>
      <c r="L117" s="99"/>
      <c r="M117" s="99"/>
      <c r="N117" s="99"/>
      <c r="O117" s="101"/>
      <c r="P117" s="102"/>
      <c r="Q117" s="144"/>
      <c r="R117" s="98"/>
      <c r="S117" s="98"/>
      <c r="T117" s="98"/>
      <c r="U117" s="103"/>
      <c r="V117" s="103"/>
      <c r="W117" s="103"/>
      <c r="X117" s="103"/>
      <c r="Y117" s="103"/>
      <c r="Z117" s="103"/>
      <c r="AA117" s="103"/>
      <c r="AB117" s="103"/>
      <c r="AC117" s="103"/>
      <c r="AD117" s="103"/>
      <c r="AE117" s="103"/>
      <c r="AF117" s="103"/>
      <c r="AG117" s="103"/>
      <c r="AH117" s="103"/>
      <c r="AX117" s="103"/>
      <c r="AY117" s="103"/>
      <c r="AZ117" s="103"/>
      <c r="BA117" s="103"/>
    </row>
    <row r="118" spans="4:53" ht="15.75" customHeight="1" x14ac:dyDescent="0.25">
      <c r="D118" s="97"/>
      <c r="E118" s="98"/>
      <c r="F118" s="99"/>
      <c r="G118" s="99"/>
      <c r="H118" s="100"/>
      <c r="I118" s="98"/>
      <c r="J118" s="98"/>
      <c r="K118" s="99"/>
      <c r="L118" s="99"/>
      <c r="M118" s="99"/>
      <c r="N118" s="99"/>
      <c r="O118" s="101"/>
      <c r="P118" s="102"/>
      <c r="Q118" s="144"/>
      <c r="R118" s="98"/>
      <c r="S118" s="98"/>
      <c r="T118" s="98"/>
      <c r="U118" s="103"/>
      <c r="V118" s="103"/>
      <c r="W118" s="103"/>
      <c r="X118" s="103"/>
      <c r="Y118" s="103"/>
      <c r="Z118" s="103"/>
      <c r="AA118" s="103"/>
      <c r="AB118" s="103"/>
      <c r="AC118" s="103"/>
      <c r="AD118" s="103"/>
      <c r="AE118" s="103"/>
      <c r="AF118" s="103"/>
      <c r="AG118" s="103"/>
      <c r="AH118" s="103"/>
      <c r="AX118" s="103"/>
      <c r="AY118" s="103"/>
      <c r="AZ118" s="103"/>
      <c r="BA118" s="103"/>
    </row>
    <row r="119" spans="4:53" ht="15.75" customHeight="1" x14ac:dyDescent="0.25">
      <c r="D119" s="97"/>
      <c r="E119" s="98"/>
      <c r="F119" s="99"/>
      <c r="G119" s="99"/>
      <c r="H119" s="100"/>
      <c r="I119" s="98"/>
      <c r="J119" s="98"/>
      <c r="K119" s="99"/>
      <c r="L119" s="99"/>
      <c r="M119" s="99"/>
      <c r="N119" s="99"/>
      <c r="O119" s="101"/>
      <c r="P119" s="102"/>
      <c r="Q119" s="144"/>
      <c r="R119" s="98"/>
      <c r="S119" s="98"/>
      <c r="T119" s="98"/>
      <c r="U119" s="103"/>
      <c r="V119" s="103"/>
      <c r="W119" s="103"/>
      <c r="X119" s="103"/>
      <c r="Y119" s="103"/>
      <c r="Z119" s="103"/>
      <c r="AA119" s="103"/>
      <c r="AB119" s="103"/>
      <c r="AC119" s="103"/>
      <c r="AD119" s="103"/>
      <c r="AE119" s="103"/>
      <c r="AF119" s="103"/>
      <c r="AG119" s="103"/>
      <c r="AH119" s="103"/>
      <c r="AX119" s="103"/>
      <c r="AY119" s="103"/>
      <c r="AZ119" s="103"/>
      <c r="BA119" s="103"/>
    </row>
    <row r="120" spans="4:53" ht="15.75" customHeight="1" x14ac:dyDescent="0.25">
      <c r="D120" s="97"/>
      <c r="E120" s="98"/>
      <c r="F120" s="99"/>
      <c r="G120" s="99"/>
      <c r="H120" s="100"/>
      <c r="I120" s="98"/>
      <c r="J120" s="98"/>
      <c r="K120" s="99"/>
      <c r="L120" s="99"/>
      <c r="M120" s="99"/>
      <c r="N120" s="99"/>
      <c r="O120" s="101"/>
      <c r="P120" s="102"/>
      <c r="Q120" s="144"/>
      <c r="R120" s="98"/>
      <c r="S120" s="98"/>
      <c r="T120" s="98"/>
      <c r="U120" s="103"/>
      <c r="V120" s="103"/>
      <c r="W120" s="103"/>
      <c r="X120" s="103"/>
      <c r="Y120" s="103"/>
      <c r="Z120" s="103"/>
      <c r="AA120" s="103"/>
      <c r="AB120" s="103"/>
      <c r="AC120" s="103"/>
      <c r="AD120" s="103"/>
      <c r="AE120" s="103"/>
      <c r="AF120" s="103"/>
      <c r="AG120" s="103"/>
      <c r="AH120" s="103"/>
      <c r="AX120" s="103"/>
      <c r="AY120" s="103"/>
      <c r="AZ120" s="103"/>
      <c r="BA120" s="103"/>
    </row>
    <row r="121" spans="4:53" ht="15.75" customHeight="1" x14ac:dyDescent="0.25">
      <c r="D121" s="97"/>
      <c r="E121" s="98"/>
      <c r="F121" s="99"/>
      <c r="G121" s="99"/>
      <c r="H121" s="100"/>
      <c r="I121" s="98"/>
      <c r="J121" s="98"/>
      <c r="K121" s="99"/>
      <c r="L121" s="99"/>
      <c r="M121" s="99"/>
      <c r="N121" s="99"/>
      <c r="O121" s="101"/>
      <c r="P121" s="102"/>
      <c r="Q121" s="144"/>
      <c r="R121" s="98"/>
      <c r="S121" s="98"/>
      <c r="T121" s="98"/>
      <c r="U121" s="103"/>
      <c r="V121" s="103"/>
      <c r="W121" s="103"/>
      <c r="X121" s="103"/>
      <c r="Y121" s="103"/>
      <c r="Z121" s="103"/>
      <c r="AA121" s="103"/>
      <c r="AB121" s="103"/>
      <c r="AC121" s="103"/>
      <c r="AD121" s="103"/>
      <c r="AE121" s="103"/>
      <c r="AF121" s="103"/>
      <c r="AG121" s="103"/>
      <c r="AH121" s="103"/>
      <c r="AX121" s="103"/>
      <c r="AY121" s="103"/>
      <c r="AZ121" s="103"/>
      <c r="BA121" s="103"/>
    </row>
    <row r="122" spans="4:53" ht="15.75" customHeight="1" x14ac:dyDescent="0.25">
      <c r="D122" s="97"/>
      <c r="E122" s="98"/>
      <c r="F122" s="99"/>
      <c r="G122" s="99"/>
      <c r="H122" s="100"/>
      <c r="I122" s="98"/>
      <c r="J122" s="98"/>
      <c r="K122" s="99"/>
      <c r="L122" s="99"/>
      <c r="M122" s="99"/>
      <c r="N122" s="99"/>
      <c r="O122" s="101"/>
      <c r="P122" s="102"/>
      <c r="Q122" s="144"/>
      <c r="R122" s="98"/>
      <c r="S122" s="98"/>
      <c r="T122" s="98"/>
      <c r="U122" s="103"/>
      <c r="V122" s="103"/>
      <c r="W122" s="103"/>
      <c r="X122" s="103"/>
      <c r="Y122" s="103"/>
      <c r="Z122" s="103"/>
      <c r="AA122" s="103"/>
      <c r="AB122" s="103"/>
      <c r="AC122" s="103"/>
      <c r="AD122" s="103"/>
      <c r="AE122" s="103"/>
      <c r="AF122" s="103"/>
      <c r="AG122" s="103"/>
      <c r="AH122" s="103"/>
      <c r="AX122" s="103"/>
      <c r="AY122" s="103"/>
      <c r="AZ122" s="103"/>
      <c r="BA122" s="103"/>
    </row>
    <row r="123" spans="4:53" ht="15.75" customHeight="1" x14ac:dyDescent="0.25">
      <c r="D123" s="97"/>
      <c r="E123" s="98"/>
      <c r="F123" s="99"/>
      <c r="G123" s="99"/>
      <c r="H123" s="100"/>
      <c r="I123" s="98"/>
      <c r="J123" s="98"/>
      <c r="K123" s="99"/>
      <c r="L123" s="99"/>
      <c r="M123" s="99"/>
      <c r="N123" s="99"/>
      <c r="O123" s="101"/>
      <c r="P123" s="102"/>
      <c r="Q123" s="144"/>
      <c r="R123" s="98"/>
      <c r="S123" s="98"/>
      <c r="T123" s="98"/>
      <c r="U123" s="103"/>
      <c r="V123" s="103"/>
      <c r="W123" s="103"/>
      <c r="X123" s="103"/>
      <c r="Y123" s="103"/>
      <c r="Z123" s="103"/>
      <c r="AA123" s="103"/>
      <c r="AB123" s="103"/>
      <c r="AC123" s="103"/>
      <c r="AD123" s="103"/>
      <c r="AE123" s="103"/>
      <c r="AF123" s="103"/>
      <c r="AG123" s="103"/>
      <c r="AH123" s="103"/>
      <c r="AX123" s="103"/>
      <c r="AY123" s="103"/>
      <c r="AZ123" s="103"/>
      <c r="BA123" s="103"/>
    </row>
    <row r="124" spans="4:53" ht="15.75" customHeight="1" x14ac:dyDescent="0.25">
      <c r="D124" s="97"/>
      <c r="E124" s="98"/>
      <c r="F124" s="99"/>
      <c r="G124" s="99"/>
      <c r="H124" s="100"/>
      <c r="I124" s="98"/>
      <c r="J124" s="98"/>
      <c r="K124" s="99"/>
      <c r="L124" s="99"/>
      <c r="M124" s="99"/>
      <c r="N124" s="99"/>
      <c r="O124" s="101"/>
      <c r="P124" s="102"/>
      <c r="Q124" s="144"/>
      <c r="R124" s="98"/>
      <c r="S124" s="98"/>
      <c r="T124" s="98"/>
      <c r="U124" s="103"/>
      <c r="V124" s="103"/>
      <c r="W124" s="103"/>
      <c r="X124" s="103"/>
      <c r="Y124" s="103"/>
      <c r="Z124" s="103"/>
      <c r="AA124" s="103"/>
      <c r="AB124" s="103"/>
      <c r="AC124" s="103"/>
      <c r="AD124" s="103"/>
      <c r="AE124" s="103"/>
      <c r="AF124" s="103"/>
      <c r="AG124" s="103"/>
      <c r="AH124" s="103"/>
      <c r="AX124" s="103"/>
      <c r="AY124" s="103"/>
      <c r="AZ124" s="103"/>
      <c r="BA124" s="103"/>
    </row>
    <row r="125" spans="4:53" ht="15.75" customHeight="1" x14ac:dyDescent="0.25">
      <c r="D125" s="97"/>
      <c r="E125" s="98"/>
      <c r="F125" s="99"/>
      <c r="G125" s="99"/>
      <c r="H125" s="100"/>
      <c r="I125" s="98"/>
      <c r="J125" s="98"/>
      <c r="K125" s="99"/>
      <c r="L125" s="99"/>
      <c r="M125" s="99"/>
      <c r="N125" s="99"/>
      <c r="O125" s="101"/>
      <c r="P125" s="102"/>
      <c r="Q125" s="144"/>
      <c r="R125" s="98"/>
      <c r="S125" s="98"/>
      <c r="T125" s="98"/>
      <c r="U125" s="103"/>
      <c r="V125" s="103"/>
      <c r="W125" s="103"/>
      <c r="X125" s="103"/>
      <c r="Y125" s="103"/>
      <c r="Z125" s="103"/>
      <c r="AA125" s="103"/>
      <c r="AB125" s="103"/>
      <c r="AC125" s="103"/>
      <c r="AD125" s="103"/>
      <c r="AE125" s="103"/>
      <c r="AF125" s="103"/>
      <c r="AG125" s="103"/>
      <c r="AH125" s="103"/>
      <c r="AX125" s="103"/>
      <c r="AY125" s="103"/>
      <c r="AZ125" s="103"/>
      <c r="BA125" s="103"/>
    </row>
    <row r="126" spans="4:53" ht="15.75" customHeight="1" x14ac:dyDescent="0.25">
      <c r="D126" s="97"/>
      <c r="E126" s="98"/>
      <c r="F126" s="99"/>
      <c r="G126" s="99"/>
      <c r="H126" s="100"/>
      <c r="I126" s="98"/>
      <c r="J126" s="98"/>
      <c r="K126" s="99"/>
      <c r="L126" s="99"/>
      <c r="M126" s="99"/>
      <c r="N126" s="99"/>
      <c r="O126" s="101"/>
      <c r="P126" s="102"/>
      <c r="Q126" s="144"/>
      <c r="R126" s="98"/>
      <c r="S126" s="98"/>
      <c r="T126" s="98"/>
      <c r="U126" s="103"/>
      <c r="V126" s="103"/>
      <c r="W126" s="103"/>
      <c r="X126" s="103"/>
      <c r="Y126" s="103"/>
      <c r="Z126" s="103"/>
      <c r="AA126" s="103"/>
      <c r="AB126" s="103"/>
      <c r="AC126" s="103"/>
      <c r="AD126" s="103"/>
      <c r="AE126" s="103"/>
      <c r="AF126" s="103"/>
      <c r="AG126" s="103"/>
      <c r="AH126" s="103"/>
      <c r="AX126" s="103"/>
      <c r="AY126" s="103"/>
      <c r="AZ126" s="103"/>
      <c r="BA126" s="103"/>
    </row>
    <row r="127" spans="4:53" ht="15.75" customHeight="1" x14ac:dyDescent="0.25">
      <c r="D127" s="97"/>
      <c r="E127" s="98"/>
      <c r="F127" s="99"/>
      <c r="G127" s="99"/>
      <c r="H127" s="100"/>
      <c r="I127" s="98"/>
      <c r="J127" s="98"/>
      <c r="K127" s="99"/>
      <c r="L127" s="99"/>
      <c r="M127" s="99"/>
      <c r="N127" s="99"/>
      <c r="O127" s="101"/>
      <c r="P127" s="102"/>
      <c r="Q127" s="144"/>
      <c r="R127" s="98"/>
      <c r="S127" s="98"/>
      <c r="T127" s="98"/>
      <c r="U127" s="103"/>
      <c r="V127" s="103"/>
      <c r="W127" s="103"/>
      <c r="X127" s="103"/>
      <c r="Y127" s="103"/>
      <c r="Z127" s="103"/>
      <c r="AA127" s="103"/>
      <c r="AB127" s="103"/>
      <c r="AC127" s="103"/>
      <c r="AD127" s="103"/>
      <c r="AE127" s="103"/>
      <c r="AF127" s="103"/>
      <c r="AG127" s="103"/>
      <c r="AH127" s="103"/>
      <c r="AX127" s="103"/>
      <c r="AY127" s="103"/>
      <c r="AZ127" s="103"/>
      <c r="BA127" s="103"/>
    </row>
    <row r="128" spans="4:53" ht="15.75" customHeight="1" x14ac:dyDescent="0.25">
      <c r="D128" s="97"/>
      <c r="E128" s="98"/>
      <c r="F128" s="99"/>
      <c r="G128" s="99"/>
      <c r="H128" s="100"/>
      <c r="I128" s="98"/>
      <c r="J128" s="98"/>
      <c r="K128" s="99"/>
      <c r="L128" s="99"/>
      <c r="M128" s="99"/>
      <c r="N128" s="99"/>
      <c r="O128" s="101"/>
      <c r="P128" s="102"/>
      <c r="Q128" s="144"/>
      <c r="R128" s="98"/>
      <c r="S128" s="98"/>
      <c r="T128" s="98"/>
      <c r="U128" s="103"/>
      <c r="V128" s="103"/>
      <c r="W128" s="103"/>
      <c r="X128" s="103"/>
      <c r="Y128" s="103"/>
      <c r="Z128" s="103"/>
      <c r="AA128" s="103"/>
      <c r="AB128" s="103"/>
      <c r="AC128" s="103"/>
      <c r="AD128" s="103"/>
      <c r="AE128" s="103"/>
      <c r="AF128" s="103"/>
      <c r="AG128" s="103"/>
      <c r="AH128" s="103"/>
      <c r="AX128" s="103"/>
      <c r="AY128" s="103"/>
      <c r="AZ128" s="103"/>
      <c r="BA128" s="103"/>
    </row>
    <row r="129" spans="4:53" ht="15.75" customHeight="1" x14ac:dyDescent="0.25">
      <c r="D129" s="97"/>
      <c r="E129" s="98"/>
      <c r="F129" s="99"/>
      <c r="G129" s="99"/>
      <c r="H129" s="100"/>
      <c r="I129" s="98"/>
      <c r="J129" s="98"/>
      <c r="K129" s="99"/>
      <c r="L129" s="99"/>
      <c r="M129" s="99"/>
      <c r="N129" s="99"/>
      <c r="O129" s="101"/>
      <c r="P129" s="102"/>
      <c r="Q129" s="144"/>
      <c r="R129" s="98"/>
      <c r="S129" s="98"/>
      <c r="T129" s="98"/>
      <c r="U129" s="103"/>
      <c r="V129" s="103"/>
      <c r="W129" s="103"/>
      <c r="X129" s="103"/>
      <c r="Y129" s="103"/>
      <c r="Z129" s="103"/>
      <c r="AA129" s="103"/>
      <c r="AB129" s="103"/>
      <c r="AC129" s="103"/>
      <c r="AD129" s="103"/>
      <c r="AE129" s="103"/>
      <c r="AF129" s="103"/>
      <c r="AG129" s="103"/>
      <c r="AH129" s="103"/>
      <c r="AX129" s="103"/>
      <c r="AY129" s="103"/>
      <c r="AZ129" s="103"/>
      <c r="BA129" s="103"/>
    </row>
    <row r="130" spans="4:53" ht="15.75" customHeight="1" x14ac:dyDescent="0.25">
      <c r="D130" s="97"/>
      <c r="E130" s="98"/>
      <c r="F130" s="99"/>
      <c r="G130" s="99"/>
      <c r="H130" s="100"/>
      <c r="I130" s="98"/>
      <c r="J130" s="98"/>
      <c r="K130" s="99"/>
      <c r="L130" s="99"/>
      <c r="M130" s="99"/>
      <c r="N130" s="99"/>
      <c r="O130" s="101"/>
      <c r="P130" s="102"/>
      <c r="Q130" s="144"/>
      <c r="R130" s="98"/>
      <c r="S130" s="98"/>
      <c r="T130" s="98"/>
      <c r="U130" s="103"/>
      <c r="V130" s="103"/>
      <c r="W130" s="103"/>
      <c r="X130" s="103"/>
      <c r="Y130" s="103"/>
      <c r="Z130" s="103"/>
      <c r="AA130" s="103"/>
      <c r="AB130" s="103"/>
      <c r="AC130" s="103"/>
      <c r="AD130" s="103"/>
      <c r="AE130" s="103"/>
      <c r="AF130" s="103"/>
      <c r="AG130" s="103"/>
      <c r="AH130" s="103"/>
      <c r="AX130" s="103"/>
      <c r="AY130" s="103"/>
      <c r="AZ130" s="103"/>
      <c r="BA130" s="103"/>
    </row>
    <row r="131" spans="4:53" ht="15.75" customHeight="1" x14ac:dyDescent="0.25">
      <c r="D131" s="97"/>
      <c r="E131" s="98"/>
      <c r="F131" s="99"/>
      <c r="G131" s="99"/>
      <c r="H131" s="100"/>
      <c r="I131" s="98"/>
      <c r="J131" s="98"/>
      <c r="K131" s="99"/>
      <c r="L131" s="99"/>
      <c r="M131" s="99"/>
      <c r="N131" s="99"/>
      <c r="O131" s="101"/>
      <c r="P131" s="102"/>
      <c r="Q131" s="144"/>
      <c r="R131" s="98"/>
      <c r="S131" s="98"/>
      <c r="T131" s="98"/>
      <c r="U131" s="103"/>
      <c r="V131" s="103"/>
      <c r="W131" s="103"/>
      <c r="X131" s="103"/>
      <c r="Y131" s="103"/>
      <c r="Z131" s="103"/>
      <c r="AA131" s="103"/>
      <c r="AB131" s="103"/>
      <c r="AC131" s="103"/>
      <c r="AD131" s="103"/>
      <c r="AE131" s="103"/>
      <c r="AF131" s="103"/>
      <c r="AG131" s="103"/>
      <c r="AH131" s="103"/>
      <c r="AX131" s="103"/>
      <c r="AY131" s="103"/>
      <c r="AZ131" s="103"/>
      <c r="BA131" s="103"/>
    </row>
    <row r="132" spans="4:53" ht="15.75" customHeight="1" x14ac:dyDescent="0.25">
      <c r="D132" s="97"/>
      <c r="E132" s="98"/>
      <c r="F132" s="99"/>
      <c r="G132" s="99"/>
      <c r="H132" s="100"/>
      <c r="I132" s="98"/>
      <c r="J132" s="98"/>
      <c r="K132" s="99"/>
      <c r="L132" s="99"/>
      <c r="M132" s="99"/>
      <c r="N132" s="99"/>
      <c r="O132" s="101"/>
      <c r="P132" s="102"/>
      <c r="Q132" s="144"/>
      <c r="R132" s="98"/>
      <c r="S132" s="98"/>
      <c r="T132" s="98"/>
      <c r="U132" s="103"/>
      <c r="V132" s="103"/>
      <c r="W132" s="103"/>
      <c r="X132" s="103"/>
      <c r="Y132" s="103"/>
      <c r="Z132" s="103"/>
      <c r="AA132" s="103"/>
      <c r="AB132" s="103"/>
      <c r="AC132" s="103"/>
      <c r="AD132" s="103"/>
      <c r="AE132" s="103"/>
      <c r="AF132" s="103"/>
      <c r="AG132" s="103"/>
      <c r="AH132" s="103"/>
      <c r="AX132" s="103"/>
      <c r="AY132" s="103"/>
      <c r="AZ132" s="103"/>
      <c r="BA132" s="103"/>
    </row>
    <row r="133" spans="4:53" ht="15.75" customHeight="1" x14ac:dyDescent="0.25">
      <c r="D133" s="97"/>
      <c r="E133" s="98"/>
      <c r="F133" s="99"/>
      <c r="G133" s="99"/>
      <c r="H133" s="100"/>
      <c r="I133" s="98"/>
      <c r="J133" s="98"/>
      <c r="K133" s="99"/>
      <c r="L133" s="99"/>
      <c r="M133" s="99"/>
      <c r="N133" s="99"/>
      <c r="O133" s="101"/>
      <c r="P133" s="102"/>
      <c r="Q133" s="144"/>
      <c r="R133" s="98"/>
      <c r="S133" s="98"/>
      <c r="T133" s="98"/>
      <c r="U133" s="103"/>
      <c r="V133" s="103"/>
      <c r="W133" s="103"/>
      <c r="X133" s="103"/>
      <c r="Y133" s="103"/>
      <c r="Z133" s="103"/>
      <c r="AA133" s="103"/>
      <c r="AB133" s="103"/>
      <c r="AC133" s="103"/>
      <c r="AD133" s="103"/>
      <c r="AE133" s="103"/>
      <c r="AF133" s="103"/>
      <c r="AG133" s="103"/>
      <c r="AH133" s="103"/>
      <c r="AX133" s="103"/>
      <c r="AY133" s="103"/>
      <c r="AZ133" s="103"/>
      <c r="BA133" s="103"/>
    </row>
    <row r="134" spans="4:53" ht="15.75" customHeight="1" x14ac:dyDescent="0.25">
      <c r="D134" s="97"/>
      <c r="E134" s="98"/>
      <c r="F134" s="99"/>
      <c r="G134" s="99"/>
      <c r="H134" s="100"/>
      <c r="I134" s="98"/>
      <c r="J134" s="98"/>
      <c r="K134" s="99"/>
      <c r="L134" s="99"/>
      <c r="M134" s="99"/>
      <c r="N134" s="99"/>
      <c r="O134" s="101"/>
      <c r="P134" s="102"/>
      <c r="Q134" s="144"/>
      <c r="R134" s="98"/>
      <c r="S134" s="98"/>
      <c r="T134" s="98"/>
      <c r="U134" s="103"/>
      <c r="V134" s="103"/>
      <c r="W134" s="103"/>
      <c r="X134" s="103"/>
      <c r="Y134" s="103"/>
      <c r="Z134" s="103"/>
      <c r="AA134" s="103"/>
      <c r="AB134" s="103"/>
      <c r="AC134" s="103"/>
      <c r="AD134" s="103"/>
      <c r="AE134" s="103"/>
      <c r="AF134" s="103"/>
      <c r="AG134" s="103"/>
      <c r="AH134" s="103"/>
      <c r="AX134" s="103"/>
      <c r="AY134" s="103"/>
      <c r="AZ134" s="103"/>
      <c r="BA134" s="103"/>
    </row>
    <row r="135" spans="4:53" ht="15.75" customHeight="1" x14ac:dyDescent="0.25">
      <c r="D135" s="97"/>
      <c r="E135" s="98"/>
      <c r="F135" s="99"/>
      <c r="G135" s="99"/>
      <c r="H135" s="100"/>
      <c r="I135" s="98"/>
      <c r="J135" s="98"/>
      <c r="K135" s="99"/>
      <c r="L135" s="99"/>
      <c r="M135" s="99"/>
      <c r="N135" s="99"/>
      <c r="O135" s="101"/>
      <c r="P135" s="102"/>
      <c r="Q135" s="144"/>
      <c r="R135" s="98"/>
      <c r="S135" s="98"/>
      <c r="T135" s="98"/>
      <c r="U135" s="103"/>
      <c r="V135" s="103"/>
      <c r="W135" s="103"/>
      <c r="X135" s="103"/>
      <c r="Y135" s="103"/>
      <c r="Z135" s="103"/>
      <c r="AA135" s="103"/>
      <c r="AB135" s="103"/>
      <c r="AC135" s="103"/>
      <c r="AD135" s="103"/>
      <c r="AE135" s="103"/>
      <c r="AF135" s="103"/>
      <c r="AG135" s="103"/>
      <c r="AH135" s="103"/>
      <c r="AX135" s="103"/>
      <c r="AY135" s="103"/>
      <c r="AZ135" s="103"/>
      <c r="BA135" s="103"/>
    </row>
    <row r="136" spans="4:53" ht="15.75" customHeight="1" x14ac:dyDescent="0.25">
      <c r="D136" s="97"/>
      <c r="E136" s="98"/>
      <c r="F136" s="99"/>
      <c r="G136" s="99"/>
      <c r="H136" s="100"/>
      <c r="I136" s="98"/>
      <c r="J136" s="98"/>
      <c r="K136" s="99"/>
      <c r="L136" s="99"/>
      <c r="M136" s="99"/>
      <c r="N136" s="99"/>
      <c r="O136" s="101"/>
      <c r="P136" s="102"/>
      <c r="Q136" s="144"/>
      <c r="R136" s="98"/>
      <c r="S136" s="98"/>
      <c r="T136" s="98"/>
      <c r="U136" s="103"/>
      <c r="V136" s="103"/>
      <c r="W136" s="103"/>
      <c r="X136" s="103"/>
      <c r="Y136" s="103"/>
      <c r="Z136" s="103"/>
      <c r="AA136" s="103"/>
      <c r="AB136" s="103"/>
      <c r="AC136" s="103"/>
      <c r="AD136" s="103"/>
      <c r="AE136" s="103"/>
      <c r="AF136" s="103"/>
      <c r="AG136" s="103"/>
      <c r="AH136" s="103"/>
      <c r="AX136" s="103"/>
      <c r="AY136" s="103"/>
      <c r="AZ136" s="103"/>
      <c r="BA136" s="103"/>
    </row>
    <row r="137" spans="4:53" ht="15.75" customHeight="1" x14ac:dyDescent="0.25">
      <c r="D137" s="97"/>
      <c r="E137" s="98"/>
      <c r="F137" s="99"/>
      <c r="G137" s="99"/>
      <c r="H137" s="100"/>
      <c r="I137" s="98"/>
      <c r="J137" s="98"/>
      <c r="K137" s="99"/>
      <c r="L137" s="99"/>
      <c r="M137" s="99"/>
      <c r="N137" s="99"/>
      <c r="O137" s="101"/>
      <c r="P137" s="102"/>
      <c r="Q137" s="144"/>
      <c r="R137" s="98"/>
      <c r="S137" s="98"/>
      <c r="T137" s="98"/>
      <c r="U137" s="103"/>
      <c r="V137" s="103"/>
      <c r="W137" s="103"/>
      <c r="X137" s="103"/>
      <c r="Y137" s="103"/>
      <c r="Z137" s="103"/>
      <c r="AA137" s="103"/>
      <c r="AB137" s="103"/>
      <c r="AC137" s="103"/>
      <c r="AD137" s="103"/>
      <c r="AE137" s="103"/>
      <c r="AF137" s="103"/>
      <c r="AG137" s="103"/>
      <c r="AH137" s="103"/>
      <c r="AX137" s="103"/>
      <c r="AY137" s="103"/>
      <c r="AZ137" s="103"/>
      <c r="BA137" s="103"/>
    </row>
    <row r="138" spans="4:53" ht="15.75" customHeight="1" x14ac:dyDescent="0.25">
      <c r="D138" s="97"/>
      <c r="E138" s="98"/>
      <c r="F138" s="99"/>
      <c r="G138" s="99"/>
      <c r="H138" s="100"/>
      <c r="I138" s="98"/>
      <c r="J138" s="98"/>
      <c r="K138" s="99"/>
      <c r="L138" s="99"/>
      <c r="M138" s="99"/>
      <c r="N138" s="99"/>
      <c r="O138" s="101"/>
      <c r="P138" s="102"/>
      <c r="Q138" s="144"/>
      <c r="R138" s="98"/>
      <c r="S138" s="98"/>
      <c r="T138" s="98"/>
      <c r="U138" s="103"/>
      <c r="V138" s="103"/>
      <c r="W138" s="103"/>
      <c r="X138" s="103"/>
      <c r="Y138" s="103"/>
      <c r="Z138" s="103"/>
      <c r="AA138" s="103"/>
      <c r="AB138" s="103"/>
      <c r="AC138" s="103"/>
      <c r="AD138" s="103"/>
      <c r="AE138" s="103"/>
      <c r="AF138" s="103"/>
      <c r="AG138" s="103"/>
      <c r="AH138" s="103"/>
      <c r="AX138" s="103"/>
      <c r="AY138" s="103"/>
      <c r="AZ138" s="103"/>
      <c r="BA138" s="103"/>
    </row>
    <row r="139" spans="4:53" ht="15.75" customHeight="1" x14ac:dyDescent="0.25">
      <c r="D139" s="97"/>
      <c r="E139" s="98"/>
      <c r="F139" s="99"/>
      <c r="G139" s="99"/>
      <c r="H139" s="100"/>
      <c r="I139" s="98"/>
      <c r="J139" s="98"/>
      <c r="K139" s="99"/>
      <c r="L139" s="99"/>
      <c r="M139" s="99"/>
      <c r="N139" s="99"/>
      <c r="O139" s="101"/>
      <c r="P139" s="102"/>
      <c r="Q139" s="144"/>
      <c r="R139" s="98"/>
      <c r="S139" s="98"/>
      <c r="T139" s="98"/>
      <c r="U139" s="103"/>
      <c r="V139" s="103"/>
      <c r="W139" s="103"/>
      <c r="X139" s="103"/>
      <c r="Y139" s="103"/>
      <c r="Z139" s="103"/>
      <c r="AA139" s="103"/>
      <c r="AB139" s="103"/>
      <c r="AC139" s="103"/>
      <c r="AD139" s="103"/>
      <c r="AE139" s="103"/>
      <c r="AF139" s="103"/>
      <c r="AG139" s="103"/>
      <c r="AH139" s="103"/>
      <c r="AX139" s="103"/>
      <c r="AY139" s="103"/>
      <c r="AZ139" s="103"/>
      <c r="BA139" s="103"/>
    </row>
    <row r="140" spans="4:53" ht="15.75" customHeight="1" x14ac:dyDescent="0.25">
      <c r="D140" s="97"/>
      <c r="E140" s="98"/>
      <c r="F140" s="99"/>
      <c r="G140" s="99"/>
      <c r="H140" s="100"/>
      <c r="I140" s="98"/>
      <c r="J140" s="98"/>
      <c r="K140" s="99"/>
      <c r="L140" s="99"/>
      <c r="M140" s="99"/>
      <c r="N140" s="99"/>
      <c r="O140" s="101"/>
      <c r="P140" s="102"/>
      <c r="Q140" s="144"/>
      <c r="R140" s="98"/>
      <c r="S140" s="98"/>
      <c r="T140" s="98"/>
      <c r="U140" s="103"/>
      <c r="V140" s="103"/>
      <c r="W140" s="103"/>
      <c r="X140" s="103"/>
      <c r="Y140" s="103"/>
      <c r="Z140" s="103"/>
      <c r="AA140" s="103"/>
      <c r="AB140" s="103"/>
      <c r="AC140" s="103"/>
      <c r="AD140" s="103"/>
      <c r="AE140" s="103"/>
      <c r="AF140" s="103"/>
      <c r="AG140" s="103"/>
      <c r="AH140" s="103"/>
      <c r="AX140" s="103"/>
      <c r="AY140" s="103"/>
      <c r="AZ140" s="103"/>
      <c r="BA140" s="103"/>
    </row>
    <row r="141" spans="4:53" ht="15.75" customHeight="1" x14ac:dyDescent="0.25">
      <c r="D141" s="97"/>
      <c r="E141" s="98"/>
      <c r="F141" s="99"/>
      <c r="G141" s="99"/>
      <c r="H141" s="100"/>
      <c r="I141" s="98"/>
      <c r="J141" s="98"/>
      <c r="K141" s="99"/>
      <c r="L141" s="99"/>
      <c r="M141" s="99"/>
      <c r="N141" s="99"/>
      <c r="O141" s="101"/>
      <c r="P141" s="102"/>
      <c r="Q141" s="144"/>
      <c r="R141" s="98"/>
      <c r="S141" s="98"/>
      <c r="T141" s="98"/>
      <c r="U141" s="103"/>
      <c r="V141" s="103"/>
      <c r="W141" s="103"/>
      <c r="X141" s="103"/>
      <c r="Y141" s="103"/>
      <c r="Z141" s="103"/>
      <c r="AA141" s="103"/>
      <c r="AB141" s="103"/>
      <c r="AC141" s="103"/>
      <c r="AD141" s="103"/>
      <c r="AE141" s="103"/>
      <c r="AF141" s="103"/>
      <c r="AG141" s="103"/>
      <c r="AH141" s="103"/>
      <c r="AX141" s="103"/>
      <c r="AY141" s="103"/>
      <c r="AZ141" s="103"/>
      <c r="BA141" s="103"/>
    </row>
    <row r="142" spans="4:53" ht="15.75" customHeight="1" x14ac:dyDescent="0.25">
      <c r="D142" s="97"/>
      <c r="E142" s="98"/>
      <c r="F142" s="99"/>
      <c r="G142" s="99"/>
      <c r="H142" s="100"/>
      <c r="I142" s="98"/>
      <c r="J142" s="98"/>
      <c r="K142" s="99"/>
      <c r="L142" s="99"/>
      <c r="M142" s="99"/>
      <c r="N142" s="99"/>
      <c r="O142" s="101"/>
      <c r="P142" s="102"/>
      <c r="Q142" s="144"/>
      <c r="R142" s="98"/>
      <c r="S142" s="98"/>
      <c r="T142" s="98"/>
      <c r="U142" s="103"/>
      <c r="V142" s="103"/>
      <c r="W142" s="103"/>
      <c r="X142" s="103"/>
      <c r="Y142" s="103"/>
      <c r="Z142" s="103"/>
      <c r="AA142" s="103"/>
      <c r="AB142" s="103"/>
      <c r="AC142" s="103"/>
      <c r="AD142" s="103"/>
      <c r="AE142" s="103"/>
      <c r="AF142" s="103"/>
      <c r="AG142" s="103"/>
      <c r="AH142" s="103"/>
      <c r="AX142" s="103"/>
      <c r="AY142" s="103"/>
      <c r="AZ142" s="103"/>
      <c r="BA142" s="103"/>
    </row>
    <row r="143" spans="4:53" ht="15.75" customHeight="1" x14ac:dyDescent="0.25">
      <c r="D143" s="97"/>
      <c r="E143" s="98"/>
      <c r="F143" s="99"/>
      <c r="G143" s="99"/>
      <c r="H143" s="100"/>
      <c r="I143" s="98"/>
      <c r="J143" s="98"/>
      <c r="K143" s="99"/>
      <c r="L143" s="99"/>
      <c r="M143" s="99"/>
      <c r="N143" s="99"/>
      <c r="O143" s="101"/>
      <c r="P143" s="102"/>
      <c r="Q143" s="144"/>
      <c r="R143" s="98"/>
      <c r="S143" s="98"/>
      <c r="T143" s="98"/>
      <c r="U143" s="103"/>
      <c r="V143" s="103"/>
      <c r="W143" s="103"/>
      <c r="X143" s="103"/>
      <c r="Y143" s="103"/>
      <c r="Z143" s="103"/>
      <c r="AA143" s="103"/>
      <c r="AB143" s="103"/>
      <c r="AC143" s="103"/>
      <c r="AD143" s="103"/>
      <c r="AE143" s="103"/>
      <c r="AF143" s="103"/>
      <c r="AG143" s="103"/>
      <c r="AH143" s="103"/>
      <c r="AX143" s="103"/>
      <c r="AY143" s="103"/>
      <c r="AZ143" s="103"/>
      <c r="BA143" s="103"/>
    </row>
    <row r="144" spans="4:53" ht="15.75" customHeight="1" x14ac:dyDescent="0.25">
      <c r="D144" s="97"/>
      <c r="E144" s="98"/>
      <c r="F144" s="99"/>
      <c r="G144" s="99"/>
      <c r="H144" s="100"/>
      <c r="I144" s="98"/>
      <c r="J144" s="98"/>
      <c r="K144" s="99"/>
      <c r="L144" s="99"/>
      <c r="M144" s="99"/>
      <c r="N144" s="99"/>
      <c r="O144" s="101"/>
      <c r="P144" s="102"/>
      <c r="Q144" s="144"/>
      <c r="R144" s="98"/>
      <c r="S144" s="98"/>
      <c r="T144" s="98"/>
      <c r="U144" s="103"/>
      <c r="V144" s="103"/>
      <c r="W144" s="103"/>
      <c r="X144" s="103"/>
      <c r="Y144" s="103"/>
      <c r="Z144" s="103"/>
      <c r="AA144" s="103"/>
      <c r="AB144" s="103"/>
      <c r="AC144" s="103"/>
      <c r="AD144" s="103"/>
      <c r="AE144" s="103"/>
      <c r="AF144" s="103"/>
      <c r="AG144" s="103"/>
      <c r="AH144" s="103"/>
      <c r="AX144" s="103"/>
      <c r="AY144" s="103"/>
      <c r="AZ144" s="103"/>
      <c r="BA144" s="103"/>
    </row>
    <row r="145" spans="4:53" ht="15.75" customHeight="1" x14ac:dyDescent="0.25">
      <c r="D145" s="97"/>
      <c r="E145" s="98"/>
      <c r="F145" s="99"/>
      <c r="G145" s="99"/>
      <c r="H145" s="100"/>
      <c r="I145" s="98"/>
      <c r="J145" s="98"/>
      <c r="K145" s="99"/>
      <c r="L145" s="99"/>
      <c r="M145" s="99"/>
      <c r="N145" s="99"/>
      <c r="O145" s="101"/>
      <c r="P145" s="102"/>
      <c r="Q145" s="144"/>
      <c r="R145" s="98"/>
      <c r="S145" s="98"/>
      <c r="T145" s="98"/>
      <c r="U145" s="103"/>
      <c r="V145" s="103"/>
      <c r="W145" s="103"/>
      <c r="X145" s="103"/>
      <c r="Y145" s="103"/>
      <c r="Z145" s="103"/>
      <c r="AA145" s="103"/>
      <c r="AB145" s="103"/>
      <c r="AC145" s="103"/>
      <c r="AD145" s="103"/>
      <c r="AE145" s="103"/>
      <c r="AF145" s="103"/>
      <c r="AG145" s="103"/>
      <c r="AH145" s="103"/>
      <c r="AX145" s="103"/>
      <c r="AY145" s="103"/>
      <c r="AZ145" s="103"/>
      <c r="BA145" s="103"/>
    </row>
    <row r="146" spans="4:53" ht="15.75" customHeight="1" x14ac:dyDescent="0.25">
      <c r="D146" s="97"/>
      <c r="E146" s="98"/>
      <c r="F146" s="99"/>
      <c r="G146" s="99"/>
      <c r="H146" s="100"/>
      <c r="I146" s="98"/>
      <c r="J146" s="98"/>
      <c r="K146" s="99"/>
      <c r="L146" s="99"/>
      <c r="M146" s="99"/>
      <c r="N146" s="99"/>
      <c r="O146" s="101"/>
      <c r="P146" s="102"/>
      <c r="Q146" s="144"/>
      <c r="R146" s="98"/>
      <c r="S146" s="98"/>
      <c r="T146" s="98"/>
      <c r="U146" s="103"/>
      <c r="V146" s="103"/>
      <c r="W146" s="103"/>
      <c r="X146" s="103"/>
      <c r="Y146" s="103"/>
      <c r="Z146" s="103"/>
      <c r="AA146" s="103"/>
      <c r="AB146" s="103"/>
      <c r="AC146" s="103"/>
      <c r="AD146" s="103"/>
      <c r="AE146" s="103"/>
      <c r="AF146" s="103"/>
      <c r="AG146" s="103"/>
      <c r="AH146" s="103"/>
      <c r="AX146" s="103"/>
      <c r="AY146" s="103"/>
      <c r="AZ146" s="103"/>
      <c r="BA146" s="103"/>
    </row>
    <row r="147" spans="4:53" ht="15.75" customHeight="1" x14ac:dyDescent="0.25">
      <c r="D147" s="97"/>
      <c r="E147" s="98"/>
      <c r="F147" s="99"/>
      <c r="G147" s="99"/>
      <c r="H147" s="100"/>
      <c r="I147" s="98"/>
      <c r="J147" s="98"/>
      <c r="K147" s="99"/>
      <c r="L147" s="99"/>
      <c r="M147" s="99"/>
      <c r="N147" s="99"/>
      <c r="O147" s="101"/>
      <c r="P147" s="102"/>
      <c r="Q147" s="144"/>
      <c r="R147" s="98"/>
      <c r="S147" s="98"/>
      <c r="T147" s="98"/>
      <c r="U147" s="103"/>
      <c r="V147" s="103"/>
      <c r="W147" s="103"/>
      <c r="X147" s="103"/>
      <c r="Y147" s="103"/>
      <c r="Z147" s="103"/>
      <c r="AA147" s="103"/>
      <c r="AB147" s="103"/>
      <c r="AC147" s="103"/>
      <c r="AD147" s="103"/>
      <c r="AE147" s="103"/>
      <c r="AF147" s="103"/>
      <c r="AG147" s="103"/>
      <c r="AH147" s="103"/>
      <c r="AX147" s="103"/>
      <c r="AY147" s="103"/>
      <c r="AZ147" s="103"/>
      <c r="BA147" s="103"/>
    </row>
    <row r="148" spans="4:53" ht="15.75" customHeight="1" x14ac:dyDescent="0.25">
      <c r="D148" s="97"/>
      <c r="E148" s="98"/>
      <c r="F148" s="99"/>
      <c r="G148" s="99"/>
      <c r="H148" s="100"/>
      <c r="I148" s="98"/>
      <c r="J148" s="98"/>
      <c r="K148" s="99"/>
      <c r="L148" s="99"/>
      <c r="M148" s="99"/>
      <c r="N148" s="99"/>
      <c r="O148" s="101"/>
      <c r="P148" s="102"/>
      <c r="Q148" s="144"/>
      <c r="R148" s="98"/>
      <c r="S148" s="98"/>
      <c r="T148" s="98"/>
      <c r="U148" s="103"/>
      <c r="V148" s="103"/>
      <c r="W148" s="103"/>
      <c r="X148" s="103"/>
      <c r="Y148" s="103"/>
      <c r="Z148" s="103"/>
      <c r="AA148" s="103"/>
      <c r="AB148" s="103"/>
      <c r="AC148" s="103"/>
      <c r="AD148" s="103"/>
      <c r="AE148" s="103"/>
      <c r="AF148" s="103"/>
      <c r="AG148" s="103"/>
      <c r="AH148" s="103"/>
      <c r="AX148" s="103"/>
      <c r="AY148" s="103"/>
      <c r="AZ148" s="103"/>
      <c r="BA148" s="103"/>
    </row>
    <row r="149" spans="4:53" ht="15.75" customHeight="1" x14ac:dyDescent="0.25">
      <c r="D149" s="97"/>
      <c r="E149" s="98"/>
      <c r="F149" s="99"/>
      <c r="G149" s="99"/>
      <c r="H149" s="100"/>
      <c r="I149" s="98"/>
      <c r="J149" s="98"/>
      <c r="K149" s="99"/>
      <c r="L149" s="99"/>
      <c r="M149" s="99"/>
      <c r="N149" s="99"/>
      <c r="O149" s="101"/>
      <c r="P149" s="102"/>
      <c r="Q149" s="144"/>
      <c r="R149" s="98"/>
      <c r="S149" s="98"/>
      <c r="T149" s="98"/>
      <c r="U149" s="103"/>
      <c r="V149" s="103"/>
      <c r="W149" s="103"/>
      <c r="X149" s="103"/>
      <c r="Y149" s="103"/>
      <c r="Z149" s="103"/>
      <c r="AA149" s="103"/>
      <c r="AB149" s="103"/>
      <c r="AC149" s="103"/>
      <c r="AD149" s="103"/>
      <c r="AE149" s="103"/>
      <c r="AF149" s="103"/>
      <c r="AG149" s="103"/>
      <c r="AH149" s="103"/>
      <c r="AX149" s="103"/>
      <c r="AY149" s="103"/>
      <c r="AZ149" s="103"/>
      <c r="BA149" s="103"/>
    </row>
    <row r="150" spans="4:53" ht="15.75" customHeight="1" x14ac:dyDescent="0.25">
      <c r="D150" s="97"/>
      <c r="E150" s="98"/>
      <c r="F150" s="99"/>
      <c r="G150" s="99"/>
      <c r="H150" s="100"/>
      <c r="I150" s="98"/>
      <c r="J150" s="98"/>
      <c r="K150" s="99"/>
      <c r="L150" s="99"/>
      <c r="M150" s="99"/>
      <c r="N150" s="99"/>
      <c r="O150" s="101"/>
      <c r="P150" s="102"/>
      <c r="Q150" s="144"/>
      <c r="R150" s="98"/>
      <c r="S150" s="98"/>
      <c r="T150" s="98"/>
      <c r="U150" s="103"/>
      <c r="V150" s="103"/>
      <c r="W150" s="103"/>
      <c r="X150" s="103"/>
      <c r="Y150" s="103"/>
      <c r="Z150" s="103"/>
      <c r="AA150" s="103"/>
      <c r="AB150" s="103"/>
      <c r="AC150" s="103"/>
      <c r="AD150" s="103"/>
      <c r="AE150" s="103"/>
      <c r="AF150" s="103"/>
      <c r="AG150" s="103"/>
      <c r="AH150" s="103"/>
      <c r="AX150" s="103"/>
      <c r="AY150" s="103"/>
      <c r="AZ150" s="103"/>
      <c r="BA150" s="103"/>
    </row>
    <row r="151" spans="4:53" ht="15.75" customHeight="1" x14ac:dyDescent="0.25">
      <c r="D151" s="97"/>
      <c r="E151" s="98"/>
      <c r="F151" s="99"/>
      <c r="G151" s="99"/>
      <c r="H151" s="100"/>
      <c r="I151" s="98"/>
      <c r="J151" s="98"/>
      <c r="K151" s="99"/>
      <c r="L151" s="99"/>
      <c r="M151" s="99"/>
      <c r="N151" s="99"/>
      <c r="O151" s="101"/>
      <c r="P151" s="102"/>
      <c r="Q151" s="144"/>
      <c r="R151" s="98"/>
      <c r="S151" s="98"/>
      <c r="T151" s="98"/>
      <c r="U151" s="103"/>
      <c r="V151" s="103"/>
      <c r="W151" s="103"/>
      <c r="X151" s="103"/>
      <c r="Y151" s="103"/>
      <c r="Z151" s="103"/>
      <c r="AA151" s="103"/>
      <c r="AB151" s="103"/>
      <c r="AC151" s="103"/>
      <c r="AD151" s="103"/>
      <c r="AE151" s="103"/>
      <c r="AF151" s="103"/>
      <c r="AG151" s="103"/>
      <c r="AH151" s="103"/>
      <c r="AX151" s="103"/>
      <c r="AY151" s="103"/>
      <c r="AZ151" s="103"/>
      <c r="BA151" s="103"/>
    </row>
    <row r="152" spans="4:53" ht="15.75" customHeight="1" x14ac:dyDescent="0.25">
      <c r="D152" s="97"/>
      <c r="E152" s="98"/>
      <c r="F152" s="99"/>
      <c r="G152" s="99"/>
      <c r="H152" s="100"/>
      <c r="I152" s="98"/>
      <c r="J152" s="98"/>
      <c r="K152" s="99"/>
      <c r="L152" s="99"/>
      <c r="M152" s="99"/>
      <c r="N152" s="99"/>
      <c r="O152" s="101"/>
      <c r="P152" s="102"/>
      <c r="Q152" s="144"/>
      <c r="R152" s="98"/>
      <c r="S152" s="98"/>
      <c r="T152" s="98"/>
      <c r="U152" s="103"/>
      <c r="V152" s="103"/>
      <c r="W152" s="103"/>
      <c r="X152" s="103"/>
      <c r="Y152" s="103"/>
      <c r="Z152" s="103"/>
      <c r="AA152" s="103"/>
      <c r="AB152" s="103"/>
      <c r="AC152" s="103"/>
      <c r="AD152" s="103"/>
      <c r="AE152" s="103"/>
      <c r="AF152" s="103"/>
      <c r="AG152" s="103"/>
      <c r="AH152" s="103"/>
      <c r="AX152" s="103"/>
      <c r="AY152" s="103"/>
      <c r="AZ152" s="103"/>
      <c r="BA152" s="103"/>
    </row>
    <row r="153" spans="4:53" ht="15.75" customHeight="1" x14ac:dyDescent="0.25">
      <c r="D153" s="97"/>
      <c r="E153" s="98"/>
      <c r="F153" s="99"/>
      <c r="G153" s="99"/>
      <c r="H153" s="100"/>
      <c r="I153" s="98"/>
      <c r="J153" s="98"/>
      <c r="K153" s="99"/>
      <c r="L153" s="99"/>
      <c r="M153" s="99"/>
      <c r="N153" s="99"/>
      <c r="O153" s="101"/>
      <c r="P153" s="102"/>
      <c r="Q153" s="144"/>
      <c r="R153" s="98"/>
      <c r="S153" s="98"/>
      <c r="T153" s="98"/>
      <c r="U153" s="103"/>
      <c r="V153" s="103"/>
      <c r="W153" s="103"/>
      <c r="X153" s="103"/>
      <c r="Y153" s="103"/>
      <c r="Z153" s="103"/>
      <c r="AA153" s="103"/>
      <c r="AB153" s="103"/>
      <c r="AC153" s="103"/>
      <c r="AD153" s="103"/>
      <c r="AE153" s="103"/>
      <c r="AF153" s="103"/>
      <c r="AG153" s="103"/>
      <c r="AH153" s="103"/>
      <c r="AX153" s="103"/>
      <c r="AY153" s="103"/>
      <c r="AZ153" s="103"/>
      <c r="BA153" s="103"/>
    </row>
    <row r="154" spans="4:53" ht="15.75" customHeight="1" x14ac:dyDescent="0.25">
      <c r="D154" s="97"/>
      <c r="E154" s="98"/>
      <c r="F154" s="99"/>
      <c r="G154" s="99"/>
      <c r="H154" s="100"/>
      <c r="I154" s="98"/>
      <c r="J154" s="98"/>
      <c r="K154" s="99"/>
      <c r="L154" s="99"/>
      <c r="M154" s="99"/>
      <c r="N154" s="99"/>
      <c r="O154" s="101"/>
      <c r="P154" s="102"/>
      <c r="Q154" s="144"/>
      <c r="R154" s="98"/>
      <c r="S154" s="98"/>
      <c r="T154" s="98"/>
      <c r="U154" s="103"/>
      <c r="V154" s="103"/>
      <c r="W154" s="103"/>
      <c r="X154" s="103"/>
      <c r="Y154" s="103"/>
      <c r="Z154" s="103"/>
      <c r="AA154" s="103"/>
      <c r="AB154" s="103"/>
      <c r="AC154" s="103"/>
      <c r="AD154" s="103"/>
      <c r="AE154" s="103"/>
      <c r="AF154" s="103"/>
      <c r="AG154" s="103"/>
      <c r="AH154" s="103"/>
      <c r="AX154" s="103"/>
      <c r="AY154" s="103"/>
      <c r="AZ154" s="103"/>
      <c r="BA154" s="103"/>
    </row>
    <row r="155" spans="4:53" ht="15.75" customHeight="1" x14ac:dyDescent="0.25">
      <c r="D155" s="97"/>
      <c r="E155" s="98"/>
      <c r="F155" s="99"/>
      <c r="G155" s="99"/>
      <c r="H155" s="100"/>
      <c r="I155" s="98"/>
      <c r="J155" s="98"/>
      <c r="K155" s="99"/>
      <c r="L155" s="99"/>
      <c r="M155" s="99"/>
      <c r="N155" s="99"/>
      <c r="O155" s="101"/>
      <c r="P155" s="102"/>
      <c r="Q155" s="144"/>
      <c r="R155" s="98"/>
      <c r="S155" s="98"/>
      <c r="T155" s="98"/>
      <c r="U155" s="103"/>
      <c r="V155" s="103"/>
      <c r="W155" s="103"/>
      <c r="X155" s="103"/>
      <c r="Y155" s="103"/>
      <c r="Z155" s="103"/>
      <c r="AA155" s="103"/>
      <c r="AB155" s="103"/>
      <c r="AC155" s="103"/>
      <c r="AD155" s="103"/>
      <c r="AE155" s="103"/>
      <c r="AF155" s="103"/>
      <c r="AG155" s="103"/>
      <c r="AH155" s="103"/>
      <c r="AX155" s="103"/>
      <c r="AY155" s="103"/>
      <c r="AZ155" s="103"/>
      <c r="BA155" s="103"/>
    </row>
    <row r="156" spans="4:53" ht="15.75" customHeight="1" x14ac:dyDescent="0.25">
      <c r="D156" s="97"/>
      <c r="E156" s="98"/>
      <c r="F156" s="99"/>
      <c r="G156" s="99"/>
      <c r="H156" s="100"/>
      <c r="I156" s="98"/>
      <c r="J156" s="98"/>
      <c r="K156" s="99"/>
      <c r="L156" s="99"/>
      <c r="M156" s="99"/>
      <c r="N156" s="99"/>
      <c r="O156" s="101"/>
      <c r="P156" s="102"/>
      <c r="Q156" s="144"/>
      <c r="R156" s="98"/>
      <c r="S156" s="98"/>
      <c r="T156" s="98"/>
      <c r="U156" s="103"/>
      <c r="V156" s="103"/>
      <c r="W156" s="103"/>
      <c r="X156" s="103"/>
      <c r="Y156" s="103"/>
      <c r="Z156" s="103"/>
      <c r="AA156" s="103"/>
      <c r="AB156" s="103"/>
      <c r="AC156" s="103"/>
      <c r="AD156" s="103"/>
      <c r="AE156" s="103"/>
      <c r="AF156" s="103"/>
      <c r="AG156" s="103"/>
      <c r="AH156" s="103"/>
      <c r="AX156" s="103"/>
      <c r="AY156" s="103"/>
      <c r="AZ156" s="103"/>
      <c r="BA156" s="103"/>
    </row>
    <row r="157" spans="4:53" ht="15.75" customHeight="1" x14ac:dyDescent="0.25">
      <c r="D157" s="97"/>
      <c r="E157" s="98"/>
      <c r="F157" s="99"/>
      <c r="G157" s="99"/>
      <c r="H157" s="100"/>
      <c r="I157" s="98"/>
      <c r="J157" s="98"/>
      <c r="K157" s="99"/>
      <c r="L157" s="99"/>
      <c r="M157" s="99"/>
      <c r="N157" s="99"/>
      <c r="O157" s="101"/>
      <c r="P157" s="102"/>
      <c r="Q157" s="144"/>
      <c r="R157" s="98"/>
      <c r="S157" s="98"/>
      <c r="T157" s="98"/>
      <c r="U157" s="103"/>
      <c r="V157" s="103"/>
      <c r="W157" s="103"/>
      <c r="X157" s="103"/>
      <c r="Y157" s="103"/>
      <c r="Z157" s="103"/>
      <c r="AA157" s="103"/>
      <c r="AB157" s="103"/>
      <c r="AC157" s="103"/>
      <c r="AD157" s="103"/>
      <c r="AE157" s="103"/>
      <c r="AF157" s="103"/>
      <c r="AG157" s="103"/>
      <c r="AH157" s="103"/>
      <c r="AX157" s="103"/>
      <c r="AY157" s="103"/>
      <c r="AZ157" s="103"/>
      <c r="BA157" s="103"/>
    </row>
    <row r="158" spans="4:53" ht="15.75" customHeight="1" x14ac:dyDescent="0.25">
      <c r="D158" s="97"/>
      <c r="E158" s="98"/>
      <c r="F158" s="99"/>
      <c r="G158" s="99"/>
      <c r="H158" s="100"/>
      <c r="I158" s="98"/>
      <c r="J158" s="98"/>
      <c r="K158" s="99"/>
      <c r="L158" s="99"/>
      <c r="M158" s="99"/>
      <c r="N158" s="99"/>
      <c r="O158" s="101"/>
      <c r="P158" s="102"/>
      <c r="Q158" s="144"/>
      <c r="R158" s="98"/>
      <c r="S158" s="98"/>
      <c r="T158" s="98"/>
      <c r="U158" s="103"/>
      <c r="V158" s="103"/>
      <c r="W158" s="103"/>
      <c r="X158" s="103"/>
      <c r="Y158" s="103"/>
      <c r="Z158" s="103"/>
      <c r="AA158" s="103"/>
      <c r="AB158" s="103"/>
      <c r="AC158" s="103"/>
      <c r="AD158" s="103"/>
      <c r="AE158" s="103"/>
      <c r="AF158" s="103"/>
      <c r="AG158" s="103"/>
      <c r="AH158" s="103"/>
      <c r="AX158" s="103"/>
      <c r="AY158" s="103"/>
      <c r="AZ158" s="103"/>
      <c r="BA158" s="103"/>
    </row>
    <row r="159" spans="4:53" ht="15.75" customHeight="1" x14ac:dyDescent="0.25">
      <c r="D159" s="97"/>
      <c r="E159" s="98"/>
      <c r="F159" s="99"/>
      <c r="G159" s="99"/>
      <c r="H159" s="100"/>
      <c r="I159" s="98"/>
      <c r="J159" s="98"/>
      <c r="K159" s="99"/>
      <c r="L159" s="99"/>
      <c r="M159" s="99"/>
      <c r="N159" s="99"/>
      <c r="O159" s="101"/>
      <c r="P159" s="102"/>
      <c r="Q159" s="144"/>
      <c r="R159" s="98"/>
      <c r="S159" s="98"/>
      <c r="T159" s="98"/>
      <c r="U159" s="103"/>
      <c r="V159" s="103"/>
      <c r="W159" s="103"/>
      <c r="X159" s="103"/>
      <c r="Y159" s="103"/>
      <c r="Z159" s="103"/>
      <c r="AA159" s="103"/>
      <c r="AB159" s="103"/>
      <c r="AC159" s="103"/>
      <c r="AD159" s="103"/>
      <c r="AE159" s="103"/>
      <c r="AF159" s="103"/>
      <c r="AG159" s="103"/>
      <c r="AH159" s="103"/>
      <c r="AX159" s="103"/>
      <c r="AY159" s="103"/>
      <c r="AZ159" s="103"/>
      <c r="BA159" s="103"/>
    </row>
    <row r="160" spans="4:53" ht="15.75" customHeight="1" x14ac:dyDescent="0.25">
      <c r="D160" s="97"/>
      <c r="E160" s="98"/>
      <c r="F160" s="99"/>
      <c r="G160" s="99"/>
      <c r="H160" s="100"/>
      <c r="I160" s="98"/>
      <c r="J160" s="98"/>
      <c r="K160" s="99"/>
      <c r="L160" s="99"/>
      <c r="M160" s="99"/>
      <c r="N160" s="99"/>
      <c r="O160" s="101"/>
      <c r="P160" s="102"/>
      <c r="Q160" s="144"/>
      <c r="R160" s="98"/>
      <c r="S160" s="98"/>
      <c r="T160" s="98"/>
      <c r="U160" s="103"/>
      <c r="V160" s="103"/>
      <c r="W160" s="103"/>
      <c r="X160" s="103"/>
      <c r="Y160" s="103"/>
      <c r="Z160" s="103"/>
      <c r="AA160" s="103"/>
      <c r="AB160" s="103"/>
      <c r="AC160" s="103"/>
      <c r="AD160" s="103"/>
      <c r="AE160" s="103"/>
      <c r="AF160" s="103"/>
      <c r="AG160" s="103"/>
      <c r="AH160" s="103"/>
      <c r="AX160" s="103"/>
      <c r="AY160" s="103"/>
      <c r="AZ160" s="103"/>
      <c r="BA160" s="103"/>
    </row>
    <row r="161" spans="4:53" ht="15.75" customHeight="1" x14ac:dyDescent="0.25">
      <c r="D161" s="97"/>
      <c r="E161" s="98"/>
      <c r="F161" s="99"/>
      <c r="G161" s="99"/>
      <c r="H161" s="100"/>
      <c r="I161" s="98"/>
      <c r="J161" s="98"/>
      <c r="K161" s="99"/>
      <c r="L161" s="99"/>
      <c r="M161" s="99"/>
      <c r="N161" s="99"/>
      <c r="O161" s="101"/>
      <c r="P161" s="102"/>
      <c r="Q161" s="144"/>
      <c r="R161" s="98"/>
      <c r="S161" s="98"/>
      <c r="T161" s="98"/>
      <c r="U161" s="103"/>
      <c r="V161" s="103"/>
      <c r="W161" s="103"/>
      <c r="X161" s="103"/>
      <c r="Y161" s="103"/>
      <c r="Z161" s="103"/>
      <c r="AA161" s="103"/>
      <c r="AB161" s="103"/>
      <c r="AC161" s="103"/>
      <c r="AD161" s="103"/>
      <c r="AE161" s="103"/>
      <c r="AF161" s="103"/>
      <c r="AG161" s="103"/>
      <c r="AH161" s="103"/>
      <c r="AX161" s="103"/>
      <c r="AY161" s="103"/>
      <c r="AZ161" s="103"/>
      <c r="BA161" s="103"/>
    </row>
    <row r="162" spans="4:53" ht="15.75" customHeight="1" x14ac:dyDescent="0.25">
      <c r="D162" s="97"/>
      <c r="E162" s="98"/>
      <c r="F162" s="99"/>
      <c r="G162" s="99"/>
      <c r="H162" s="100"/>
      <c r="I162" s="98"/>
      <c r="J162" s="98"/>
      <c r="K162" s="99"/>
      <c r="L162" s="99"/>
      <c r="M162" s="99"/>
      <c r="N162" s="99"/>
      <c r="O162" s="101"/>
      <c r="P162" s="102"/>
      <c r="Q162" s="144"/>
      <c r="R162" s="98"/>
      <c r="S162" s="98"/>
      <c r="T162" s="98"/>
      <c r="U162" s="103"/>
      <c r="V162" s="103"/>
      <c r="W162" s="103"/>
      <c r="X162" s="103"/>
      <c r="Y162" s="103"/>
      <c r="Z162" s="103"/>
      <c r="AA162" s="103"/>
      <c r="AB162" s="103"/>
      <c r="AC162" s="103"/>
      <c r="AD162" s="103"/>
      <c r="AE162" s="103"/>
      <c r="AF162" s="103"/>
      <c r="AG162" s="103"/>
      <c r="AH162" s="103"/>
      <c r="AX162" s="103"/>
      <c r="AY162" s="103"/>
      <c r="AZ162" s="103"/>
      <c r="BA162" s="103"/>
    </row>
    <row r="163" spans="4:53" ht="15.75" customHeight="1" x14ac:dyDescent="0.25">
      <c r="D163" s="97"/>
      <c r="E163" s="98"/>
      <c r="F163" s="99"/>
      <c r="G163" s="99"/>
      <c r="H163" s="100"/>
      <c r="I163" s="98"/>
      <c r="J163" s="98"/>
      <c r="K163" s="99"/>
      <c r="L163" s="99"/>
      <c r="M163" s="99"/>
      <c r="N163" s="99"/>
      <c r="O163" s="101"/>
      <c r="P163" s="102"/>
      <c r="Q163" s="144"/>
      <c r="R163" s="98"/>
      <c r="S163" s="98"/>
      <c r="T163" s="98"/>
      <c r="U163" s="103"/>
      <c r="V163" s="103"/>
      <c r="W163" s="103"/>
      <c r="X163" s="103"/>
      <c r="Y163" s="103"/>
      <c r="Z163" s="103"/>
      <c r="AA163" s="103"/>
      <c r="AB163" s="103"/>
      <c r="AC163" s="103"/>
      <c r="AD163" s="103"/>
      <c r="AE163" s="103"/>
      <c r="AF163" s="103"/>
      <c r="AG163" s="103"/>
      <c r="AH163" s="103"/>
      <c r="AX163" s="103"/>
      <c r="AY163" s="103"/>
      <c r="AZ163" s="103"/>
      <c r="BA163" s="103"/>
    </row>
    <row r="164" spans="4:53" ht="15.75" customHeight="1" x14ac:dyDescent="0.25">
      <c r="D164" s="97"/>
      <c r="E164" s="98"/>
      <c r="F164" s="99"/>
      <c r="G164" s="99"/>
      <c r="H164" s="100"/>
      <c r="I164" s="98"/>
      <c r="J164" s="98"/>
      <c r="K164" s="99"/>
      <c r="L164" s="99"/>
      <c r="M164" s="99"/>
      <c r="N164" s="99"/>
      <c r="O164" s="101"/>
      <c r="P164" s="102"/>
      <c r="Q164" s="144"/>
      <c r="R164" s="98"/>
      <c r="S164" s="98"/>
      <c r="T164" s="98"/>
      <c r="U164" s="103"/>
      <c r="V164" s="103"/>
      <c r="W164" s="103"/>
      <c r="X164" s="103"/>
      <c r="Y164" s="103"/>
      <c r="Z164" s="103"/>
      <c r="AA164" s="103"/>
      <c r="AB164" s="103"/>
      <c r="AC164" s="103"/>
      <c r="AD164" s="103"/>
      <c r="AE164" s="103"/>
      <c r="AF164" s="103"/>
      <c r="AG164" s="103"/>
      <c r="AH164" s="103"/>
      <c r="AX164" s="103"/>
      <c r="AY164" s="103"/>
      <c r="AZ164" s="103"/>
      <c r="BA164" s="103"/>
    </row>
    <row r="165" spans="4:53" ht="15.75" customHeight="1" x14ac:dyDescent="0.25">
      <c r="D165" s="97"/>
      <c r="E165" s="98"/>
      <c r="F165" s="99"/>
      <c r="G165" s="99"/>
      <c r="H165" s="100"/>
      <c r="I165" s="98"/>
      <c r="J165" s="98"/>
      <c r="K165" s="99"/>
      <c r="L165" s="99"/>
      <c r="M165" s="99"/>
      <c r="N165" s="99"/>
      <c r="O165" s="101"/>
      <c r="P165" s="102"/>
      <c r="Q165" s="144"/>
      <c r="R165" s="98"/>
      <c r="S165" s="98"/>
      <c r="T165" s="98"/>
      <c r="U165" s="103"/>
      <c r="V165" s="103"/>
      <c r="W165" s="103"/>
      <c r="X165" s="103"/>
      <c r="Y165" s="103"/>
      <c r="Z165" s="103"/>
      <c r="AA165" s="103"/>
      <c r="AB165" s="103"/>
      <c r="AC165" s="103"/>
      <c r="AD165" s="103"/>
      <c r="AE165" s="103"/>
      <c r="AF165" s="103"/>
      <c r="AG165" s="103"/>
      <c r="AH165" s="103"/>
      <c r="AX165" s="103"/>
      <c r="AY165" s="103"/>
      <c r="AZ165" s="103"/>
      <c r="BA165" s="103"/>
    </row>
    <row r="166" spans="4:53" ht="15.75" customHeight="1" x14ac:dyDescent="0.25">
      <c r="D166" s="97"/>
      <c r="E166" s="98"/>
      <c r="F166" s="99"/>
      <c r="G166" s="99"/>
      <c r="H166" s="100"/>
      <c r="I166" s="98"/>
      <c r="J166" s="98"/>
      <c r="K166" s="99"/>
      <c r="L166" s="99"/>
      <c r="M166" s="99"/>
      <c r="N166" s="99"/>
      <c r="O166" s="101"/>
      <c r="P166" s="102"/>
      <c r="Q166" s="144"/>
      <c r="R166" s="98"/>
      <c r="S166" s="98"/>
      <c r="T166" s="98"/>
      <c r="U166" s="103"/>
      <c r="V166" s="103"/>
      <c r="W166" s="103"/>
      <c r="X166" s="103"/>
      <c r="Y166" s="103"/>
      <c r="Z166" s="103"/>
      <c r="AA166" s="103"/>
      <c r="AB166" s="103"/>
      <c r="AC166" s="103"/>
      <c r="AD166" s="103"/>
      <c r="AE166" s="103"/>
      <c r="AF166" s="103"/>
      <c r="AG166" s="103"/>
      <c r="AH166" s="103"/>
      <c r="AX166" s="103"/>
      <c r="AY166" s="103"/>
      <c r="AZ166" s="103"/>
      <c r="BA166" s="103"/>
    </row>
    <row r="167" spans="4:53" ht="15.75" customHeight="1" x14ac:dyDescent="0.25">
      <c r="D167" s="97"/>
      <c r="E167" s="98"/>
      <c r="F167" s="99"/>
      <c r="G167" s="99"/>
      <c r="H167" s="100"/>
      <c r="I167" s="98"/>
      <c r="J167" s="98"/>
      <c r="K167" s="99"/>
      <c r="L167" s="99"/>
      <c r="M167" s="99"/>
      <c r="N167" s="99"/>
      <c r="O167" s="101"/>
      <c r="P167" s="102"/>
      <c r="Q167" s="144"/>
      <c r="R167" s="98"/>
      <c r="S167" s="98"/>
      <c r="T167" s="98"/>
      <c r="U167" s="103"/>
      <c r="V167" s="103"/>
      <c r="W167" s="103"/>
      <c r="X167" s="103"/>
      <c r="Y167" s="103"/>
      <c r="Z167" s="103"/>
      <c r="AA167" s="103"/>
      <c r="AB167" s="103"/>
      <c r="AC167" s="103"/>
      <c r="AD167" s="103"/>
      <c r="AE167" s="103"/>
      <c r="AF167" s="103"/>
      <c r="AG167" s="103"/>
      <c r="AH167" s="103"/>
      <c r="AX167" s="103"/>
      <c r="AY167" s="103"/>
      <c r="AZ167" s="103"/>
      <c r="BA167" s="103"/>
    </row>
    <row r="168" spans="4:53" ht="15.75" customHeight="1" x14ac:dyDescent="0.25">
      <c r="D168" s="97"/>
      <c r="E168" s="98"/>
      <c r="F168" s="99"/>
      <c r="G168" s="99"/>
      <c r="H168" s="100"/>
      <c r="I168" s="98"/>
      <c r="J168" s="98"/>
      <c r="K168" s="99"/>
      <c r="L168" s="99"/>
      <c r="M168" s="99"/>
      <c r="N168" s="99"/>
      <c r="O168" s="101"/>
      <c r="P168" s="102"/>
      <c r="Q168" s="144"/>
      <c r="R168" s="98"/>
      <c r="S168" s="98"/>
      <c r="T168" s="98"/>
      <c r="U168" s="103"/>
      <c r="V168" s="103"/>
      <c r="W168" s="103"/>
      <c r="X168" s="103"/>
      <c r="Y168" s="103"/>
      <c r="Z168" s="103"/>
      <c r="AA168" s="103"/>
      <c r="AB168" s="103"/>
      <c r="AC168" s="103"/>
      <c r="AD168" s="103"/>
      <c r="AE168" s="103"/>
      <c r="AF168" s="103"/>
      <c r="AG168" s="103"/>
      <c r="AH168" s="103"/>
      <c r="AX168" s="103"/>
      <c r="AY168" s="103"/>
      <c r="AZ168" s="103"/>
      <c r="BA168" s="103"/>
    </row>
    <row r="169" spans="4:53" ht="15.75" customHeight="1" x14ac:dyDescent="0.25">
      <c r="D169" s="97"/>
      <c r="E169" s="98"/>
      <c r="F169" s="99"/>
      <c r="G169" s="99"/>
      <c r="H169" s="100"/>
      <c r="I169" s="98"/>
      <c r="J169" s="98"/>
      <c r="K169" s="99"/>
      <c r="L169" s="99"/>
      <c r="M169" s="99"/>
      <c r="N169" s="99"/>
      <c r="O169" s="101"/>
      <c r="P169" s="102"/>
      <c r="Q169" s="144"/>
      <c r="R169" s="98"/>
      <c r="S169" s="98"/>
      <c r="T169" s="98"/>
      <c r="U169" s="103"/>
      <c r="V169" s="103"/>
      <c r="W169" s="103"/>
      <c r="X169" s="103"/>
      <c r="Y169" s="103"/>
      <c r="Z169" s="103"/>
      <c r="AA169" s="103"/>
      <c r="AB169" s="103"/>
      <c r="AC169" s="103"/>
      <c r="AD169" s="103"/>
      <c r="AE169" s="103"/>
      <c r="AF169" s="103"/>
      <c r="AG169" s="103"/>
      <c r="AH169" s="103"/>
      <c r="AX169" s="103"/>
      <c r="AY169" s="103"/>
      <c r="AZ169" s="103"/>
      <c r="BA169" s="103"/>
    </row>
    <row r="170" spans="4:53" ht="15.75" customHeight="1" x14ac:dyDescent="0.25">
      <c r="D170" s="97"/>
      <c r="E170" s="98"/>
      <c r="F170" s="99"/>
      <c r="G170" s="99"/>
      <c r="H170" s="100"/>
      <c r="I170" s="98"/>
      <c r="J170" s="98"/>
      <c r="K170" s="99"/>
      <c r="L170" s="99"/>
      <c r="M170" s="99"/>
      <c r="N170" s="99"/>
      <c r="O170" s="101"/>
      <c r="P170" s="102"/>
      <c r="Q170" s="144"/>
      <c r="R170" s="98"/>
      <c r="S170" s="98"/>
      <c r="T170" s="98"/>
      <c r="U170" s="103"/>
      <c r="V170" s="103"/>
      <c r="W170" s="103"/>
      <c r="X170" s="103"/>
      <c r="Y170" s="103"/>
      <c r="Z170" s="103"/>
      <c r="AA170" s="103"/>
      <c r="AB170" s="103"/>
      <c r="AC170" s="103"/>
      <c r="AD170" s="103"/>
      <c r="AE170" s="103"/>
      <c r="AF170" s="103"/>
      <c r="AG170" s="103"/>
      <c r="AH170" s="103"/>
      <c r="AX170" s="103"/>
      <c r="AY170" s="103"/>
      <c r="AZ170" s="103"/>
      <c r="BA170" s="103"/>
    </row>
    <row r="171" spans="4:53" ht="15.75" customHeight="1" x14ac:dyDescent="0.25">
      <c r="D171" s="97"/>
      <c r="E171" s="98"/>
      <c r="F171" s="99"/>
      <c r="G171" s="99"/>
      <c r="H171" s="100"/>
      <c r="I171" s="98"/>
      <c r="J171" s="98"/>
      <c r="K171" s="99"/>
      <c r="L171" s="99"/>
      <c r="M171" s="99"/>
      <c r="N171" s="99"/>
      <c r="O171" s="101"/>
      <c r="P171" s="102"/>
      <c r="Q171" s="144"/>
      <c r="R171" s="98"/>
      <c r="S171" s="98"/>
      <c r="T171" s="98"/>
      <c r="U171" s="103"/>
      <c r="V171" s="103"/>
      <c r="W171" s="103"/>
      <c r="X171" s="103"/>
      <c r="Y171" s="103"/>
      <c r="Z171" s="103"/>
      <c r="AA171" s="103"/>
      <c r="AB171" s="103"/>
      <c r="AC171" s="103"/>
      <c r="AD171" s="103"/>
      <c r="AE171" s="103"/>
      <c r="AF171" s="103"/>
      <c r="AG171" s="103"/>
      <c r="AH171" s="103"/>
      <c r="AX171" s="103"/>
      <c r="AY171" s="103"/>
      <c r="AZ171" s="103"/>
      <c r="BA171" s="103"/>
    </row>
    <row r="172" spans="4:53" ht="15.75" customHeight="1" x14ac:dyDescent="0.25">
      <c r="D172" s="97"/>
      <c r="E172" s="98"/>
      <c r="F172" s="99"/>
      <c r="G172" s="99"/>
      <c r="H172" s="100"/>
      <c r="I172" s="98"/>
      <c r="J172" s="98"/>
      <c r="K172" s="99"/>
      <c r="L172" s="99"/>
      <c r="M172" s="99"/>
      <c r="N172" s="99"/>
      <c r="O172" s="101"/>
      <c r="P172" s="102"/>
      <c r="Q172" s="144"/>
      <c r="R172" s="98"/>
      <c r="S172" s="98"/>
      <c r="T172" s="98"/>
      <c r="U172" s="103"/>
      <c r="V172" s="103"/>
      <c r="W172" s="103"/>
      <c r="X172" s="103"/>
      <c r="Y172" s="103"/>
      <c r="Z172" s="103"/>
      <c r="AA172" s="103"/>
      <c r="AB172" s="103"/>
      <c r="AC172" s="103"/>
      <c r="AD172" s="103"/>
      <c r="AE172" s="103"/>
      <c r="AF172" s="103"/>
      <c r="AG172" s="103"/>
      <c r="AH172" s="103"/>
      <c r="AX172" s="103"/>
      <c r="AY172" s="103"/>
      <c r="AZ172" s="103"/>
      <c r="BA172" s="103"/>
    </row>
    <row r="173" spans="4:53" ht="15.75" customHeight="1" x14ac:dyDescent="0.25">
      <c r="D173" s="97"/>
      <c r="E173" s="98"/>
      <c r="F173" s="99"/>
      <c r="G173" s="99"/>
      <c r="H173" s="100"/>
      <c r="I173" s="98"/>
      <c r="J173" s="98"/>
      <c r="K173" s="99"/>
      <c r="L173" s="99"/>
      <c r="M173" s="99"/>
      <c r="N173" s="99"/>
      <c r="O173" s="101"/>
      <c r="P173" s="102"/>
      <c r="Q173" s="144"/>
      <c r="R173" s="98"/>
      <c r="S173" s="98"/>
      <c r="T173" s="98"/>
      <c r="U173" s="103"/>
      <c r="V173" s="103"/>
      <c r="W173" s="103"/>
      <c r="X173" s="103"/>
      <c r="Y173" s="103"/>
      <c r="Z173" s="103"/>
      <c r="AA173" s="103"/>
      <c r="AB173" s="103"/>
      <c r="AC173" s="103"/>
      <c r="AD173" s="103"/>
      <c r="AE173" s="103"/>
      <c r="AF173" s="103"/>
      <c r="AG173" s="103"/>
      <c r="AH173" s="103"/>
      <c r="AX173" s="103"/>
      <c r="AY173" s="103"/>
      <c r="AZ173" s="103"/>
      <c r="BA173" s="103"/>
    </row>
    <row r="174" spans="4:53" ht="15.75" customHeight="1" x14ac:dyDescent="0.25">
      <c r="D174" s="97"/>
      <c r="E174" s="98"/>
      <c r="F174" s="99"/>
      <c r="G174" s="99"/>
      <c r="H174" s="100"/>
      <c r="I174" s="98"/>
      <c r="J174" s="98"/>
      <c r="K174" s="99"/>
      <c r="L174" s="99"/>
      <c r="M174" s="99"/>
      <c r="N174" s="99"/>
      <c r="O174" s="101"/>
      <c r="P174" s="102"/>
      <c r="Q174" s="144"/>
      <c r="R174" s="98"/>
      <c r="S174" s="98"/>
      <c r="T174" s="98"/>
      <c r="U174" s="103"/>
      <c r="V174" s="103"/>
      <c r="W174" s="103"/>
      <c r="X174" s="103"/>
      <c r="Y174" s="103"/>
      <c r="Z174" s="103"/>
      <c r="AA174" s="103"/>
      <c r="AB174" s="103"/>
      <c r="AC174" s="103"/>
      <c r="AD174" s="103"/>
      <c r="AE174" s="103"/>
      <c r="AF174" s="103"/>
      <c r="AG174" s="103"/>
      <c r="AH174" s="103"/>
      <c r="AX174" s="103"/>
      <c r="AY174" s="103"/>
      <c r="AZ174" s="103"/>
      <c r="BA174" s="103"/>
    </row>
    <row r="175" spans="4:53" ht="15.75" customHeight="1" x14ac:dyDescent="0.25">
      <c r="D175" s="97"/>
      <c r="E175" s="98"/>
      <c r="F175" s="99"/>
      <c r="G175" s="99"/>
      <c r="H175" s="100"/>
      <c r="I175" s="98"/>
      <c r="J175" s="98"/>
      <c r="K175" s="99"/>
      <c r="L175" s="99"/>
      <c r="M175" s="99"/>
      <c r="N175" s="99"/>
      <c r="O175" s="101"/>
      <c r="P175" s="102"/>
      <c r="Q175" s="144"/>
      <c r="R175" s="98"/>
      <c r="S175" s="98"/>
      <c r="T175" s="98"/>
      <c r="U175" s="103"/>
      <c r="V175" s="103"/>
      <c r="W175" s="103"/>
      <c r="X175" s="103"/>
      <c r="Y175" s="103"/>
      <c r="Z175" s="103"/>
      <c r="AA175" s="103"/>
      <c r="AB175" s="103"/>
      <c r="AC175" s="103"/>
      <c r="AD175" s="103"/>
      <c r="AE175" s="103"/>
      <c r="AF175" s="103"/>
      <c r="AG175" s="103"/>
      <c r="AH175" s="103"/>
      <c r="AX175" s="103"/>
      <c r="AY175" s="103"/>
      <c r="AZ175" s="103"/>
      <c r="BA175" s="103"/>
    </row>
    <row r="176" spans="4:53" ht="15.75" customHeight="1" x14ac:dyDescent="0.25">
      <c r="D176" s="97"/>
      <c r="E176" s="98"/>
      <c r="F176" s="99"/>
      <c r="G176" s="99"/>
      <c r="H176" s="100"/>
      <c r="I176" s="98"/>
      <c r="J176" s="98"/>
      <c r="K176" s="99"/>
      <c r="L176" s="99"/>
      <c r="M176" s="99"/>
      <c r="N176" s="99"/>
      <c r="O176" s="101"/>
      <c r="P176" s="102"/>
      <c r="Q176" s="144"/>
      <c r="R176" s="98"/>
      <c r="S176" s="98"/>
      <c r="T176" s="98"/>
      <c r="U176" s="103"/>
      <c r="V176" s="103"/>
      <c r="W176" s="103"/>
      <c r="X176" s="103"/>
      <c r="Y176" s="103"/>
      <c r="Z176" s="103"/>
      <c r="AA176" s="103"/>
      <c r="AB176" s="103"/>
      <c r="AC176" s="103"/>
      <c r="AD176" s="103"/>
      <c r="AE176" s="103"/>
      <c r="AF176" s="103"/>
      <c r="AG176" s="103"/>
      <c r="AH176" s="103"/>
      <c r="AX176" s="103"/>
      <c r="AY176" s="103"/>
      <c r="AZ176" s="103"/>
      <c r="BA176" s="103"/>
    </row>
    <row r="177" spans="4:53" ht="15.75" customHeight="1" x14ac:dyDescent="0.25">
      <c r="D177" s="97"/>
      <c r="E177" s="98"/>
      <c r="F177" s="99"/>
      <c r="G177" s="99"/>
      <c r="H177" s="100"/>
      <c r="I177" s="98"/>
      <c r="J177" s="98"/>
      <c r="K177" s="99"/>
      <c r="L177" s="99"/>
      <c r="M177" s="99"/>
      <c r="N177" s="99"/>
      <c r="O177" s="101"/>
      <c r="P177" s="102"/>
      <c r="Q177" s="144"/>
      <c r="R177" s="98"/>
      <c r="S177" s="98"/>
      <c r="T177" s="98"/>
      <c r="U177" s="103"/>
      <c r="V177" s="103"/>
      <c r="W177" s="103"/>
      <c r="X177" s="103"/>
      <c r="Y177" s="103"/>
      <c r="Z177" s="103"/>
      <c r="AA177" s="103"/>
      <c r="AB177" s="103"/>
      <c r="AC177" s="103"/>
      <c r="AD177" s="103"/>
      <c r="AE177" s="103"/>
      <c r="AF177" s="103"/>
      <c r="AG177" s="103"/>
      <c r="AH177" s="103"/>
      <c r="AX177" s="103"/>
      <c r="AY177" s="103"/>
      <c r="AZ177" s="103"/>
      <c r="BA177" s="103"/>
    </row>
    <row r="178" spans="4:53" ht="15.75" customHeight="1" x14ac:dyDescent="0.25">
      <c r="D178" s="97"/>
      <c r="E178" s="98"/>
      <c r="F178" s="99"/>
      <c r="G178" s="99"/>
      <c r="H178" s="100"/>
      <c r="I178" s="98"/>
      <c r="J178" s="98"/>
      <c r="K178" s="99"/>
      <c r="L178" s="99"/>
      <c r="M178" s="99"/>
      <c r="N178" s="99"/>
      <c r="O178" s="101"/>
      <c r="P178" s="102"/>
      <c r="Q178" s="144"/>
      <c r="R178" s="98"/>
      <c r="S178" s="98"/>
      <c r="T178" s="98"/>
      <c r="U178" s="103"/>
      <c r="V178" s="103"/>
      <c r="W178" s="103"/>
      <c r="X178" s="103"/>
      <c r="Y178" s="103"/>
      <c r="Z178" s="103"/>
      <c r="AA178" s="103"/>
      <c r="AB178" s="103"/>
      <c r="AC178" s="103"/>
      <c r="AD178" s="103"/>
      <c r="AE178" s="103"/>
      <c r="AF178" s="103"/>
      <c r="AG178" s="103"/>
      <c r="AH178" s="103"/>
      <c r="AX178" s="103"/>
      <c r="AY178" s="103"/>
      <c r="AZ178" s="103"/>
      <c r="BA178" s="103"/>
    </row>
    <row r="179" spans="4:53" ht="15.75" customHeight="1" x14ac:dyDescent="0.25">
      <c r="D179" s="97"/>
      <c r="E179" s="98"/>
      <c r="F179" s="99"/>
      <c r="G179" s="99"/>
      <c r="H179" s="100"/>
      <c r="I179" s="98"/>
      <c r="J179" s="98"/>
      <c r="K179" s="99"/>
      <c r="L179" s="99"/>
      <c r="M179" s="99"/>
      <c r="N179" s="99"/>
      <c r="O179" s="101"/>
      <c r="P179" s="102"/>
      <c r="Q179" s="144"/>
      <c r="R179" s="98"/>
      <c r="S179" s="98"/>
      <c r="T179" s="98"/>
      <c r="U179" s="103"/>
      <c r="V179" s="103"/>
      <c r="W179" s="103"/>
      <c r="X179" s="103"/>
      <c r="Y179" s="103"/>
      <c r="Z179" s="103"/>
      <c r="AA179" s="103"/>
      <c r="AB179" s="103"/>
      <c r="AC179" s="103"/>
      <c r="AD179" s="103"/>
      <c r="AE179" s="103"/>
      <c r="AF179" s="103"/>
      <c r="AG179" s="103"/>
      <c r="AH179" s="103"/>
      <c r="AX179" s="103"/>
      <c r="AY179" s="103"/>
      <c r="AZ179" s="103"/>
      <c r="BA179" s="103"/>
    </row>
    <row r="180" spans="4:53" ht="15.75" customHeight="1" x14ac:dyDescent="0.25">
      <c r="D180" s="97"/>
      <c r="E180" s="98"/>
      <c r="F180" s="99"/>
      <c r="G180" s="99"/>
      <c r="H180" s="100"/>
      <c r="I180" s="98"/>
      <c r="J180" s="98"/>
      <c r="K180" s="99"/>
      <c r="L180" s="99"/>
      <c r="M180" s="99"/>
      <c r="N180" s="99"/>
      <c r="O180" s="101"/>
      <c r="P180" s="102"/>
      <c r="Q180" s="144"/>
      <c r="R180" s="98"/>
      <c r="S180" s="98"/>
      <c r="T180" s="98"/>
      <c r="U180" s="103"/>
      <c r="V180" s="103"/>
      <c r="W180" s="103"/>
      <c r="X180" s="103"/>
      <c r="Y180" s="103"/>
      <c r="Z180" s="103"/>
      <c r="AA180" s="103"/>
      <c r="AB180" s="103"/>
      <c r="AC180" s="103"/>
      <c r="AD180" s="103"/>
      <c r="AE180" s="103"/>
      <c r="AF180" s="103"/>
      <c r="AG180" s="103"/>
      <c r="AH180" s="103"/>
      <c r="AX180" s="103"/>
      <c r="AY180" s="103"/>
      <c r="AZ180" s="103"/>
      <c r="BA180" s="103"/>
    </row>
    <row r="181" spans="4:53" ht="15.75" customHeight="1" x14ac:dyDescent="0.25">
      <c r="D181" s="97"/>
      <c r="E181" s="98"/>
      <c r="F181" s="99"/>
      <c r="G181" s="99"/>
      <c r="H181" s="100"/>
      <c r="I181" s="98"/>
      <c r="J181" s="98"/>
      <c r="K181" s="99"/>
      <c r="L181" s="99"/>
      <c r="M181" s="99"/>
      <c r="N181" s="99"/>
      <c r="O181" s="101"/>
      <c r="P181" s="102"/>
      <c r="Q181" s="144"/>
      <c r="R181" s="98"/>
      <c r="S181" s="98"/>
      <c r="T181" s="98"/>
      <c r="U181" s="103"/>
      <c r="V181" s="103"/>
      <c r="W181" s="103"/>
      <c r="X181" s="103"/>
      <c r="Y181" s="103"/>
      <c r="Z181" s="103"/>
      <c r="AA181" s="103"/>
      <c r="AB181" s="103"/>
      <c r="AC181" s="103"/>
      <c r="AD181" s="103"/>
      <c r="AE181" s="103"/>
      <c r="AF181" s="103"/>
      <c r="AG181" s="103"/>
      <c r="AH181" s="103"/>
      <c r="AX181" s="103"/>
      <c r="AY181" s="103"/>
      <c r="AZ181" s="103"/>
      <c r="BA181" s="103"/>
    </row>
    <row r="182" spans="4:53" ht="15.75" customHeight="1" x14ac:dyDescent="0.25">
      <c r="D182" s="97"/>
      <c r="E182" s="98"/>
      <c r="F182" s="99"/>
      <c r="G182" s="99"/>
      <c r="H182" s="100"/>
      <c r="I182" s="98"/>
      <c r="J182" s="98"/>
      <c r="K182" s="99"/>
      <c r="L182" s="99"/>
      <c r="M182" s="99"/>
      <c r="N182" s="99"/>
      <c r="O182" s="101"/>
      <c r="P182" s="102"/>
      <c r="Q182" s="144"/>
      <c r="R182" s="98"/>
      <c r="S182" s="98"/>
      <c r="T182" s="98"/>
      <c r="U182" s="103"/>
      <c r="V182" s="103"/>
      <c r="W182" s="103"/>
      <c r="X182" s="103"/>
      <c r="Y182" s="103"/>
      <c r="Z182" s="103"/>
      <c r="AA182" s="103"/>
      <c r="AB182" s="103"/>
      <c r="AC182" s="103"/>
      <c r="AD182" s="103"/>
      <c r="AE182" s="103"/>
      <c r="AF182" s="103"/>
      <c r="AG182" s="103"/>
      <c r="AH182" s="103"/>
      <c r="AX182" s="103"/>
      <c r="AY182" s="103"/>
      <c r="AZ182" s="103"/>
      <c r="BA182" s="103"/>
    </row>
    <row r="183" spans="4:53" ht="15.75" customHeight="1" x14ac:dyDescent="0.25">
      <c r="D183" s="97"/>
      <c r="E183" s="98"/>
      <c r="F183" s="99"/>
      <c r="G183" s="99"/>
      <c r="H183" s="100"/>
      <c r="I183" s="98"/>
      <c r="J183" s="98"/>
      <c r="K183" s="99"/>
      <c r="L183" s="99"/>
      <c r="M183" s="99"/>
      <c r="N183" s="99"/>
      <c r="O183" s="101"/>
      <c r="P183" s="102"/>
      <c r="Q183" s="144"/>
      <c r="R183" s="98"/>
      <c r="S183" s="98"/>
      <c r="T183" s="98"/>
      <c r="U183" s="103"/>
      <c r="V183" s="103"/>
      <c r="W183" s="103"/>
      <c r="X183" s="103"/>
      <c r="Y183" s="103"/>
      <c r="Z183" s="103"/>
      <c r="AA183" s="103"/>
      <c r="AB183" s="103"/>
      <c r="AC183" s="103"/>
      <c r="AD183" s="103"/>
      <c r="AE183" s="103"/>
      <c r="AF183" s="103"/>
      <c r="AG183" s="103"/>
      <c r="AH183" s="103"/>
      <c r="AX183" s="103"/>
      <c r="AY183" s="103"/>
      <c r="AZ183" s="103"/>
      <c r="BA183" s="103"/>
    </row>
    <row r="184" spans="4:53" ht="15.75" customHeight="1" x14ac:dyDescent="0.25">
      <c r="D184" s="97"/>
      <c r="E184" s="98"/>
      <c r="F184" s="99"/>
      <c r="G184" s="99"/>
      <c r="H184" s="100"/>
      <c r="I184" s="98"/>
      <c r="J184" s="98"/>
      <c r="K184" s="99"/>
      <c r="L184" s="99"/>
      <c r="M184" s="99"/>
      <c r="N184" s="99"/>
      <c r="O184" s="101"/>
      <c r="P184" s="102"/>
      <c r="Q184" s="144"/>
      <c r="R184" s="98"/>
      <c r="S184" s="98"/>
      <c r="T184" s="98"/>
      <c r="U184" s="103"/>
      <c r="V184" s="103"/>
      <c r="W184" s="103"/>
      <c r="X184" s="103"/>
      <c r="Y184" s="103"/>
      <c r="Z184" s="103"/>
      <c r="AA184" s="103"/>
      <c r="AB184" s="103"/>
      <c r="AC184" s="103"/>
      <c r="AD184" s="103"/>
      <c r="AE184" s="103"/>
      <c r="AF184" s="103"/>
      <c r="AG184" s="103"/>
      <c r="AH184" s="103"/>
      <c r="AX184" s="103"/>
      <c r="AY184" s="103"/>
      <c r="AZ184" s="103"/>
      <c r="BA184" s="103"/>
    </row>
    <row r="185" spans="4:53" ht="15.75" customHeight="1" x14ac:dyDescent="0.25">
      <c r="D185" s="97"/>
      <c r="E185" s="98"/>
      <c r="F185" s="99"/>
      <c r="G185" s="99"/>
      <c r="H185" s="100"/>
      <c r="I185" s="98"/>
      <c r="J185" s="98"/>
      <c r="K185" s="99"/>
      <c r="L185" s="99"/>
      <c r="M185" s="99"/>
      <c r="N185" s="99"/>
      <c r="O185" s="101"/>
      <c r="P185" s="102"/>
      <c r="Q185" s="144"/>
      <c r="R185" s="98"/>
      <c r="S185" s="98"/>
      <c r="T185" s="98"/>
      <c r="U185" s="103"/>
      <c r="V185" s="103"/>
      <c r="W185" s="103"/>
      <c r="X185" s="103"/>
      <c r="Y185" s="103"/>
      <c r="Z185" s="103"/>
      <c r="AA185" s="103"/>
      <c r="AB185" s="103"/>
      <c r="AC185" s="103"/>
      <c r="AD185" s="103"/>
      <c r="AE185" s="103"/>
      <c r="AF185" s="103"/>
      <c r="AG185" s="103"/>
      <c r="AH185" s="103"/>
      <c r="AX185" s="103"/>
      <c r="AY185" s="103"/>
      <c r="AZ185" s="103"/>
      <c r="BA185" s="103"/>
    </row>
    <row r="186" spans="4:53" ht="15.75" customHeight="1" x14ac:dyDescent="0.25">
      <c r="D186" s="97"/>
      <c r="E186" s="98"/>
      <c r="F186" s="99"/>
      <c r="G186" s="99"/>
      <c r="H186" s="100"/>
      <c r="I186" s="98"/>
      <c r="J186" s="98"/>
      <c r="K186" s="99"/>
      <c r="L186" s="99"/>
      <c r="M186" s="99"/>
      <c r="N186" s="99"/>
      <c r="O186" s="101"/>
      <c r="P186" s="102"/>
      <c r="Q186" s="144"/>
      <c r="R186" s="98"/>
      <c r="S186" s="98"/>
      <c r="T186" s="98"/>
      <c r="U186" s="103"/>
      <c r="V186" s="103"/>
      <c r="W186" s="103"/>
      <c r="X186" s="103"/>
      <c r="Y186" s="103"/>
      <c r="Z186" s="103"/>
      <c r="AA186" s="103"/>
      <c r="AB186" s="103"/>
      <c r="AC186" s="103"/>
      <c r="AD186" s="103"/>
      <c r="AE186" s="103"/>
      <c r="AF186" s="103"/>
      <c r="AG186" s="103"/>
      <c r="AH186" s="103"/>
      <c r="AX186" s="103"/>
      <c r="AY186" s="103"/>
      <c r="AZ186" s="103"/>
      <c r="BA186" s="103"/>
    </row>
    <row r="187" spans="4:53" ht="15.75" customHeight="1" x14ac:dyDescent="0.25">
      <c r="D187" s="97"/>
      <c r="E187" s="98"/>
      <c r="F187" s="99"/>
      <c r="G187" s="99"/>
      <c r="H187" s="100"/>
      <c r="I187" s="98"/>
      <c r="J187" s="98"/>
      <c r="K187" s="99"/>
      <c r="L187" s="99"/>
      <c r="M187" s="99"/>
      <c r="N187" s="99"/>
      <c r="O187" s="101"/>
      <c r="P187" s="102"/>
      <c r="Q187" s="144"/>
      <c r="R187" s="98"/>
      <c r="S187" s="98"/>
      <c r="T187" s="98"/>
      <c r="U187" s="103"/>
      <c r="V187" s="103"/>
      <c r="W187" s="103"/>
      <c r="X187" s="103"/>
      <c r="Y187" s="103"/>
      <c r="Z187" s="103"/>
      <c r="AA187" s="103"/>
      <c r="AB187" s="103"/>
      <c r="AC187" s="103"/>
      <c r="AD187" s="103"/>
      <c r="AE187" s="103"/>
      <c r="AF187" s="103"/>
      <c r="AG187" s="103"/>
      <c r="AH187" s="103"/>
      <c r="AX187" s="103"/>
      <c r="AY187" s="103"/>
      <c r="AZ187" s="103"/>
      <c r="BA187" s="103"/>
    </row>
    <row r="188" spans="4:53" ht="15.75" customHeight="1" x14ac:dyDescent="0.25">
      <c r="D188" s="97"/>
      <c r="E188" s="98"/>
      <c r="F188" s="99"/>
      <c r="G188" s="99"/>
      <c r="H188" s="100"/>
      <c r="I188" s="98"/>
      <c r="J188" s="98"/>
      <c r="K188" s="99"/>
      <c r="L188" s="99"/>
      <c r="M188" s="99"/>
      <c r="N188" s="99"/>
      <c r="O188" s="101"/>
      <c r="P188" s="102"/>
      <c r="Q188" s="144"/>
      <c r="R188" s="98"/>
      <c r="S188" s="98"/>
      <c r="T188" s="98"/>
      <c r="U188" s="103"/>
      <c r="V188" s="103"/>
      <c r="W188" s="103"/>
      <c r="X188" s="103"/>
      <c r="Y188" s="103"/>
      <c r="Z188" s="103"/>
      <c r="AA188" s="103"/>
      <c r="AB188" s="103"/>
      <c r="AC188" s="103"/>
      <c r="AD188" s="103"/>
      <c r="AE188" s="103"/>
      <c r="AF188" s="103"/>
      <c r="AG188" s="103"/>
      <c r="AH188" s="103"/>
      <c r="AX188" s="103"/>
      <c r="AY188" s="103"/>
      <c r="AZ188" s="103"/>
      <c r="BA188" s="103"/>
    </row>
    <row r="189" spans="4:53" ht="15.75" customHeight="1" x14ac:dyDescent="0.25">
      <c r="D189" s="97"/>
      <c r="E189" s="98"/>
      <c r="F189" s="99"/>
      <c r="G189" s="99"/>
      <c r="H189" s="100"/>
      <c r="I189" s="98"/>
      <c r="J189" s="98"/>
      <c r="K189" s="99"/>
      <c r="L189" s="99"/>
      <c r="M189" s="99"/>
      <c r="N189" s="99"/>
      <c r="O189" s="101"/>
      <c r="P189" s="102"/>
      <c r="Q189" s="144"/>
      <c r="R189" s="98"/>
      <c r="S189" s="98"/>
      <c r="T189" s="98"/>
      <c r="U189" s="103"/>
      <c r="V189" s="103"/>
      <c r="W189" s="103"/>
      <c r="X189" s="103"/>
      <c r="Y189" s="103"/>
      <c r="Z189" s="103"/>
      <c r="AA189" s="103"/>
      <c r="AB189" s="103"/>
      <c r="AC189" s="103"/>
      <c r="AD189" s="103"/>
      <c r="AE189" s="103"/>
      <c r="AF189" s="103"/>
      <c r="AG189" s="103"/>
      <c r="AH189" s="103"/>
      <c r="AX189" s="103"/>
      <c r="AY189" s="103"/>
      <c r="AZ189" s="103"/>
      <c r="BA189" s="103"/>
    </row>
    <row r="190" spans="4:53" ht="15.75" customHeight="1" x14ac:dyDescent="0.25">
      <c r="D190" s="97"/>
      <c r="E190" s="98"/>
      <c r="F190" s="99"/>
      <c r="G190" s="99"/>
      <c r="H190" s="100"/>
      <c r="I190" s="98"/>
      <c r="J190" s="98"/>
      <c r="K190" s="99"/>
      <c r="L190" s="99"/>
      <c r="M190" s="99"/>
      <c r="N190" s="99"/>
      <c r="O190" s="101"/>
      <c r="P190" s="102"/>
      <c r="Q190" s="144"/>
      <c r="R190" s="98"/>
      <c r="S190" s="98"/>
      <c r="T190" s="98"/>
      <c r="U190" s="103"/>
      <c r="V190" s="103"/>
      <c r="W190" s="103"/>
      <c r="X190" s="103"/>
      <c r="Y190" s="103"/>
      <c r="Z190" s="103"/>
      <c r="AA190" s="103"/>
      <c r="AB190" s="103"/>
      <c r="AC190" s="103"/>
      <c r="AD190" s="103"/>
      <c r="AE190" s="103"/>
      <c r="AF190" s="103"/>
      <c r="AG190" s="103"/>
      <c r="AH190" s="103"/>
      <c r="AX190" s="103"/>
      <c r="AY190" s="103"/>
      <c r="AZ190" s="103"/>
      <c r="BA190" s="103"/>
    </row>
    <row r="191" spans="4:53" ht="15.75" customHeight="1" x14ac:dyDescent="0.25">
      <c r="D191" s="97"/>
      <c r="E191" s="98"/>
      <c r="F191" s="99"/>
      <c r="G191" s="99"/>
      <c r="H191" s="100"/>
      <c r="I191" s="98"/>
      <c r="J191" s="98"/>
      <c r="K191" s="99"/>
      <c r="L191" s="99"/>
      <c r="M191" s="99"/>
      <c r="N191" s="99"/>
      <c r="O191" s="101"/>
      <c r="P191" s="102"/>
      <c r="Q191" s="144"/>
      <c r="R191" s="98"/>
      <c r="S191" s="98"/>
      <c r="T191" s="98"/>
      <c r="U191" s="103"/>
      <c r="V191" s="103"/>
      <c r="W191" s="103"/>
      <c r="X191" s="103"/>
      <c r="Y191" s="103"/>
      <c r="Z191" s="103"/>
      <c r="AA191" s="103"/>
      <c r="AB191" s="103"/>
      <c r="AC191" s="103"/>
      <c r="AD191" s="103"/>
      <c r="AE191" s="103"/>
      <c r="AF191" s="103"/>
      <c r="AG191" s="103"/>
      <c r="AH191" s="103"/>
      <c r="AX191" s="103"/>
      <c r="AY191" s="103"/>
      <c r="AZ191" s="103"/>
      <c r="BA191" s="103"/>
    </row>
    <row r="192" spans="4:53" ht="15.75" customHeight="1" x14ac:dyDescent="0.25">
      <c r="D192" s="97"/>
      <c r="E192" s="98"/>
      <c r="F192" s="99"/>
      <c r="G192" s="99"/>
      <c r="H192" s="100"/>
      <c r="I192" s="98"/>
      <c r="J192" s="98"/>
      <c r="K192" s="99"/>
      <c r="L192" s="99"/>
      <c r="M192" s="99"/>
      <c r="N192" s="99"/>
      <c r="O192" s="101"/>
      <c r="P192" s="102"/>
      <c r="Q192" s="144"/>
      <c r="R192" s="98"/>
      <c r="S192" s="98"/>
      <c r="T192" s="98"/>
      <c r="U192" s="103"/>
      <c r="V192" s="103"/>
      <c r="W192" s="103"/>
      <c r="X192" s="103"/>
      <c r="Y192" s="103"/>
      <c r="Z192" s="103"/>
      <c r="AA192" s="103"/>
      <c r="AB192" s="103"/>
      <c r="AC192" s="103"/>
      <c r="AD192" s="103"/>
      <c r="AE192" s="103"/>
      <c r="AF192" s="103"/>
      <c r="AG192" s="103"/>
      <c r="AH192" s="103"/>
      <c r="AX192" s="103"/>
      <c r="AY192" s="103"/>
      <c r="AZ192" s="103"/>
      <c r="BA192" s="103"/>
    </row>
    <row r="193" spans="4:53" ht="15.75" customHeight="1" x14ac:dyDescent="0.25">
      <c r="D193" s="97"/>
      <c r="E193" s="98"/>
      <c r="F193" s="99"/>
      <c r="G193" s="99"/>
      <c r="H193" s="100"/>
      <c r="I193" s="98"/>
      <c r="J193" s="98"/>
      <c r="K193" s="99"/>
      <c r="L193" s="99"/>
      <c r="M193" s="99"/>
      <c r="N193" s="99"/>
      <c r="O193" s="101"/>
      <c r="P193" s="102"/>
      <c r="Q193" s="144"/>
      <c r="R193" s="98"/>
      <c r="S193" s="98"/>
      <c r="T193" s="98"/>
      <c r="U193" s="103"/>
      <c r="V193" s="103"/>
      <c r="W193" s="103"/>
      <c r="X193" s="103"/>
      <c r="Y193" s="103"/>
      <c r="Z193" s="103"/>
      <c r="AA193" s="103"/>
      <c r="AB193" s="103"/>
      <c r="AC193" s="103"/>
      <c r="AD193" s="103"/>
      <c r="AE193" s="103"/>
      <c r="AF193" s="103"/>
      <c r="AG193" s="103"/>
      <c r="AH193" s="103"/>
      <c r="AX193" s="103"/>
      <c r="AY193" s="103"/>
      <c r="AZ193" s="103"/>
      <c r="BA193" s="103"/>
    </row>
    <row r="194" spans="4:53" ht="15.75" customHeight="1" x14ac:dyDescent="0.25">
      <c r="D194" s="97"/>
      <c r="E194" s="98"/>
      <c r="F194" s="99"/>
      <c r="G194" s="99"/>
      <c r="H194" s="100"/>
      <c r="I194" s="98"/>
      <c r="J194" s="98"/>
      <c r="K194" s="99"/>
      <c r="L194" s="99"/>
      <c r="M194" s="99"/>
      <c r="N194" s="99"/>
      <c r="O194" s="101"/>
      <c r="P194" s="102"/>
      <c r="Q194" s="144"/>
      <c r="R194" s="98"/>
      <c r="S194" s="98"/>
      <c r="T194" s="98"/>
      <c r="U194" s="103"/>
      <c r="V194" s="103"/>
      <c r="W194" s="103"/>
      <c r="X194" s="103"/>
      <c r="Y194" s="103"/>
      <c r="Z194" s="103"/>
      <c r="AA194" s="103"/>
      <c r="AB194" s="103"/>
      <c r="AC194" s="103"/>
      <c r="AD194" s="103"/>
      <c r="AE194" s="103"/>
      <c r="AF194" s="103"/>
      <c r="AG194" s="103"/>
      <c r="AH194" s="103"/>
      <c r="AX194" s="103"/>
      <c r="AY194" s="103"/>
      <c r="AZ194" s="103"/>
      <c r="BA194" s="103"/>
    </row>
    <row r="195" spans="4:53" ht="15.75" customHeight="1" x14ac:dyDescent="0.25">
      <c r="D195" s="97"/>
      <c r="E195" s="98"/>
      <c r="F195" s="99"/>
      <c r="G195" s="99"/>
      <c r="H195" s="100"/>
      <c r="I195" s="98"/>
      <c r="J195" s="98"/>
      <c r="K195" s="99"/>
      <c r="L195" s="99"/>
      <c r="M195" s="99"/>
      <c r="N195" s="99"/>
      <c r="O195" s="101"/>
      <c r="P195" s="102"/>
      <c r="Q195" s="144"/>
      <c r="R195" s="98"/>
      <c r="S195" s="98"/>
      <c r="T195" s="98"/>
      <c r="U195" s="103"/>
      <c r="V195" s="103"/>
      <c r="W195" s="103"/>
      <c r="X195" s="103"/>
      <c r="Y195" s="103"/>
      <c r="Z195" s="103"/>
      <c r="AA195" s="103"/>
      <c r="AB195" s="103"/>
      <c r="AC195" s="103"/>
      <c r="AD195" s="103"/>
      <c r="AE195" s="103"/>
      <c r="AF195" s="103"/>
      <c r="AG195" s="103"/>
      <c r="AH195" s="103"/>
      <c r="AX195" s="103"/>
      <c r="AY195" s="103"/>
      <c r="AZ195" s="103"/>
      <c r="BA195" s="103"/>
    </row>
    <row r="196" spans="4:53" ht="15.75" customHeight="1" x14ac:dyDescent="0.25">
      <c r="D196" s="97"/>
      <c r="E196" s="98"/>
      <c r="F196" s="99"/>
      <c r="G196" s="99"/>
      <c r="H196" s="100"/>
      <c r="I196" s="98"/>
      <c r="J196" s="98"/>
      <c r="K196" s="99"/>
      <c r="L196" s="99"/>
      <c r="M196" s="99"/>
      <c r="N196" s="99"/>
      <c r="O196" s="101"/>
      <c r="P196" s="102"/>
      <c r="Q196" s="144"/>
      <c r="R196" s="98"/>
      <c r="S196" s="98"/>
      <c r="T196" s="98"/>
      <c r="U196" s="103"/>
      <c r="V196" s="103"/>
      <c r="W196" s="103"/>
      <c r="X196" s="103"/>
      <c r="Y196" s="103"/>
      <c r="Z196" s="103"/>
      <c r="AA196" s="103"/>
      <c r="AB196" s="103"/>
      <c r="AC196" s="103"/>
      <c r="AD196" s="103"/>
      <c r="AE196" s="103"/>
      <c r="AF196" s="103"/>
      <c r="AG196" s="103"/>
      <c r="AH196" s="103"/>
      <c r="AX196" s="103"/>
      <c r="AY196" s="103"/>
      <c r="AZ196" s="103"/>
      <c r="BA196" s="103"/>
    </row>
    <row r="197" spans="4:53" ht="15.75" customHeight="1" x14ac:dyDescent="0.25">
      <c r="D197" s="97"/>
      <c r="E197" s="98"/>
      <c r="F197" s="99"/>
      <c r="G197" s="99"/>
      <c r="H197" s="100"/>
      <c r="I197" s="98"/>
      <c r="J197" s="98"/>
      <c r="K197" s="99"/>
      <c r="L197" s="99"/>
      <c r="M197" s="99"/>
      <c r="N197" s="99"/>
      <c r="O197" s="101"/>
      <c r="P197" s="102"/>
      <c r="Q197" s="144"/>
      <c r="R197" s="98"/>
      <c r="S197" s="98"/>
      <c r="T197" s="98"/>
      <c r="U197" s="103"/>
      <c r="V197" s="103"/>
      <c r="W197" s="103"/>
      <c r="X197" s="103"/>
      <c r="Y197" s="103"/>
      <c r="Z197" s="103"/>
      <c r="AA197" s="103"/>
      <c r="AB197" s="103"/>
      <c r="AC197" s="103"/>
      <c r="AD197" s="103"/>
      <c r="AE197" s="103"/>
      <c r="AF197" s="103"/>
      <c r="AG197" s="103"/>
      <c r="AH197" s="103"/>
      <c r="AX197" s="103"/>
      <c r="AY197" s="103"/>
      <c r="AZ197" s="103"/>
      <c r="BA197" s="103"/>
    </row>
    <row r="198" spans="4:53" ht="15.75" customHeight="1" x14ac:dyDescent="0.25">
      <c r="D198" s="97"/>
      <c r="E198" s="98"/>
      <c r="F198" s="99"/>
      <c r="G198" s="99"/>
      <c r="H198" s="100"/>
      <c r="I198" s="98"/>
      <c r="J198" s="98"/>
      <c r="K198" s="99"/>
      <c r="L198" s="99"/>
      <c r="M198" s="99"/>
      <c r="N198" s="99"/>
      <c r="O198" s="101"/>
      <c r="P198" s="102"/>
      <c r="Q198" s="144"/>
      <c r="R198" s="98"/>
      <c r="S198" s="98"/>
      <c r="T198" s="98"/>
      <c r="U198" s="103"/>
      <c r="V198" s="103"/>
      <c r="W198" s="103"/>
      <c r="X198" s="103"/>
      <c r="Y198" s="103"/>
      <c r="Z198" s="103"/>
      <c r="AA198" s="103"/>
      <c r="AB198" s="103"/>
      <c r="AC198" s="103"/>
      <c r="AD198" s="103"/>
      <c r="AE198" s="103"/>
      <c r="AF198" s="103"/>
      <c r="AG198" s="103"/>
      <c r="AH198" s="103"/>
      <c r="AX198" s="103"/>
      <c r="AY198" s="103"/>
      <c r="AZ198" s="103"/>
      <c r="BA198" s="103"/>
    </row>
    <row r="199" spans="4:53" ht="15.75" customHeight="1" x14ac:dyDescent="0.25">
      <c r="D199" s="97"/>
      <c r="E199" s="98"/>
      <c r="F199" s="99"/>
      <c r="G199" s="99"/>
      <c r="H199" s="100"/>
      <c r="I199" s="98"/>
      <c r="J199" s="98"/>
      <c r="K199" s="99"/>
      <c r="L199" s="99"/>
      <c r="M199" s="99"/>
      <c r="N199" s="99"/>
      <c r="O199" s="101"/>
      <c r="P199" s="102"/>
      <c r="Q199" s="144"/>
      <c r="R199" s="98"/>
      <c r="S199" s="98"/>
      <c r="T199" s="98"/>
      <c r="U199" s="103"/>
      <c r="V199" s="103"/>
      <c r="W199" s="103"/>
      <c r="X199" s="103"/>
      <c r="Y199" s="103"/>
      <c r="Z199" s="103"/>
      <c r="AA199" s="103"/>
      <c r="AB199" s="103"/>
      <c r="AC199" s="103"/>
      <c r="AD199" s="103"/>
      <c r="AE199" s="103"/>
      <c r="AF199" s="103"/>
      <c r="AG199" s="103"/>
      <c r="AH199" s="103"/>
      <c r="AX199" s="103"/>
      <c r="AY199" s="103"/>
      <c r="AZ199" s="103"/>
      <c r="BA199" s="103"/>
    </row>
    <row r="200" spans="4:53" ht="15.75" customHeight="1" x14ac:dyDescent="0.25">
      <c r="D200" s="97"/>
      <c r="E200" s="98"/>
      <c r="F200" s="99"/>
      <c r="G200" s="99"/>
      <c r="H200" s="100"/>
      <c r="I200" s="98"/>
      <c r="J200" s="98"/>
      <c r="K200" s="99"/>
      <c r="L200" s="99"/>
      <c r="M200" s="99"/>
      <c r="N200" s="99"/>
      <c r="O200" s="101"/>
      <c r="P200" s="102"/>
      <c r="Q200" s="144"/>
      <c r="R200" s="98"/>
      <c r="S200" s="98"/>
      <c r="T200" s="98"/>
      <c r="U200" s="103"/>
      <c r="V200" s="103"/>
      <c r="W200" s="103"/>
      <c r="X200" s="103"/>
      <c r="Y200" s="103"/>
      <c r="Z200" s="103"/>
      <c r="AA200" s="103"/>
      <c r="AB200" s="103"/>
      <c r="AC200" s="103"/>
      <c r="AD200" s="103"/>
      <c r="AE200" s="103"/>
      <c r="AF200" s="103"/>
      <c r="AG200" s="103"/>
      <c r="AH200" s="103"/>
      <c r="AX200" s="103"/>
      <c r="AY200" s="103"/>
      <c r="AZ200" s="103"/>
      <c r="BA200" s="103"/>
    </row>
    <row r="201" spans="4:53" ht="15.75" customHeight="1" x14ac:dyDescent="0.25">
      <c r="D201" s="97"/>
      <c r="E201" s="98"/>
      <c r="F201" s="99"/>
      <c r="G201" s="99"/>
      <c r="H201" s="100"/>
      <c r="I201" s="98"/>
      <c r="J201" s="98"/>
      <c r="K201" s="99"/>
      <c r="L201" s="99"/>
      <c r="M201" s="99"/>
      <c r="N201" s="99"/>
      <c r="O201" s="101"/>
      <c r="P201" s="102"/>
      <c r="Q201" s="144"/>
      <c r="R201" s="98"/>
      <c r="S201" s="98"/>
      <c r="T201" s="98"/>
      <c r="U201" s="103"/>
      <c r="V201" s="103"/>
      <c r="W201" s="103"/>
      <c r="X201" s="103"/>
      <c r="Y201" s="103"/>
      <c r="Z201" s="103"/>
      <c r="AA201" s="103"/>
      <c r="AB201" s="103"/>
      <c r="AC201" s="103"/>
      <c r="AD201" s="103"/>
      <c r="AE201" s="103"/>
      <c r="AF201" s="103"/>
      <c r="AG201" s="103"/>
      <c r="AH201" s="103"/>
      <c r="AX201" s="103"/>
      <c r="AY201" s="103"/>
      <c r="AZ201" s="103"/>
      <c r="BA201" s="103"/>
    </row>
    <row r="202" spans="4:53" ht="15.75" customHeight="1" x14ac:dyDescent="0.25">
      <c r="D202" s="97"/>
      <c r="E202" s="98"/>
      <c r="F202" s="99"/>
      <c r="G202" s="99"/>
      <c r="H202" s="100"/>
      <c r="I202" s="98"/>
      <c r="J202" s="98"/>
      <c r="K202" s="99"/>
      <c r="L202" s="99"/>
      <c r="M202" s="99"/>
      <c r="N202" s="99"/>
      <c r="O202" s="101"/>
      <c r="P202" s="102"/>
      <c r="Q202" s="144"/>
      <c r="R202" s="98"/>
      <c r="S202" s="98"/>
      <c r="T202" s="98"/>
      <c r="U202" s="103"/>
      <c r="V202" s="103"/>
      <c r="W202" s="103"/>
      <c r="X202" s="103"/>
      <c r="Y202" s="103"/>
      <c r="Z202" s="103"/>
      <c r="AA202" s="103"/>
      <c r="AB202" s="103"/>
      <c r="AC202" s="103"/>
      <c r="AD202" s="103"/>
      <c r="AE202" s="103"/>
      <c r="AF202" s="103"/>
      <c r="AG202" s="103"/>
      <c r="AH202" s="103"/>
      <c r="AX202" s="103"/>
      <c r="AY202" s="103"/>
      <c r="AZ202" s="103"/>
      <c r="BA202" s="103"/>
    </row>
    <row r="203" spans="4:53" ht="15.75" customHeight="1" x14ac:dyDescent="0.25">
      <c r="D203" s="97"/>
      <c r="E203" s="98"/>
      <c r="F203" s="99"/>
      <c r="G203" s="99"/>
      <c r="H203" s="100"/>
      <c r="I203" s="98"/>
      <c r="J203" s="98"/>
      <c r="K203" s="99"/>
      <c r="L203" s="99"/>
      <c r="M203" s="99"/>
      <c r="N203" s="99"/>
      <c r="O203" s="101"/>
      <c r="P203" s="102"/>
      <c r="Q203" s="144"/>
      <c r="R203" s="98"/>
      <c r="S203" s="98"/>
      <c r="T203" s="98"/>
      <c r="U203" s="103"/>
      <c r="V203" s="103"/>
      <c r="W203" s="103"/>
      <c r="X203" s="103"/>
      <c r="Y203" s="103"/>
      <c r="Z203" s="103"/>
      <c r="AA203" s="103"/>
      <c r="AB203" s="103"/>
      <c r="AC203" s="103"/>
      <c r="AD203" s="103"/>
      <c r="AE203" s="103"/>
      <c r="AF203" s="103"/>
      <c r="AG203" s="103"/>
      <c r="AH203" s="103"/>
      <c r="AX203" s="103"/>
      <c r="AY203" s="103"/>
      <c r="AZ203" s="103"/>
      <c r="BA203" s="103"/>
    </row>
    <row r="204" spans="4:53" ht="15.75" customHeight="1" x14ac:dyDescent="0.25">
      <c r="D204" s="97"/>
      <c r="E204" s="98"/>
      <c r="F204" s="99"/>
      <c r="G204" s="99"/>
      <c r="H204" s="100"/>
      <c r="I204" s="98"/>
      <c r="J204" s="98"/>
      <c r="K204" s="99"/>
      <c r="L204" s="99"/>
      <c r="M204" s="99"/>
      <c r="N204" s="99"/>
      <c r="O204" s="101"/>
      <c r="P204" s="102"/>
      <c r="Q204" s="144"/>
      <c r="R204" s="98"/>
      <c r="S204" s="98"/>
      <c r="T204" s="98"/>
      <c r="U204" s="103"/>
      <c r="V204" s="103"/>
      <c r="W204" s="103"/>
      <c r="X204" s="103"/>
      <c r="Y204" s="103"/>
      <c r="Z204" s="103"/>
      <c r="AA204" s="103"/>
      <c r="AB204" s="103"/>
      <c r="AC204" s="103"/>
      <c r="AD204" s="103"/>
      <c r="AE204" s="103"/>
      <c r="AF204" s="103"/>
      <c r="AG204" s="103"/>
      <c r="AH204" s="103"/>
      <c r="AX204" s="103"/>
      <c r="AY204" s="103"/>
      <c r="AZ204" s="103"/>
      <c r="BA204" s="103"/>
    </row>
    <row r="205" spans="4:53" ht="15.75" customHeight="1" x14ac:dyDescent="0.25">
      <c r="D205" s="97"/>
      <c r="E205" s="98"/>
      <c r="F205" s="99"/>
      <c r="G205" s="99"/>
      <c r="H205" s="100"/>
      <c r="I205" s="98"/>
      <c r="J205" s="98"/>
      <c r="K205" s="99"/>
      <c r="L205" s="99"/>
      <c r="M205" s="99"/>
      <c r="N205" s="99"/>
      <c r="O205" s="101"/>
      <c r="P205" s="102"/>
      <c r="Q205" s="144"/>
      <c r="R205" s="98"/>
      <c r="S205" s="98"/>
      <c r="T205" s="98"/>
      <c r="U205" s="103"/>
      <c r="V205" s="103"/>
      <c r="W205" s="103"/>
      <c r="X205" s="103"/>
      <c r="Y205" s="103"/>
      <c r="Z205" s="103"/>
      <c r="AA205" s="103"/>
      <c r="AB205" s="103"/>
      <c r="AC205" s="103"/>
      <c r="AD205" s="103"/>
      <c r="AE205" s="103"/>
      <c r="AF205" s="103"/>
      <c r="AG205" s="103"/>
      <c r="AH205" s="103"/>
      <c r="AX205" s="103"/>
      <c r="AY205" s="103"/>
      <c r="AZ205" s="103"/>
      <c r="BA205" s="103"/>
    </row>
    <row r="206" spans="4:53" ht="15.75" customHeight="1" x14ac:dyDescent="0.25">
      <c r="D206" s="97"/>
      <c r="E206" s="98"/>
      <c r="F206" s="99"/>
      <c r="G206" s="99"/>
      <c r="H206" s="100"/>
      <c r="I206" s="98"/>
      <c r="J206" s="98"/>
      <c r="K206" s="99"/>
      <c r="L206" s="99"/>
      <c r="M206" s="99"/>
      <c r="N206" s="99"/>
      <c r="O206" s="101"/>
      <c r="P206" s="102"/>
      <c r="Q206" s="144"/>
      <c r="R206" s="98"/>
      <c r="S206" s="98"/>
      <c r="T206" s="98"/>
      <c r="U206" s="103"/>
      <c r="V206" s="103"/>
      <c r="W206" s="103"/>
      <c r="X206" s="103"/>
      <c r="Y206" s="103"/>
      <c r="Z206" s="103"/>
      <c r="AA206" s="103"/>
      <c r="AB206" s="103"/>
      <c r="AC206" s="103"/>
      <c r="AD206" s="103"/>
      <c r="AE206" s="103"/>
      <c r="AF206" s="103"/>
      <c r="AG206" s="103"/>
      <c r="AH206" s="103"/>
      <c r="AX206" s="103"/>
      <c r="AY206" s="103"/>
      <c r="AZ206" s="103"/>
      <c r="BA206" s="103"/>
    </row>
    <row r="207" spans="4:53" ht="15.75" customHeight="1" x14ac:dyDescent="0.25">
      <c r="D207" s="97"/>
      <c r="E207" s="98"/>
      <c r="F207" s="99"/>
      <c r="G207" s="99"/>
      <c r="H207" s="100"/>
      <c r="I207" s="98"/>
      <c r="J207" s="98"/>
      <c r="K207" s="99"/>
      <c r="L207" s="99"/>
      <c r="M207" s="99"/>
      <c r="N207" s="99"/>
      <c r="O207" s="101"/>
      <c r="P207" s="102"/>
      <c r="Q207" s="144"/>
      <c r="R207" s="98"/>
      <c r="S207" s="98"/>
      <c r="T207" s="98"/>
      <c r="U207" s="103"/>
      <c r="V207" s="103"/>
      <c r="W207" s="103"/>
      <c r="X207" s="103"/>
      <c r="Y207" s="103"/>
      <c r="Z207" s="103"/>
      <c r="AA207" s="103"/>
      <c r="AB207" s="103"/>
      <c r="AC207" s="103"/>
      <c r="AD207" s="103"/>
      <c r="AE207" s="103"/>
      <c r="AF207" s="103"/>
      <c r="AG207" s="103"/>
      <c r="AH207" s="103"/>
      <c r="AX207" s="103"/>
      <c r="AY207" s="103"/>
      <c r="AZ207" s="103"/>
      <c r="BA207" s="103"/>
    </row>
    <row r="208" spans="4:53" ht="15.75" customHeight="1" x14ac:dyDescent="0.25">
      <c r="D208" s="97"/>
      <c r="E208" s="98"/>
      <c r="F208" s="99"/>
      <c r="G208" s="99"/>
      <c r="H208" s="100"/>
      <c r="I208" s="98"/>
      <c r="J208" s="98"/>
      <c r="K208" s="99"/>
      <c r="L208" s="99"/>
      <c r="M208" s="99"/>
      <c r="N208" s="99"/>
      <c r="O208" s="101"/>
      <c r="P208" s="102"/>
      <c r="Q208" s="144"/>
      <c r="R208" s="98"/>
      <c r="S208" s="98"/>
      <c r="T208" s="98"/>
      <c r="U208" s="103"/>
      <c r="V208" s="103"/>
      <c r="W208" s="103"/>
      <c r="X208" s="103"/>
      <c r="Y208" s="103"/>
      <c r="Z208" s="103"/>
      <c r="AA208" s="103"/>
      <c r="AB208" s="103"/>
      <c r="AC208" s="103"/>
      <c r="AD208" s="103"/>
      <c r="AE208" s="103"/>
      <c r="AF208" s="103"/>
      <c r="AG208" s="103"/>
      <c r="AH208" s="103"/>
      <c r="AX208" s="103"/>
      <c r="AY208" s="103"/>
      <c r="AZ208" s="103"/>
      <c r="BA208" s="103"/>
    </row>
    <row r="209" spans="4:53" ht="15.75" customHeight="1" x14ac:dyDescent="0.25">
      <c r="D209" s="97"/>
      <c r="E209" s="98"/>
      <c r="F209" s="99"/>
      <c r="G209" s="99"/>
      <c r="H209" s="100"/>
      <c r="I209" s="98"/>
      <c r="J209" s="98"/>
      <c r="K209" s="99"/>
      <c r="L209" s="99"/>
      <c r="M209" s="99"/>
      <c r="N209" s="99"/>
      <c r="O209" s="101"/>
      <c r="P209" s="102"/>
      <c r="Q209" s="144"/>
      <c r="R209" s="98"/>
      <c r="S209" s="98"/>
      <c r="T209" s="98"/>
      <c r="U209" s="103"/>
      <c r="V209" s="103"/>
      <c r="W209" s="103"/>
      <c r="X209" s="103"/>
      <c r="Y209" s="103"/>
      <c r="Z209" s="103"/>
      <c r="AA209" s="103"/>
      <c r="AB209" s="103"/>
      <c r="AC209" s="103"/>
      <c r="AD209" s="103"/>
      <c r="AE209" s="103"/>
      <c r="AF209" s="103"/>
      <c r="AG209" s="103"/>
      <c r="AH209" s="103"/>
      <c r="AX209" s="103"/>
      <c r="AY209" s="103"/>
      <c r="AZ209" s="103"/>
      <c r="BA209" s="103"/>
    </row>
    <row r="210" spans="4:53" ht="15.75" customHeight="1" x14ac:dyDescent="0.25">
      <c r="D210" s="97"/>
      <c r="E210" s="98"/>
      <c r="F210" s="99"/>
      <c r="G210" s="99"/>
      <c r="H210" s="100"/>
      <c r="I210" s="98"/>
      <c r="J210" s="98"/>
      <c r="K210" s="99"/>
      <c r="L210" s="99"/>
      <c r="M210" s="99"/>
      <c r="N210" s="99"/>
      <c r="O210" s="101"/>
      <c r="P210" s="102"/>
      <c r="Q210" s="144"/>
      <c r="R210" s="98"/>
      <c r="S210" s="98"/>
      <c r="T210" s="98"/>
      <c r="U210" s="103"/>
      <c r="V210" s="103"/>
      <c r="W210" s="103"/>
      <c r="X210" s="103"/>
      <c r="Y210" s="103"/>
      <c r="Z210" s="103"/>
      <c r="AA210" s="103"/>
      <c r="AB210" s="103"/>
      <c r="AC210" s="103"/>
      <c r="AD210" s="103"/>
      <c r="AE210" s="103"/>
      <c r="AF210" s="103"/>
      <c r="AG210" s="103"/>
      <c r="AH210" s="103"/>
      <c r="AX210" s="103"/>
      <c r="AY210" s="103"/>
      <c r="AZ210" s="103"/>
      <c r="BA210" s="103"/>
    </row>
    <row r="211" spans="4:53" ht="15.75" customHeight="1" x14ac:dyDescent="0.25">
      <c r="D211" s="97"/>
      <c r="E211" s="98"/>
      <c r="F211" s="99"/>
      <c r="G211" s="99"/>
      <c r="H211" s="100"/>
      <c r="I211" s="98"/>
      <c r="J211" s="98"/>
      <c r="K211" s="99"/>
      <c r="L211" s="99"/>
      <c r="M211" s="99"/>
      <c r="N211" s="99"/>
      <c r="O211" s="101"/>
      <c r="P211" s="102"/>
      <c r="Q211" s="144"/>
      <c r="R211" s="98"/>
      <c r="S211" s="98"/>
      <c r="T211" s="98"/>
      <c r="U211" s="103"/>
      <c r="V211" s="103"/>
      <c r="W211" s="103"/>
      <c r="X211" s="103"/>
      <c r="Y211" s="103"/>
      <c r="Z211" s="103"/>
      <c r="AA211" s="103"/>
      <c r="AB211" s="103"/>
      <c r="AC211" s="103"/>
      <c r="AD211" s="103"/>
      <c r="AE211" s="103"/>
      <c r="AF211" s="103"/>
      <c r="AG211" s="103"/>
      <c r="AH211" s="103"/>
      <c r="AX211" s="103"/>
      <c r="AY211" s="103"/>
      <c r="AZ211" s="103"/>
      <c r="BA211" s="103"/>
    </row>
    <row r="212" spans="4:53" ht="15.75" customHeight="1" x14ac:dyDescent="0.25">
      <c r="D212" s="97"/>
      <c r="E212" s="98"/>
      <c r="F212" s="99"/>
      <c r="G212" s="99"/>
      <c r="H212" s="100"/>
      <c r="I212" s="98"/>
      <c r="J212" s="98"/>
      <c r="K212" s="99"/>
      <c r="L212" s="99"/>
      <c r="M212" s="99"/>
      <c r="N212" s="99"/>
      <c r="O212" s="101"/>
      <c r="P212" s="102"/>
      <c r="Q212" s="144"/>
      <c r="R212" s="98"/>
      <c r="S212" s="98"/>
      <c r="T212" s="98"/>
      <c r="U212" s="103"/>
      <c r="V212" s="103"/>
      <c r="W212" s="103"/>
      <c r="X212" s="103"/>
      <c r="Y212" s="103"/>
      <c r="Z212" s="103"/>
      <c r="AA212" s="103"/>
      <c r="AB212" s="103"/>
      <c r="AC212" s="103"/>
      <c r="AD212" s="103"/>
      <c r="AE212" s="103"/>
      <c r="AF212" s="103"/>
      <c r="AG212" s="103"/>
      <c r="AH212" s="103"/>
      <c r="AX212" s="103"/>
      <c r="AY212" s="103"/>
      <c r="AZ212" s="103"/>
      <c r="BA212" s="103"/>
    </row>
    <row r="213" spans="4:53" ht="15.75" customHeight="1" x14ac:dyDescent="0.25">
      <c r="D213" s="97"/>
      <c r="E213" s="98"/>
      <c r="F213" s="99"/>
      <c r="G213" s="99"/>
      <c r="H213" s="100"/>
      <c r="I213" s="98"/>
      <c r="J213" s="98"/>
      <c r="K213" s="99"/>
      <c r="L213" s="99"/>
      <c r="M213" s="99"/>
      <c r="N213" s="99"/>
      <c r="O213" s="101"/>
      <c r="P213" s="102"/>
      <c r="Q213" s="144"/>
      <c r="R213" s="98"/>
      <c r="S213" s="98"/>
      <c r="T213" s="98"/>
      <c r="U213" s="103"/>
      <c r="V213" s="103"/>
      <c r="W213" s="103"/>
      <c r="X213" s="103"/>
      <c r="Y213" s="103"/>
      <c r="Z213" s="103"/>
      <c r="AA213" s="103"/>
      <c r="AB213" s="103"/>
      <c r="AC213" s="103"/>
      <c r="AD213" s="103"/>
      <c r="AE213" s="103"/>
      <c r="AF213" s="103"/>
      <c r="AG213" s="103"/>
      <c r="AH213" s="103"/>
      <c r="AX213" s="103"/>
      <c r="AY213" s="103"/>
      <c r="AZ213" s="103"/>
      <c r="BA213" s="103"/>
    </row>
    <row r="214" spans="4:53" ht="15.75" customHeight="1" x14ac:dyDescent="0.25">
      <c r="D214" s="97"/>
      <c r="E214" s="98"/>
      <c r="F214" s="99"/>
      <c r="G214" s="99"/>
      <c r="H214" s="100"/>
      <c r="I214" s="98"/>
      <c r="J214" s="98"/>
      <c r="K214" s="99"/>
      <c r="L214" s="99"/>
      <c r="M214" s="99"/>
      <c r="N214" s="99"/>
      <c r="O214" s="101"/>
      <c r="P214" s="102"/>
      <c r="Q214" s="144"/>
      <c r="R214" s="98"/>
      <c r="S214" s="98"/>
      <c r="T214" s="98"/>
      <c r="U214" s="103"/>
      <c r="V214" s="103"/>
      <c r="W214" s="103"/>
      <c r="X214" s="103"/>
      <c r="Y214" s="103"/>
      <c r="Z214" s="103"/>
      <c r="AA214" s="103"/>
      <c r="AB214" s="103"/>
      <c r="AC214" s="103"/>
      <c r="AD214" s="103"/>
      <c r="AE214" s="103"/>
      <c r="AF214" s="103"/>
      <c r="AG214" s="103"/>
      <c r="AH214" s="103"/>
      <c r="AX214" s="103"/>
      <c r="AY214" s="103"/>
      <c r="AZ214" s="103"/>
      <c r="BA214" s="103"/>
    </row>
    <row r="215" spans="4:53" ht="15.75" customHeight="1" x14ac:dyDescent="0.25">
      <c r="D215" s="97"/>
      <c r="E215" s="98"/>
      <c r="F215" s="99"/>
      <c r="G215" s="99"/>
      <c r="H215" s="100"/>
      <c r="I215" s="98"/>
      <c r="J215" s="98"/>
      <c r="K215" s="99"/>
      <c r="L215" s="99"/>
      <c r="M215" s="99"/>
      <c r="N215" s="99"/>
      <c r="O215" s="101"/>
      <c r="P215" s="102"/>
      <c r="Q215" s="144"/>
      <c r="R215" s="98"/>
      <c r="S215" s="98"/>
      <c r="T215" s="98"/>
      <c r="U215" s="103"/>
      <c r="V215" s="103"/>
      <c r="W215" s="103"/>
      <c r="X215" s="103"/>
      <c r="Y215" s="103"/>
      <c r="Z215" s="103"/>
      <c r="AA215" s="103"/>
      <c r="AB215" s="103"/>
      <c r="AC215" s="103"/>
      <c r="AD215" s="103"/>
      <c r="AE215" s="103"/>
      <c r="AF215" s="103"/>
      <c r="AG215" s="103"/>
      <c r="AH215" s="103"/>
      <c r="AX215" s="103"/>
      <c r="AY215" s="103"/>
      <c r="AZ215" s="103"/>
      <c r="BA215" s="103"/>
    </row>
    <row r="216" spans="4:53" ht="15.75" customHeight="1" x14ac:dyDescent="0.25">
      <c r="D216" s="97"/>
      <c r="E216" s="98"/>
      <c r="F216" s="99"/>
      <c r="G216" s="99"/>
      <c r="H216" s="100"/>
      <c r="I216" s="98"/>
      <c r="J216" s="98"/>
      <c r="K216" s="99"/>
      <c r="L216" s="99"/>
      <c r="M216" s="99"/>
      <c r="N216" s="99"/>
      <c r="O216" s="101"/>
      <c r="P216" s="102"/>
      <c r="Q216" s="144"/>
      <c r="R216" s="98"/>
      <c r="S216" s="98"/>
      <c r="T216" s="98"/>
      <c r="U216" s="103"/>
      <c r="V216" s="103"/>
      <c r="W216" s="103"/>
      <c r="X216" s="103"/>
      <c r="Y216" s="103"/>
      <c r="Z216" s="103"/>
      <c r="AA216" s="103"/>
      <c r="AB216" s="103"/>
      <c r="AC216" s="103"/>
      <c r="AD216" s="103"/>
      <c r="AE216" s="103"/>
      <c r="AF216" s="103"/>
      <c r="AG216" s="103"/>
      <c r="AH216" s="103"/>
      <c r="AX216" s="103"/>
      <c r="AY216" s="103"/>
      <c r="AZ216" s="103"/>
      <c r="BA216" s="103"/>
    </row>
    <row r="217" spans="4:53" ht="15.75" customHeight="1" x14ac:dyDescent="0.25">
      <c r="D217" s="97"/>
      <c r="E217" s="98"/>
      <c r="F217" s="99"/>
      <c r="G217" s="99"/>
      <c r="H217" s="100"/>
      <c r="I217" s="98"/>
      <c r="J217" s="98"/>
      <c r="K217" s="99"/>
      <c r="L217" s="99"/>
      <c r="M217" s="99"/>
      <c r="N217" s="99"/>
      <c r="O217" s="101"/>
      <c r="P217" s="102"/>
      <c r="Q217" s="144"/>
      <c r="R217" s="98"/>
      <c r="S217" s="98"/>
      <c r="T217" s="98"/>
      <c r="U217" s="103"/>
      <c r="V217" s="103"/>
      <c r="W217" s="103"/>
      <c r="X217" s="103"/>
      <c r="Y217" s="103"/>
      <c r="Z217" s="103"/>
      <c r="AA217" s="103"/>
      <c r="AB217" s="103"/>
      <c r="AC217" s="103"/>
      <c r="AD217" s="103"/>
      <c r="AE217" s="103"/>
      <c r="AF217" s="103"/>
      <c r="AG217" s="103"/>
      <c r="AH217" s="103"/>
      <c r="AX217" s="103"/>
      <c r="AY217" s="103"/>
      <c r="AZ217" s="103"/>
      <c r="BA217" s="103"/>
    </row>
    <row r="218" spans="4:53" ht="15.75" customHeight="1" x14ac:dyDescent="0.25">
      <c r="D218" s="97"/>
      <c r="E218" s="98"/>
      <c r="F218" s="99"/>
      <c r="G218" s="99"/>
      <c r="H218" s="100"/>
      <c r="I218" s="98"/>
      <c r="J218" s="98"/>
      <c r="K218" s="99"/>
      <c r="L218" s="99"/>
      <c r="M218" s="99"/>
      <c r="N218" s="99"/>
      <c r="O218" s="101"/>
      <c r="P218" s="102"/>
      <c r="Q218" s="144"/>
      <c r="R218" s="98"/>
      <c r="S218" s="98"/>
      <c r="T218" s="98"/>
      <c r="U218" s="103"/>
      <c r="V218" s="103"/>
      <c r="W218" s="103"/>
      <c r="X218" s="103"/>
      <c r="Y218" s="103"/>
      <c r="Z218" s="103"/>
      <c r="AA218" s="103"/>
      <c r="AB218" s="103"/>
      <c r="AC218" s="103"/>
      <c r="AD218" s="103"/>
      <c r="AE218" s="103"/>
      <c r="AF218" s="103"/>
      <c r="AG218" s="103"/>
      <c r="AH218" s="103"/>
      <c r="AX218" s="103"/>
      <c r="AY218" s="103"/>
      <c r="AZ218" s="103"/>
      <c r="BA218" s="103"/>
    </row>
    <row r="219" spans="4:53" ht="15.75" customHeight="1" x14ac:dyDescent="0.25">
      <c r="D219" s="97"/>
      <c r="E219" s="98"/>
      <c r="F219" s="99"/>
      <c r="G219" s="99"/>
      <c r="H219" s="100"/>
      <c r="I219" s="98"/>
      <c r="J219" s="98"/>
      <c r="K219" s="99"/>
      <c r="L219" s="99"/>
      <c r="M219" s="99"/>
      <c r="N219" s="99"/>
      <c r="O219" s="101"/>
      <c r="P219" s="102"/>
      <c r="Q219" s="144"/>
      <c r="R219" s="98"/>
      <c r="S219" s="98"/>
      <c r="T219" s="98"/>
      <c r="U219" s="103"/>
      <c r="V219" s="103"/>
      <c r="W219" s="103"/>
      <c r="X219" s="103"/>
      <c r="Y219" s="103"/>
      <c r="Z219" s="103"/>
      <c r="AA219" s="103"/>
      <c r="AB219" s="103"/>
      <c r="AC219" s="103"/>
      <c r="AD219" s="103"/>
      <c r="AE219" s="103"/>
      <c r="AF219" s="103"/>
      <c r="AG219" s="103"/>
      <c r="AH219" s="103"/>
      <c r="AX219" s="103"/>
      <c r="AY219" s="103"/>
      <c r="AZ219" s="103"/>
      <c r="BA219" s="103"/>
    </row>
    <row r="220" spans="4:53" ht="15.75" customHeight="1" x14ac:dyDescent="0.25">
      <c r="D220" s="97"/>
      <c r="E220" s="98"/>
      <c r="F220" s="99"/>
      <c r="G220" s="99"/>
      <c r="H220" s="100"/>
      <c r="I220" s="98"/>
      <c r="J220" s="98"/>
      <c r="K220" s="99"/>
      <c r="L220" s="99"/>
      <c r="M220" s="99"/>
      <c r="N220" s="99"/>
      <c r="O220" s="101"/>
      <c r="P220" s="102"/>
      <c r="Q220" s="144"/>
      <c r="R220" s="98"/>
      <c r="S220" s="98"/>
      <c r="T220" s="98"/>
      <c r="U220" s="103"/>
      <c r="V220" s="103"/>
      <c r="W220" s="103"/>
      <c r="X220" s="103"/>
      <c r="Y220" s="103"/>
      <c r="Z220" s="103"/>
      <c r="AA220" s="103"/>
      <c r="AB220" s="103"/>
      <c r="AC220" s="103"/>
      <c r="AD220" s="103"/>
      <c r="AE220" s="103"/>
      <c r="AF220" s="103"/>
      <c r="AG220" s="103"/>
      <c r="AH220" s="103"/>
      <c r="AX220" s="103"/>
      <c r="AY220" s="103"/>
      <c r="AZ220" s="103"/>
      <c r="BA220" s="103"/>
    </row>
    <row r="221" spans="4:53" ht="15.75" customHeight="1" x14ac:dyDescent="0.25">
      <c r="D221" s="97"/>
      <c r="E221" s="98"/>
      <c r="F221" s="99"/>
      <c r="G221" s="99"/>
      <c r="H221" s="100"/>
      <c r="I221" s="98"/>
      <c r="J221" s="98"/>
      <c r="K221" s="99"/>
      <c r="L221" s="99"/>
      <c r="M221" s="99"/>
      <c r="N221" s="99"/>
      <c r="O221" s="101"/>
      <c r="P221" s="102"/>
      <c r="Q221" s="144"/>
      <c r="R221" s="98"/>
      <c r="S221" s="98"/>
      <c r="T221" s="98"/>
      <c r="U221" s="103"/>
      <c r="V221" s="103"/>
      <c r="W221" s="103"/>
      <c r="X221" s="103"/>
      <c r="Y221" s="103"/>
      <c r="Z221" s="103"/>
      <c r="AA221" s="103"/>
      <c r="AB221" s="103"/>
      <c r="AC221" s="103"/>
      <c r="AD221" s="103"/>
      <c r="AE221" s="103"/>
      <c r="AF221" s="103"/>
      <c r="AG221" s="103"/>
      <c r="AH221" s="103"/>
      <c r="AX221" s="103"/>
      <c r="AY221" s="103"/>
      <c r="AZ221" s="103"/>
      <c r="BA221" s="103"/>
    </row>
    <row r="222" spans="4:53" ht="15.75" customHeight="1" x14ac:dyDescent="0.25">
      <c r="D222" s="97"/>
      <c r="E222" s="98"/>
      <c r="F222" s="99"/>
      <c r="G222" s="99"/>
      <c r="H222" s="100"/>
      <c r="I222" s="98"/>
      <c r="J222" s="98"/>
      <c r="K222" s="99"/>
      <c r="L222" s="99"/>
      <c r="M222" s="99"/>
      <c r="N222" s="99"/>
      <c r="O222" s="101"/>
      <c r="P222" s="102"/>
      <c r="Q222" s="144"/>
      <c r="R222" s="98"/>
      <c r="S222" s="98"/>
      <c r="T222" s="98"/>
      <c r="U222" s="103"/>
      <c r="V222" s="103"/>
      <c r="W222" s="103"/>
      <c r="X222" s="103"/>
      <c r="Y222" s="103"/>
      <c r="Z222" s="103"/>
      <c r="AA222" s="103"/>
      <c r="AB222" s="103"/>
      <c r="AC222" s="103"/>
      <c r="AD222" s="103"/>
      <c r="AE222" s="103"/>
      <c r="AF222" s="103"/>
      <c r="AG222" s="103"/>
      <c r="AH222" s="103"/>
      <c r="AX222" s="103"/>
      <c r="AY222" s="103"/>
      <c r="AZ222" s="103"/>
      <c r="BA222" s="103"/>
    </row>
    <row r="223" spans="4:53" ht="15.75" customHeight="1" x14ac:dyDescent="0.25">
      <c r="D223" s="97"/>
      <c r="E223" s="98"/>
      <c r="F223" s="99"/>
      <c r="G223" s="99"/>
      <c r="H223" s="100"/>
      <c r="I223" s="98"/>
      <c r="J223" s="98"/>
      <c r="K223" s="99"/>
      <c r="L223" s="99"/>
      <c r="M223" s="99"/>
      <c r="N223" s="99"/>
      <c r="O223" s="101"/>
      <c r="P223" s="102"/>
      <c r="Q223" s="144"/>
      <c r="R223" s="98"/>
      <c r="S223" s="98"/>
      <c r="T223" s="98"/>
      <c r="U223" s="103"/>
      <c r="V223" s="103"/>
      <c r="W223" s="103"/>
      <c r="X223" s="103"/>
      <c r="Y223" s="103"/>
      <c r="Z223" s="103"/>
      <c r="AA223" s="103"/>
      <c r="AB223" s="103"/>
      <c r="AC223" s="103"/>
      <c r="AD223" s="103"/>
      <c r="AE223" s="103"/>
      <c r="AF223" s="103"/>
      <c r="AG223" s="103"/>
      <c r="AH223" s="103"/>
      <c r="AX223" s="103"/>
      <c r="AY223" s="103"/>
      <c r="AZ223" s="103"/>
      <c r="BA223" s="103"/>
    </row>
    <row r="224" spans="4:53" ht="15.75" customHeight="1" x14ac:dyDescent="0.25">
      <c r="I224" s="98"/>
      <c r="J224" s="98"/>
      <c r="K224" s="99"/>
      <c r="L224" s="99"/>
      <c r="M224" s="99"/>
      <c r="N224" s="99"/>
      <c r="O224" s="101"/>
      <c r="P224" s="102"/>
      <c r="Q224" s="144"/>
      <c r="R224" s="98"/>
      <c r="S224" s="98"/>
      <c r="T224" s="98"/>
      <c r="U224" s="103"/>
      <c r="V224" s="103"/>
      <c r="W224" s="103"/>
      <c r="X224" s="103"/>
      <c r="Y224" s="103"/>
      <c r="Z224" s="103"/>
      <c r="AA224" s="103"/>
      <c r="AB224" s="103"/>
      <c r="AC224" s="103"/>
      <c r="AD224" s="103"/>
      <c r="AE224" s="103"/>
      <c r="AF224" s="103"/>
      <c r="AG224" s="103"/>
      <c r="AH224" s="103"/>
      <c r="AX224" s="103"/>
      <c r="AY224" s="103"/>
      <c r="AZ224" s="103"/>
      <c r="BA224" s="103"/>
    </row>
    <row r="225" spans="9:53" ht="15.75" customHeight="1" x14ac:dyDescent="0.25">
      <c r="I225" s="98"/>
      <c r="J225" s="98"/>
      <c r="K225" s="99"/>
      <c r="L225" s="99"/>
      <c r="M225" s="99"/>
      <c r="N225" s="99"/>
      <c r="O225" s="101"/>
      <c r="P225" s="102"/>
      <c r="Q225" s="144"/>
      <c r="R225" s="98"/>
      <c r="S225" s="98"/>
      <c r="T225" s="98"/>
      <c r="U225" s="103"/>
      <c r="V225" s="103"/>
      <c r="W225" s="103"/>
      <c r="X225" s="103"/>
      <c r="Y225" s="103"/>
      <c r="Z225" s="103"/>
      <c r="AA225" s="103"/>
      <c r="AB225" s="103"/>
      <c r="AC225" s="103"/>
      <c r="AD225" s="103"/>
      <c r="AE225" s="103"/>
      <c r="AF225" s="103"/>
      <c r="AG225" s="103"/>
      <c r="AH225" s="103"/>
      <c r="AX225" s="103"/>
      <c r="AY225" s="103"/>
      <c r="AZ225" s="103"/>
      <c r="BA225" s="103"/>
    </row>
    <row r="226" spans="9:53" ht="15.75" customHeight="1" x14ac:dyDescent="0.25">
      <c r="I226" s="98"/>
      <c r="J226" s="98"/>
      <c r="K226" s="99"/>
      <c r="L226" s="99"/>
      <c r="M226" s="99"/>
      <c r="N226" s="99"/>
      <c r="O226" s="101"/>
      <c r="P226" s="102"/>
      <c r="Q226" s="144"/>
      <c r="R226" s="98"/>
      <c r="S226" s="98"/>
      <c r="T226" s="98"/>
      <c r="U226" s="103"/>
      <c r="V226" s="103"/>
      <c r="W226" s="103"/>
      <c r="X226" s="103"/>
      <c r="Y226" s="103"/>
      <c r="Z226" s="103"/>
      <c r="AA226" s="103"/>
      <c r="AB226" s="103"/>
      <c r="AC226" s="103"/>
      <c r="AD226" s="103"/>
      <c r="AE226" s="103"/>
      <c r="AF226" s="103"/>
      <c r="AG226" s="103"/>
      <c r="AH226" s="103"/>
      <c r="AX226" s="103"/>
      <c r="AY226" s="103"/>
      <c r="AZ226" s="103"/>
      <c r="BA226" s="103"/>
    </row>
    <row r="227" spans="9:53" ht="15.75" customHeight="1" x14ac:dyDescent="0.25">
      <c r="I227" s="98"/>
      <c r="J227" s="98"/>
      <c r="K227" s="99"/>
      <c r="L227" s="99"/>
      <c r="M227" s="99"/>
      <c r="N227" s="99"/>
      <c r="O227" s="101"/>
      <c r="P227" s="102"/>
      <c r="Q227" s="144"/>
      <c r="R227" s="98"/>
      <c r="S227" s="98"/>
      <c r="T227" s="98"/>
      <c r="U227" s="103"/>
      <c r="V227" s="103"/>
      <c r="W227" s="103"/>
      <c r="X227" s="103"/>
      <c r="Y227" s="103"/>
      <c r="Z227" s="103"/>
      <c r="AA227" s="103"/>
      <c r="AB227" s="103"/>
      <c r="AC227" s="103"/>
      <c r="AD227" s="103"/>
      <c r="AE227" s="103"/>
      <c r="AF227" s="103"/>
      <c r="AG227" s="103"/>
      <c r="AH227" s="103"/>
      <c r="AX227" s="103"/>
      <c r="AY227" s="103"/>
      <c r="AZ227" s="103"/>
      <c r="BA227" s="103"/>
    </row>
    <row r="228" spans="9:53" ht="15.75" customHeight="1" x14ac:dyDescent="0.25">
      <c r="I228" s="98"/>
      <c r="J228" s="98"/>
      <c r="K228" s="99"/>
      <c r="L228" s="99"/>
      <c r="M228" s="99"/>
      <c r="N228" s="99"/>
      <c r="O228" s="101"/>
      <c r="P228" s="102"/>
      <c r="Q228" s="144"/>
      <c r="R228" s="98"/>
      <c r="S228" s="98"/>
      <c r="T228" s="98"/>
      <c r="U228" s="103"/>
      <c r="V228" s="103"/>
      <c r="W228" s="103"/>
      <c r="X228" s="103"/>
      <c r="Y228" s="103"/>
      <c r="Z228" s="103"/>
      <c r="AA228" s="103"/>
      <c r="AB228" s="103"/>
      <c r="AC228" s="103"/>
      <c r="AD228" s="103"/>
      <c r="AE228" s="103"/>
      <c r="AF228" s="103"/>
      <c r="AG228" s="103"/>
      <c r="AH228" s="103"/>
      <c r="AX228" s="103"/>
      <c r="AY228" s="103"/>
      <c r="AZ228" s="103"/>
      <c r="BA228" s="103"/>
    </row>
    <row r="229" spans="9:53" ht="15.75" customHeight="1" x14ac:dyDescent="0.25">
      <c r="U229" s="103"/>
      <c r="V229" s="103"/>
      <c r="W229" s="103"/>
      <c r="X229" s="103"/>
      <c r="Y229" s="103"/>
      <c r="Z229" s="103"/>
      <c r="AA229" s="103"/>
      <c r="AB229" s="103"/>
      <c r="AC229" s="103"/>
      <c r="AD229" s="103"/>
      <c r="AE229" s="103"/>
      <c r="AF229" s="103"/>
      <c r="AG229" s="103"/>
      <c r="AH229" s="103"/>
      <c r="AX229" s="103"/>
      <c r="AY229" s="103"/>
      <c r="AZ229" s="103"/>
      <c r="BA229" s="103"/>
    </row>
    <row r="230" spans="9:53" ht="15.75" customHeight="1" x14ac:dyDescent="0.25">
      <c r="U230" s="103"/>
      <c r="V230" s="103"/>
      <c r="W230" s="103"/>
      <c r="X230" s="103"/>
      <c r="Y230" s="103"/>
      <c r="Z230" s="103"/>
      <c r="AA230" s="103"/>
      <c r="AB230" s="103"/>
      <c r="AC230" s="103"/>
      <c r="AD230" s="103"/>
      <c r="AE230" s="103"/>
      <c r="AF230" s="103"/>
      <c r="AG230" s="103"/>
      <c r="AH230" s="103"/>
      <c r="AX230" s="103"/>
      <c r="AY230" s="103"/>
      <c r="AZ230" s="103"/>
      <c r="BA230" s="103"/>
    </row>
    <row r="231" spans="9:53" ht="15.75" customHeight="1" x14ac:dyDescent="0.25">
      <c r="U231" s="103"/>
      <c r="V231" s="103"/>
      <c r="W231" s="103"/>
      <c r="X231" s="103"/>
      <c r="Y231" s="103"/>
      <c r="Z231" s="103"/>
      <c r="AA231" s="103"/>
      <c r="AB231" s="103"/>
      <c r="AC231" s="103"/>
      <c r="AD231" s="103"/>
      <c r="AE231" s="103"/>
      <c r="AF231" s="103"/>
      <c r="AG231" s="103"/>
      <c r="AH231" s="103"/>
      <c r="AX231" s="103"/>
      <c r="AY231" s="103"/>
      <c r="AZ231" s="103"/>
      <c r="BA231" s="103"/>
    </row>
    <row r="232" spans="9:53" ht="15.75" customHeight="1" x14ac:dyDescent="0.25">
      <c r="U232" s="103"/>
      <c r="V232" s="103"/>
      <c r="W232" s="103"/>
      <c r="X232" s="103"/>
      <c r="Y232" s="103"/>
      <c r="Z232" s="103"/>
      <c r="AA232" s="103"/>
      <c r="AB232" s="103"/>
      <c r="AC232" s="103"/>
      <c r="AD232" s="103"/>
      <c r="AE232" s="103"/>
      <c r="AF232" s="103"/>
      <c r="AG232" s="103"/>
      <c r="AH232" s="103"/>
      <c r="AX232" s="103"/>
      <c r="AY232" s="103"/>
      <c r="AZ232" s="103"/>
      <c r="BA232" s="103"/>
    </row>
    <row r="233" spans="9:53" ht="15.75" customHeight="1" x14ac:dyDescent="0.25">
      <c r="U233" s="103"/>
      <c r="V233" s="103"/>
      <c r="W233" s="103"/>
      <c r="X233" s="103"/>
      <c r="Y233" s="103"/>
      <c r="Z233" s="103"/>
      <c r="AA233" s="103"/>
      <c r="AB233" s="103"/>
      <c r="AC233" s="103"/>
      <c r="AD233" s="103"/>
      <c r="AE233" s="103"/>
      <c r="AF233" s="103"/>
      <c r="AG233" s="103"/>
      <c r="AH233" s="103"/>
      <c r="AX233" s="103"/>
      <c r="AY233" s="103"/>
      <c r="AZ233" s="103"/>
      <c r="BA233" s="103"/>
    </row>
    <row r="234" spans="9:53" ht="15.75" customHeight="1" x14ac:dyDescent="0.25">
      <c r="U234" s="103"/>
      <c r="V234" s="103"/>
      <c r="W234" s="103"/>
      <c r="X234" s="103"/>
      <c r="Y234" s="103"/>
      <c r="Z234" s="103"/>
      <c r="AA234" s="103"/>
      <c r="AB234" s="103"/>
      <c r="AC234" s="103"/>
      <c r="AD234" s="103"/>
      <c r="AE234" s="103"/>
      <c r="AF234" s="103"/>
      <c r="AG234" s="103"/>
      <c r="AH234" s="103"/>
      <c r="AX234" s="103"/>
      <c r="AY234" s="103"/>
      <c r="AZ234" s="103"/>
      <c r="BA234" s="103"/>
    </row>
    <row r="235" spans="9:53" ht="15.75" customHeight="1" x14ac:dyDescent="0.25">
      <c r="U235" s="103"/>
      <c r="V235" s="103"/>
      <c r="W235" s="103"/>
      <c r="X235" s="103"/>
      <c r="Y235" s="103"/>
      <c r="Z235" s="103"/>
      <c r="AA235" s="103"/>
      <c r="AB235" s="103"/>
      <c r="AC235" s="103"/>
      <c r="AD235" s="103"/>
      <c r="AE235" s="103"/>
      <c r="AF235" s="103"/>
      <c r="AG235" s="103"/>
      <c r="AH235" s="103"/>
      <c r="AX235" s="103"/>
      <c r="AY235" s="103"/>
      <c r="AZ235" s="103"/>
      <c r="BA235" s="103"/>
    </row>
    <row r="236" spans="9:53" ht="15.75" customHeight="1" x14ac:dyDescent="0.25">
      <c r="U236" s="103"/>
      <c r="V236" s="103"/>
      <c r="W236" s="103"/>
      <c r="X236" s="103"/>
      <c r="Y236" s="103"/>
      <c r="Z236" s="103"/>
      <c r="AA236" s="103"/>
      <c r="AB236" s="103"/>
      <c r="AC236" s="103"/>
      <c r="AD236" s="103"/>
      <c r="AE236" s="103"/>
      <c r="AF236" s="103"/>
      <c r="AG236" s="103"/>
      <c r="AH236" s="103"/>
      <c r="AX236" s="103"/>
      <c r="AY236" s="103"/>
      <c r="AZ236" s="103"/>
      <c r="BA236" s="103"/>
    </row>
    <row r="237" spans="9:53" ht="15.75" customHeight="1" x14ac:dyDescent="0.25">
      <c r="U237" s="103"/>
      <c r="V237" s="103"/>
      <c r="W237" s="103"/>
      <c r="X237" s="103"/>
      <c r="Y237" s="103"/>
      <c r="Z237" s="103"/>
      <c r="AA237" s="103"/>
      <c r="AB237" s="103"/>
      <c r="AC237" s="103"/>
      <c r="AD237" s="103"/>
      <c r="AE237" s="103"/>
      <c r="AF237" s="103"/>
      <c r="AG237" s="103"/>
      <c r="AH237" s="103"/>
      <c r="AX237" s="103"/>
      <c r="AY237" s="103"/>
      <c r="AZ237" s="103"/>
      <c r="BA237" s="103"/>
    </row>
    <row r="238" spans="9:53" ht="15.75" customHeight="1" x14ac:dyDescent="0.25">
      <c r="U238" s="103"/>
      <c r="V238" s="103"/>
      <c r="W238" s="103"/>
      <c r="X238" s="103"/>
      <c r="Y238" s="103"/>
      <c r="Z238" s="103"/>
      <c r="AA238" s="103"/>
      <c r="AB238" s="103"/>
      <c r="AC238" s="103"/>
      <c r="AD238" s="103"/>
      <c r="AE238" s="103"/>
      <c r="AF238" s="103"/>
      <c r="AG238" s="103"/>
      <c r="AH238" s="103"/>
      <c r="AX238" s="103"/>
      <c r="AY238" s="103"/>
      <c r="AZ238" s="103"/>
      <c r="BA238" s="103"/>
    </row>
    <row r="239" spans="9:53" ht="15.75" customHeight="1" x14ac:dyDescent="0.25">
      <c r="U239" s="103"/>
      <c r="V239" s="103"/>
      <c r="W239" s="103"/>
      <c r="X239" s="103"/>
      <c r="Y239" s="103"/>
      <c r="Z239" s="103"/>
      <c r="AA239" s="103"/>
      <c r="AB239" s="103"/>
      <c r="AC239" s="103"/>
      <c r="AD239" s="103"/>
      <c r="AE239" s="103"/>
      <c r="AF239" s="103"/>
      <c r="AG239" s="103"/>
      <c r="AH239" s="103"/>
      <c r="AX239" s="103"/>
      <c r="AY239" s="103"/>
      <c r="AZ239" s="103"/>
      <c r="BA239" s="103"/>
    </row>
    <row r="240" spans="9:53" ht="15.75" customHeight="1" x14ac:dyDescent="0.25">
      <c r="U240" s="103"/>
      <c r="V240" s="103"/>
      <c r="W240" s="103"/>
      <c r="X240" s="103"/>
      <c r="Y240" s="103"/>
      <c r="Z240" s="103"/>
      <c r="AA240" s="103"/>
      <c r="AB240" s="103"/>
      <c r="AC240" s="103"/>
      <c r="AD240" s="103"/>
      <c r="AE240" s="103"/>
      <c r="AF240" s="103"/>
      <c r="AG240" s="103"/>
      <c r="AH240" s="103"/>
      <c r="AX240" s="103"/>
      <c r="AY240" s="103"/>
      <c r="AZ240" s="103"/>
      <c r="BA240" s="103"/>
    </row>
    <row r="241" spans="21:53" ht="15.75" customHeight="1" x14ac:dyDescent="0.25">
      <c r="U241" s="103"/>
      <c r="V241" s="103"/>
      <c r="W241" s="103"/>
      <c r="X241" s="103"/>
      <c r="Y241" s="103"/>
      <c r="Z241" s="103"/>
      <c r="AA241" s="103"/>
      <c r="AB241" s="103"/>
      <c r="AC241" s="103"/>
      <c r="AD241" s="103"/>
      <c r="AE241" s="103"/>
      <c r="AF241" s="103"/>
      <c r="AG241" s="103"/>
      <c r="AH241" s="103"/>
      <c r="AX241" s="103"/>
      <c r="AY241" s="103"/>
      <c r="AZ241" s="103"/>
      <c r="BA241" s="103"/>
    </row>
    <row r="242" spans="21:53" ht="15.75" customHeight="1" x14ac:dyDescent="0.25">
      <c r="U242" s="103"/>
      <c r="V242" s="103"/>
      <c r="W242" s="103"/>
      <c r="X242" s="103"/>
      <c r="Y242" s="103"/>
      <c r="Z242" s="103"/>
      <c r="AA242" s="103"/>
      <c r="AB242" s="103"/>
      <c r="AC242" s="103"/>
      <c r="AD242" s="103"/>
      <c r="AE242" s="103"/>
      <c r="AF242" s="103"/>
      <c r="AG242" s="103"/>
      <c r="AH242" s="103"/>
      <c r="AX242" s="103"/>
      <c r="AY242" s="103"/>
      <c r="AZ242" s="103"/>
      <c r="BA242" s="103"/>
    </row>
    <row r="243" spans="21:53" ht="15.75" customHeight="1" x14ac:dyDescent="0.25">
      <c r="U243" s="103"/>
      <c r="V243" s="103"/>
      <c r="W243" s="103"/>
      <c r="X243" s="103"/>
      <c r="Y243" s="103"/>
      <c r="Z243" s="103"/>
      <c r="AA243" s="103"/>
      <c r="AB243" s="103"/>
      <c r="AC243" s="103"/>
      <c r="AD243" s="103"/>
      <c r="AE243" s="103"/>
      <c r="AF243" s="103"/>
      <c r="AG243" s="103"/>
      <c r="AH243" s="103"/>
      <c r="AX243" s="103"/>
      <c r="AY243" s="103"/>
      <c r="AZ243" s="103"/>
      <c r="BA243" s="103"/>
    </row>
    <row r="244" spans="21:53" ht="15.75" customHeight="1" x14ac:dyDescent="0.25">
      <c r="U244" s="103"/>
      <c r="V244" s="103"/>
      <c r="W244" s="103"/>
      <c r="X244" s="103"/>
      <c r="Y244" s="103"/>
      <c r="Z244" s="103"/>
      <c r="AA244" s="103"/>
      <c r="AB244" s="103"/>
      <c r="AC244" s="103"/>
      <c r="AD244" s="103"/>
      <c r="AE244" s="103"/>
      <c r="AF244" s="103"/>
      <c r="AG244" s="103"/>
      <c r="AH244" s="103"/>
      <c r="AX244" s="103"/>
      <c r="AY244" s="103"/>
      <c r="AZ244" s="103"/>
      <c r="BA244" s="103"/>
    </row>
    <row r="245" spans="21:53" ht="15.75" customHeight="1" x14ac:dyDescent="0.25">
      <c r="U245" s="103"/>
      <c r="V245" s="103"/>
      <c r="W245" s="103"/>
      <c r="X245" s="103"/>
      <c r="Y245" s="103"/>
      <c r="Z245" s="103"/>
      <c r="AA245" s="103"/>
      <c r="AB245" s="103"/>
      <c r="AC245" s="103"/>
      <c r="AD245" s="103"/>
      <c r="AE245" s="103"/>
      <c r="AF245" s="103"/>
      <c r="AG245" s="103"/>
      <c r="AH245" s="103"/>
      <c r="AX245" s="103"/>
      <c r="AY245" s="103"/>
      <c r="AZ245" s="103"/>
      <c r="BA245" s="103"/>
    </row>
    <row r="246" spans="21:53" ht="15.75" customHeight="1" x14ac:dyDescent="0.25">
      <c r="U246" s="103"/>
      <c r="V246" s="103"/>
      <c r="W246" s="103"/>
      <c r="X246" s="103"/>
      <c r="Y246" s="103"/>
      <c r="Z246" s="103"/>
      <c r="AA246" s="103"/>
      <c r="AB246" s="103"/>
      <c r="AC246" s="103"/>
      <c r="AD246" s="103"/>
      <c r="AE246" s="103"/>
      <c r="AF246" s="103"/>
      <c r="AG246" s="103"/>
      <c r="AH246" s="103"/>
      <c r="AX246" s="103"/>
      <c r="AY246" s="103"/>
      <c r="AZ246" s="103"/>
      <c r="BA246" s="103"/>
    </row>
    <row r="247" spans="21:53" ht="15.75" customHeight="1" x14ac:dyDescent="0.25">
      <c r="U247" s="103"/>
      <c r="V247" s="103"/>
      <c r="W247" s="103"/>
      <c r="X247" s="103"/>
      <c r="Y247" s="103"/>
      <c r="Z247" s="103"/>
      <c r="AA247" s="103"/>
      <c r="AB247" s="103"/>
      <c r="AC247" s="103"/>
      <c r="AD247" s="103"/>
      <c r="AE247" s="103"/>
      <c r="AF247" s="103"/>
      <c r="AG247" s="103"/>
      <c r="AH247" s="103"/>
      <c r="AX247" s="103"/>
      <c r="AY247" s="103"/>
      <c r="AZ247" s="103"/>
      <c r="BA247" s="103"/>
    </row>
    <row r="248" spans="21:53" ht="15.75" customHeight="1" x14ac:dyDescent="0.25">
      <c r="U248" s="103"/>
      <c r="V248" s="103"/>
      <c r="W248" s="103"/>
      <c r="X248" s="103"/>
      <c r="Y248" s="103"/>
      <c r="Z248" s="103"/>
      <c r="AA248" s="103"/>
      <c r="AB248" s="103"/>
      <c r="AC248" s="103"/>
      <c r="AD248" s="103"/>
      <c r="AE248" s="103"/>
      <c r="AF248" s="103"/>
      <c r="AG248" s="103"/>
      <c r="AH248" s="103"/>
      <c r="AX248" s="103"/>
      <c r="AY248" s="103"/>
      <c r="AZ248" s="103"/>
      <c r="BA248" s="103"/>
    </row>
    <row r="249" spans="21:53" ht="15.75" customHeight="1" x14ac:dyDescent="0.25">
      <c r="U249" s="103"/>
      <c r="V249" s="103"/>
      <c r="W249" s="103"/>
      <c r="X249" s="103"/>
      <c r="Y249" s="103"/>
      <c r="Z249" s="103"/>
      <c r="AA249" s="103"/>
      <c r="AB249" s="103"/>
      <c r="AC249" s="103"/>
      <c r="AD249" s="103"/>
      <c r="AE249" s="103"/>
      <c r="AF249" s="103"/>
      <c r="AG249" s="103"/>
      <c r="AH249" s="103"/>
      <c r="AX249" s="103"/>
      <c r="AY249" s="103"/>
      <c r="AZ249" s="103"/>
      <c r="BA249" s="103"/>
    </row>
    <row r="250" spans="21:53" ht="15.75" customHeight="1" x14ac:dyDescent="0.25">
      <c r="U250" s="103"/>
      <c r="V250" s="103"/>
      <c r="W250" s="103"/>
      <c r="X250" s="103"/>
      <c r="Y250" s="103"/>
      <c r="Z250" s="103"/>
      <c r="AA250" s="103"/>
      <c r="AB250" s="103"/>
      <c r="AC250" s="103"/>
      <c r="AD250" s="103"/>
      <c r="AE250" s="103"/>
      <c r="AF250" s="103"/>
      <c r="AG250" s="103"/>
      <c r="AH250" s="103"/>
      <c r="AX250" s="103"/>
      <c r="AY250" s="103"/>
      <c r="AZ250" s="103"/>
      <c r="BA250" s="103"/>
    </row>
    <row r="251" spans="21:53" ht="15.75" customHeight="1" x14ac:dyDescent="0.25">
      <c r="U251" s="103"/>
      <c r="V251" s="103"/>
      <c r="W251" s="103"/>
      <c r="X251" s="103"/>
      <c r="Y251" s="103"/>
      <c r="Z251" s="103"/>
      <c r="AA251" s="103"/>
      <c r="AB251" s="103"/>
      <c r="AC251" s="103"/>
      <c r="AD251" s="103"/>
      <c r="AE251" s="103"/>
      <c r="AF251" s="103"/>
      <c r="AG251" s="103"/>
      <c r="AH251" s="103"/>
      <c r="AX251" s="103"/>
      <c r="AY251" s="103"/>
      <c r="AZ251" s="103"/>
      <c r="BA251" s="103"/>
    </row>
    <row r="252" spans="21:53" ht="15.75" customHeight="1" x14ac:dyDescent="0.25">
      <c r="U252" s="103"/>
      <c r="V252" s="103"/>
      <c r="W252" s="103"/>
      <c r="X252" s="103"/>
      <c r="Y252" s="103"/>
      <c r="Z252" s="103"/>
      <c r="AA252" s="103"/>
      <c r="AB252" s="103"/>
      <c r="AC252" s="103"/>
      <c r="AD252" s="103"/>
      <c r="AE252" s="103"/>
      <c r="AF252" s="103"/>
      <c r="AG252" s="103"/>
      <c r="AH252" s="103"/>
      <c r="AX252" s="103"/>
      <c r="AY252" s="103"/>
      <c r="AZ252" s="103"/>
      <c r="BA252" s="103"/>
    </row>
    <row r="253" spans="21:53" ht="15.75" customHeight="1" x14ac:dyDescent="0.25">
      <c r="U253" s="103"/>
      <c r="V253" s="103"/>
      <c r="W253" s="103"/>
      <c r="X253" s="103"/>
      <c r="Y253" s="103"/>
      <c r="Z253" s="103"/>
      <c r="AA253" s="103"/>
      <c r="AB253" s="103"/>
      <c r="AC253" s="103"/>
      <c r="AD253" s="103"/>
      <c r="AE253" s="103"/>
      <c r="AF253" s="103"/>
      <c r="AG253" s="103"/>
      <c r="AH253" s="103"/>
      <c r="AX253" s="103"/>
      <c r="AY253" s="103"/>
      <c r="AZ253" s="103"/>
      <c r="BA253" s="103"/>
    </row>
    <row r="254" spans="21:53" ht="15.75" customHeight="1" x14ac:dyDescent="0.25">
      <c r="U254" s="103"/>
      <c r="V254" s="103"/>
      <c r="W254" s="103"/>
      <c r="X254" s="103"/>
      <c r="Y254" s="103"/>
      <c r="Z254" s="103"/>
      <c r="AA254" s="103"/>
      <c r="AB254" s="103"/>
      <c r="AC254" s="103"/>
      <c r="AD254" s="103"/>
      <c r="AE254" s="103"/>
      <c r="AF254" s="103"/>
      <c r="AG254" s="103"/>
      <c r="AH254" s="103"/>
      <c r="AX254" s="103"/>
      <c r="AY254" s="103"/>
      <c r="AZ254" s="103"/>
      <c r="BA254" s="103"/>
    </row>
    <row r="255" spans="21:53" ht="15.75" customHeight="1" x14ac:dyDescent="0.25">
      <c r="U255" s="103"/>
      <c r="V255" s="103"/>
      <c r="W255" s="103"/>
      <c r="X255" s="103"/>
      <c r="Y255" s="103"/>
      <c r="Z255" s="103"/>
      <c r="AA255" s="103"/>
      <c r="AB255" s="103"/>
      <c r="AC255" s="103"/>
      <c r="AD255" s="103"/>
      <c r="AE255" s="103"/>
      <c r="AF255" s="103"/>
      <c r="AG255" s="103"/>
      <c r="AH255" s="103"/>
      <c r="AX255" s="103"/>
      <c r="AY255" s="103"/>
      <c r="AZ255" s="103"/>
      <c r="BA255" s="103"/>
    </row>
    <row r="256" spans="21:53" ht="15.75" customHeight="1" x14ac:dyDescent="0.25">
      <c r="U256" s="103"/>
      <c r="V256" s="103"/>
      <c r="W256" s="103"/>
      <c r="X256" s="103"/>
      <c r="Y256" s="103"/>
      <c r="Z256" s="103"/>
      <c r="AA256" s="103"/>
      <c r="AB256" s="103"/>
      <c r="AC256" s="103"/>
      <c r="AD256" s="103"/>
      <c r="AE256" s="103"/>
      <c r="AF256" s="103"/>
      <c r="AG256" s="103"/>
      <c r="AH256" s="103"/>
      <c r="AX256" s="103"/>
      <c r="AY256" s="103"/>
      <c r="AZ256" s="103"/>
      <c r="BA256" s="103"/>
    </row>
    <row r="257" spans="21:53" ht="15.75" customHeight="1" x14ac:dyDescent="0.25">
      <c r="U257" s="103"/>
      <c r="V257" s="103"/>
      <c r="W257" s="103"/>
      <c r="X257" s="103"/>
      <c r="Y257" s="103"/>
      <c r="Z257" s="103"/>
      <c r="AA257" s="103"/>
      <c r="AB257" s="103"/>
      <c r="AC257" s="103"/>
      <c r="AD257" s="103"/>
      <c r="AE257" s="103"/>
      <c r="AF257" s="103"/>
      <c r="AG257" s="103"/>
      <c r="AH257" s="103"/>
      <c r="AX257" s="103"/>
      <c r="AY257" s="103"/>
      <c r="AZ257" s="103"/>
      <c r="BA257" s="103"/>
    </row>
    <row r="258" spans="21:53" ht="15.75" customHeight="1" x14ac:dyDescent="0.25">
      <c r="U258" s="103"/>
      <c r="V258" s="103"/>
      <c r="W258" s="103"/>
      <c r="X258" s="103"/>
      <c r="Y258" s="103"/>
      <c r="Z258" s="103"/>
      <c r="AA258" s="103"/>
      <c r="AB258" s="103"/>
      <c r="AC258" s="103"/>
      <c r="AD258" s="103"/>
      <c r="AE258" s="103"/>
      <c r="AF258" s="103"/>
      <c r="AG258" s="103"/>
      <c r="AH258" s="103"/>
      <c r="AX258" s="103"/>
      <c r="AY258" s="103"/>
      <c r="AZ258" s="103"/>
      <c r="BA258" s="103"/>
    </row>
    <row r="259" spans="21:53" ht="15.75" customHeight="1" x14ac:dyDescent="0.25">
      <c r="U259" s="103"/>
      <c r="V259" s="103"/>
      <c r="W259" s="103"/>
      <c r="X259" s="103"/>
      <c r="Y259" s="103"/>
      <c r="Z259" s="103"/>
      <c r="AA259" s="103"/>
      <c r="AB259" s="103"/>
      <c r="AC259" s="103"/>
      <c r="AD259" s="103"/>
      <c r="AE259" s="103"/>
      <c r="AF259" s="103"/>
      <c r="AG259" s="103"/>
      <c r="AH259" s="103"/>
      <c r="AX259" s="103"/>
      <c r="AY259" s="103"/>
      <c r="AZ259" s="103"/>
      <c r="BA259" s="103"/>
    </row>
    <row r="260" spans="21:53" ht="15.75" customHeight="1" x14ac:dyDescent="0.25">
      <c r="U260" s="103"/>
      <c r="V260" s="103"/>
      <c r="W260" s="103"/>
      <c r="X260" s="103"/>
      <c r="Y260" s="103"/>
      <c r="Z260" s="103"/>
      <c r="AA260" s="103"/>
      <c r="AB260" s="103"/>
      <c r="AC260" s="103"/>
      <c r="AD260" s="103"/>
      <c r="AE260" s="103"/>
      <c r="AF260" s="103"/>
      <c r="AG260" s="103"/>
      <c r="AH260" s="103"/>
      <c r="AX260" s="103"/>
      <c r="AY260" s="103"/>
      <c r="AZ260" s="103"/>
      <c r="BA260" s="103"/>
    </row>
    <row r="261" spans="21:53" ht="15.75" customHeight="1" x14ac:dyDescent="0.25">
      <c r="U261" s="103"/>
      <c r="V261" s="103"/>
      <c r="W261" s="103"/>
      <c r="X261" s="103"/>
      <c r="Y261" s="103"/>
      <c r="Z261" s="103"/>
      <c r="AA261" s="103"/>
      <c r="AB261" s="103"/>
      <c r="AC261" s="103"/>
      <c r="AD261" s="103"/>
      <c r="AE261" s="103"/>
      <c r="AF261" s="103"/>
      <c r="AG261" s="103"/>
      <c r="AH261" s="103"/>
      <c r="AX261" s="103"/>
      <c r="AY261" s="103"/>
      <c r="AZ261" s="103"/>
      <c r="BA261" s="103"/>
    </row>
    <row r="262" spans="21:53" ht="15.75" customHeight="1" x14ac:dyDescent="0.25">
      <c r="U262" s="103"/>
      <c r="V262" s="103"/>
      <c r="W262" s="103"/>
      <c r="X262" s="103"/>
      <c r="Y262" s="103"/>
      <c r="Z262" s="103"/>
      <c r="AA262" s="103"/>
      <c r="AB262" s="103"/>
      <c r="AC262" s="103"/>
      <c r="AD262" s="103"/>
      <c r="AE262" s="103"/>
      <c r="AF262" s="103"/>
      <c r="AG262" s="103"/>
      <c r="AH262" s="103"/>
      <c r="AX262" s="103"/>
      <c r="AY262" s="103"/>
      <c r="AZ262" s="103"/>
      <c r="BA262" s="103"/>
    </row>
    <row r="263" spans="21:53" ht="15.75" customHeight="1" x14ac:dyDescent="0.25">
      <c r="U263" s="103"/>
      <c r="V263" s="103"/>
      <c r="W263" s="103"/>
      <c r="X263" s="103"/>
      <c r="Y263" s="103"/>
      <c r="Z263" s="103"/>
      <c r="AA263" s="103"/>
      <c r="AB263" s="103"/>
      <c r="AC263" s="103"/>
      <c r="AD263" s="103"/>
      <c r="AE263" s="103"/>
      <c r="AF263" s="103"/>
      <c r="AG263" s="103"/>
      <c r="AH263" s="103"/>
      <c r="AX263" s="103"/>
      <c r="AY263" s="103"/>
      <c r="AZ263" s="103"/>
      <c r="BA263" s="103"/>
    </row>
    <row r="264" spans="21:53" ht="15.75" customHeight="1" x14ac:dyDescent="0.25">
      <c r="U264" s="103"/>
      <c r="V264" s="103"/>
      <c r="W264" s="103"/>
      <c r="X264" s="103"/>
      <c r="Y264" s="103"/>
      <c r="Z264" s="103"/>
      <c r="AA264" s="103"/>
      <c r="AB264" s="103"/>
      <c r="AC264" s="103"/>
      <c r="AD264" s="103"/>
      <c r="AE264" s="103"/>
      <c r="AF264" s="103"/>
      <c r="AG264" s="103"/>
      <c r="AH264" s="103"/>
      <c r="AX264" s="103"/>
      <c r="AY264" s="103"/>
      <c r="AZ264" s="103"/>
      <c r="BA264" s="103"/>
    </row>
    <row r="265" spans="21:53" ht="15.75" customHeight="1" x14ac:dyDescent="0.25">
      <c r="U265" s="103"/>
      <c r="V265" s="103"/>
      <c r="W265" s="103"/>
      <c r="X265" s="103"/>
      <c r="Y265" s="103"/>
      <c r="Z265" s="103"/>
      <c r="AA265" s="103"/>
      <c r="AB265" s="103"/>
      <c r="AC265" s="103"/>
      <c r="AD265" s="103"/>
      <c r="AE265" s="103"/>
      <c r="AF265" s="103"/>
      <c r="AG265" s="103"/>
      <c r="AH265" s="103"/>
      <c r="AX265" s="103"/>
      <c r="AY265" s="103"/>
      <c r="AZ265" s="103"/>
      <c r="BA265" s="103"/>
    </row>
    <row r="266" spans="21:53" ht="15.75" customHeight="1" x14ac:dyDescent="0.25">
      <c r="U266" s="103"/>
      <c r="V266" s="103"/>
      <c r="W266" s="103"/>
      <c r="X266" s="103"/>
      <c r="Y266" s="103"/>
      <c r="Z266" s="103"/>
      <c r="AA266" s="103"/>
      <c r="AB266" s="103"/>
      <c r="AC266" s="103"/>
      <c r="AD266" s="103"/>
      <c r="AE266" s="103"/>
      <c r="AF266" s="103"/>
      <c r="AG266" s="103"/>
      <c r="AH266" s="103"/>
      <c r="AX266" s="103"/>
      <c r="AY266" s="103"/>
      <c r="AZ266" s="103"/>
      <c r="BA266" s="103"/>
    </row>
    <row r="267" spans="21:53" ht="15.75" customHeight="1" x14ac:dyDescent="0.25">
      <c r="U267" s="103"/>
      <c r="V267" s="103"/>
      <c r="W267" s="103"/>
      <c r="X267" s="103"/>
      <c r="Y267" s="103"/>
      <c r="Z267" s="103"/>
      <c r="AA267" s="103"/>
      <c r="AB267" s="103"/>
      <c r="AC267" s="103"/>
      <c r="AD267" s="103"/>
      <c r="AE267" s="103"/>
      <c r="AF267" s="103"/>
      <c r="AG267" s="103"/>
      <c r="AH267" s="103"/>
      <c r="AX267" s="103"/>
      <c r="AY267" s="103"/>
      <c r="AZ267" s="103"/>
      <c r="BA267" s="103"/>
    </row>
    <row r="268" spans="21:53" ht="15.75" customHeight="1" x14ac:dyDescent="0.25">
      <c r="U268" s="103"/>
      <c r="V268" s="103"/>
      <c r="W268" s="103"/>
      <c r="X268" s="103"/>
      <c r="Y268" s="103"/>
      <c r="Z268" s="103"/>
      <c r="AA268" s="103"/>
      <c r="AB268" s="103"/>
      <c r="AC268" s="103"/>
      <c r="AD268" s="103"/>
      <c r="AE268" s="103"/>
      <c r="AF268" s="103"/>
      <c r="AG268" s="103"/>
      <c r="AH268" s="103"/>
      <c r="AX268" s="103"/>
      <c r="AY268" s="103"/>
      <c r="AZ268" s="103"/>
      <c r="BA268" s="103"/>
    </row>
    <row r="269" spans="21:53" ht="15.75" customHeight="1" x14ac:dyDescent="0.25">
      <c r="U269" s="103"/>
      <c r="V269" s="103"/>
      <c r="W269" s="103"/>
      <c r="X269" s="103"/>
      <c r="Y269" s="103"/>
      <c r="Z269" s="103"/>
      <c r="AA269" s="103"/>
      <c r="AB269" s="103"/>
      <c r="AC269" s="103"/>
      <c r="AD269" s="103"/>
      <c r="AE269" s="103"/>
      <c r="AF269" s="103"/>
      <c r="AG269" s="103"/>
      <c r="AH269" s="103"/>
      <c r="AX269" s="103"/>
      <c r="AY269" s="103"/>
      <c r="AZ269" s="103"/>
      <c r="BA269" s="103"/>
    </row>
    <row r="270" spans="21:53" ht="15.75" customHeight="1" x14ac:dyDescent="0.25">
      <c r="U270" s="103"/>
      <c r="V270" s="103"/>
      <c r="W270" s="103"/>
      <c r="X270" s="103"/>
      <c r="Y270" s="103"/>
      <c r="Z270" s="103"/>
      <c r="AA270" s="103"/>
      <c r="AB270" s="103"/>
      <c r="AC270" s="103"/>
      <c r="AD270" s="103"/>
      <c r="AE270" s="103"/>
      <c r="AF270" s="103"/>
      <c r="AG270" s="103"/>
      <c r="AH270" s="103"/>
      <c r="AX270" s="103"/>
      <c r="AY270" s="103"/>
      <c r="AZ270" s="103"/>
      <c r="BA270" s="103"/>
    </row>
    <row r="271" spans="21:53" ht="15.75" customHeight="1" x14ac:dyDescent="0.25">
      <c r="U271" s="103"/>
      <c r="V271" s="103"/>
      <c r="W271" s="103"/>
      <c r="X271" s="103"/>
      <c r="Y271" s="103"/>
      <c r="Z271" s="103"/>
      <c r="AA271" s="103"/>
      <c r="AB271" s="103"/>
      <c r="AC271" s="103"/>
      <c r="AD271" s="103"/>
      <c r="AE271" s="103"/>
      <c r="AF271" s="103"/>
      <c r="AG271" s="103"/>
      <c r="AH271" s="103"/>
      <c r="AX271" s="103"/>
      <c r="AY271" s="103"/>
      <c r="AZ271" s="103"/>
      <c r="BA271" s="103"/>
    </row>
    <row r="272" spans="21:53" ht="15.75" customHeight="1" x14ac:dyDescent="0.25">
      <c r="U272" s="103"/>
      <c r="V272" s="103"/>
      <c r="W272" s="103"/>
      <c r="X272" s="103"/>
      <c r="Y272" s="103"/>
      <c r="Z272" s="103"/>
      <c r="AA272" s="103"/>
      <c r="AB272" s="103"/>
      <c r="AC272" s="103"/>
      <c r="AD272" s="103"/>
      <c r="AE272" s="103"/>
      <c r="AF272" s="103"/>
      <c r="AG272" s="103"/>
      <c r="AH272" s="103"/>
      <c r="AX272" s="103"/>
      <c r="AY272" s="103"/>
      <c r="AZ272" s="103"/>
      <c r="BA272" s="103"/>
    </row>
    <row r="273" spans="21:53" ht="15.75" customHeight="1" x14ac:dyDescent="0.25">
      <c r="U273" s="103"/>
      <c r="V273" s="103"/>
      <c r="W273" s="103"/>
      <c r="X273" s="103"/>
      <c r="Y273" s="103"/>
      <c r="Z273" s="103"/>
      <c r="AA273" s="103"/>
      <c r="AB273" s="103"/>
      <c r="AC273" s="103"/>
      <c r="AD273" s="103"/>
      <c r="AE273" s="103"/>
      <c r="AF273" s="103"/>
      <c r="AG273" s="103"/>
      <c r="AH273" s="103"/>
      <c r="AX273" s="103"/>
      <c r="AY273" s="103"/>
      <c r="AZ273" s="103"/>
      <c r="BA273" s="103"/>
    </row>
    <row r="274" spans="21:53" ht="15.75" customHeight="1" x14ac:dyDescent="0.25">
      <c r="U274" s="103"/>
      <c r="V274" s="103"/>
      <c r="W274" s="103"/>
      <c r="X274" s="103"/>
      <c r="Y274" s="103"/>
      <c r="Z274" s="103"/>
      <c r="AA274" s="103"/>
      <c r="AB274" s="103"/>
      <c r="AC274" s="103"/>
      <c r="AD274" s="103"/>
      <c r="AE274" s="103"/>
      <c r="AF274" s="103"/>
      <c r="AG274" s="103"/>
      <c r="AH274" s="103"/>
      <c r="AX274" s="103"/>
      <c r="AY274" s="103"/>
      <c r="AZ274" s="103"/>
      <c r="BA274" s="103"/>
    </row>
    <row r="275" spans="21:53" ht="15.75" customHeight="1" x14ac:dyDescent="0.25">
      <c r="U275" s="103"/>
      <c r="V275" s="103"/>
      <c r="W275" s="103"/>
      <c r="X275" s="103"/>
      <c r="Y275" s="103"/>
      <c r="Z275" s="103"/>
      <c r="AA275" s="103"/>
      <c r="AB275" s="103"/>
      <c r="AC275" s="103"/>
      <c r="AD275" s="103"/>
      <c r="AE275" s="103"/>
      <c r="AF275" s="103"/>
      <c r="AG275" s="103"/>
      <c r="AH275" s="103"/>
      <c r="AX275" s="103"/>
      <c r="AY275" s="103"/>
      <c r="AZ275" s="103"/>
      <c r="BA275" s="103"/>
    </row>
    <row r="276" spans="21:53" ht="15.75" customHeight="1" x14ac:dyDescent="0.25">
      <c r="U276" s="103"/>
      <c r="V276" s="103"/>
      <c r="W276" s="103"/>
      <c r="X276" s="103"/>
      <c r="Y276" s="103"/>
      <c r="Z276" s="103"/>
      <c r="AA276" s="103"/>
      <c r="AB276" s="103"/>
      <c r="AC276" s="103"/>
      <c r="AD276" s="103"/>
      <c r="AE276" s="103"/>
      <c r="AF276" s="103"/>
      <c r="AG276" s="103"/>
      <c r="AH276" s="103"/>
      <c r="AX276" s="103"/>
      <c r="AY276" s="103"/>
      <c r="AZ276" s="103"/>
      <c r="BA276" s="103"/>
    </row>
    <row r="277" spans="21:53" ht="15.75" customHeight="1" x14ac:dyDescent="0.25">
      <c r="U277" s="103"/>
      <c r="V277" s="103"/>
      <c r="W277" s="103"/>
      <c r="X277" s="103"/>
      <c r="Y277" s="103"/>
      <c r="Z277" s="103"/>
      <c r="AA277" s="103"/>
      <c r="AB277" s="103"/>
      <c r="AC277" s="103"/>
      <c r="AD277" s="103"/>
      <c r="AE277" s="103"/>
      <c r="AF277" s="103"/>
      <c r="AG277" s="103"/>
      <c r="AH277" s="103"/>
      <c r="AX277" s="103"/>
      <c r="AY277" s="103"/>
      <c r="AZ277" s="103"/>
      <c r="BA277" s="103"/>
    </row>
    <row r="278" spans="21:53" ht="15.75" customHeight="1" x14ac:dyDescent="0.25">
      <c r="U278" s="103"/>
      <c r="V278" s="103"/>
      <c r="W278" s="103"/>
      <c r="X278" s="103"/>
      <c r="Y278" s="103"/>
      <c r="Z278" s="103"/>
      <c r="AA278" s="103"/>
      <c r="AB278" s="103"/>
      <c r="AC278" s="103"/>
      <c r="AD278" s="103"/>
      <c r="AE278" s="103"/>
      <c r="AF278" s="103"/>
      <c r="AG278" s="103"/>
      <c r="AH278" s="103"/>
      <c r="AX278" s="103"/>
      <c r="AY278" s="103"/>
      <c r="AZ278" s="103"/>
      <c r="BA278" s="103"/>
    </row>
    <row r="279" spans="21:53" ht="15.75" customHeight="1" x14ac:dyDescent="0.25">
      <c r="U279" s="103"/>
      <c r="V279" s="103"/>
      <c r="W279" s="103"/>
      <c r="X279" s="103"/>
      <c r="Y279" s="103"/>
      <c r="Z279" s="103"/>
      <c r="AA279" s="103"/>
      <c r="AB279" s="103"/>
      <c r="AC279" s="103"/>
      <c r="AD279" s="103"/>
      <c r="AE279" s="103"/>
      <c r="AF279" s="103"/>
      <c r="AG279" s="103"/>
      <c r="AH279" s="103"/>
      <c r="AX279" s="103"/>
      <c r="AY279" s="103"/>
      <c r="AZ279" s="103"/>
      <c r="BA279" s="103"/>
    </row>
    <row r="280" spans="21:53" ht="15.75" customHeight="1" x14ac:dyDescent="0.25">
      <c r="U280" s="103"/>
      <c r="V280" s="103"/>
      <c r="W280" s="103"/>
      <c r="X280" s="103"/>
      <c r="Y280" s="103"/>
      <c r="Z280" s="103"/>
      <c r="AA280" s="103"/>
      <c r="AB280" s="103"/>
      <c r="AC280" s="103"/>
      <c r="AD280" s="103"/>
      <c r="AE280" s="103"/>
      <c r="AF280" s="103"/>
      <c r="AG280" s="103"/>
      <c r="AH280" s="103"/>
      <c r="AX280" s="103"/>
      <c r="AY280" s="103"/>
      <c r="AZ280" s="103"/>
      <c r="BA280" s="103"/>
    </row>
    <row r="281" spans="21:53" ht="15.75" customHeight="1" x14ac:dyDescent="0.25">
      <c r="U281" s="103"/>
      <c r="V281" s="103"/>
      <c r="W281" s="103"/>
      <c r="X281" s="103"/>
      <c r="Y281" s="103"/>
      <c r="Z281" s="103"/>
      <c r="AA281" s="103"/>
      <c r="AB281" s="103"/>
      <c r="AC281" s="103"/>
      <c r="AD281" s="103"/>
      <c r="AE281" s="103"/>
      <c r="AF281" s="103"/>
      <c r="AG281" s="103"/>
      <c r="AH281" s="103"/>
      <c r="AX281" s="103"/>
      <c r="AY281" s="103"/>
      <c r="AZ281" s="103"/>
      <c r="BA281" s="103"/>
    </row>
    <row r="282" spans="21:53" ht="15.75" customHeight="1" x14ac:dyDescent="0.25">
      <c r="U282" s="103"/>
      <c r="V282" s="103"/>
      <c r="W282" s="103"/>
      <c r="X282" s="103"/>
      <c r="Y282" s="103"/>
      <c r="Z282" s="103"/>
      <c r="AA282" s="103"/>
      <c r="AB282" s="103"/>
      <c r="AC282" s="103"/>
      <c r="AD282" s="103"/>
      <c r="AE282" s="103"/>
      <c r="AF282" s="103"/>
      <c r="AG282" s="103"/>
      <c r="AH282" s="103"/>
      <c r="AX282" s="103"/>
      <c r="AY282" s="103"/>
      <c r="AZ282" s="103"/>
      <c r="BA282" s="103"/>
    </row>
    <row r="283" spans="21:53" ht="15.75" customHeight="1" x14ac:dyDescent="0.25">
      <c r="U283" s="103"/>
      <c r="V283" s="103"/>
      <c r="W283" s="103"/>
      <c r="X283" s="103"/>
      <c r="Y283" s="103"/>
      <c r="Z283" s="103"/>
      <c r="AA283" s="103"/>
      <c r="AB283" s="103"/>
      <c r="AC283" s="103"/>
      <c r="AD283" s="103"/>
      <c r="AE283" s="103"/>
      <c r="AF283" s="103"/>
      <c r="AG283" s="103"/>
      <c r="AH283" s="103"/>
      <c r="AX283" s="103"/>
      <c r="AY283" s="103"/>
      <c r="AZ283" s="103"/>
      <c r="BA283" s="103"/>
    </row>
    <row r="284" spans="21:53" ht="15.75" customHeight="1" x14ac:dyDescent="0.25">
      <c r="U284" s="103"/>
      <c r="V284" s="103"/>
      <c r="W284" s="103"/>
      <c r="X284" s="103"/>
      <c r="Y284" s="103"/>
      <c r="Z284" s="103"/>
      <c r="AA284" s="103"/>
      <c r="AB284" s="103"/>
      <c r="AC284" s="103"/>
      <c r="AD284" s="103"/>
      <c r="AE284" s="103"/>
      <c r="AF284" s="103"/>
      <c r="AG284" s="103"/>
      <c r="AH284" s="103"/>
      <c r="AX284" s="103"/>
      <c r="AY284" s="103"/>
      <c r="AZ284" s="103"/>
      <c r="BA284" s="103"/>
    </row>
    <row r="285" spans="21:53" ht="15.75" customHeight="1" x14ac:dyDescent="0.25">
      <c r="U285" s="103"/>
      <c r="V285" s="103"/>
      <c r="W285" s="103"/>
      <c r="X285" s="103"/>
      <c r="Y285" s="103"/>
      <c r="Z285" s="103"/>
      <c r="AA285" s="103"/>
      <c r="AB285" s="103"/>
      <c r="AC285" s="103"/>
      <c r="AD285" s="103"/>
      <c r="AE285" s="103"/>
      <c r="AF285" s="103"/>
      <c r="AG285" s="103"/>
      <c r="AH285" s="103"/>
      <c r="AX285" s="103"/>
      <c r="AY285" s="103"/>
      <c r="AZ285" s="103"/>
      <c r="BA285" s="103"/>
    </row>
    <row r="286" spans="21:53" ht="15.75" customHeight="1" x14ac:dyDescent="0.25">
      <c r="U286" s="103"/>
      <c r="V286" s="103"/>
      <c r="W286" s="103"/>
      <c r="X286" s="103"/>
      <c r="Y286" s="103"/>
      <c r="Z286" s="103"/>
      <c r="AA286" s="103"/>
      <c r="AB286" s="103"/>
      <c r="AC286" s="103"/>
      <c r="AD286" s="103"/>
      <c r="AE286" s="103"/>
      <c r="AF286" s="103"/>
      <c r="AG286" s="103"/>
      <c r="AH286" s="103"/>
      <c r="AX286" s="103"/>
      <c r="AY286" s="103"/>
      <c r="AZ286" s="103"/>
      <c r="BA286" s="103"/>
    </row>
    <row r="287" spans="21:53" ht="15.75" customHeight="1" x14ac:dyDescent="0.25">
      <c r="U287" s="103"/>
      <c r="V287" s="103"/>
      <c r="W287" s="103"/>
      <c r="X287" s="103"/>
      <c r="Y287" s="103"/>
      <c r="Z287" s="103"/>
      <c r="AA287" s="103"/>
      <c r="AB287" s="103"/>
      <c r="AC287" s="103"/>
      <c r="AD287" s="103"/>
      <c r="AE287" s="103"/>
      <c r="AF287" s="103"/>
      <c r="AG287" s="103"/>
      <c r="AH287" s="103"/>
      <c r="AX287" s="103"/>
      <c r="AY287" s="103"/>
      <c r="AZ287" s="103"/>
      <c r="BA287" s="103"/>
    </row>
    <row r="288" spans="21:53" ht="15.75" customHeight="1" x14ac:dyDescent="0.25">
      <c r="U288" s="103"/>
      <c r="V288" s="103"/>
      <c r="W288" s="103"/>
      <c r="X288" s="103"/>
      <c r="Y288" s="103"/>
      <c r="Z288" s="103"/>
      <c r="AA288" s="103"/>
      <c r="AB288" s="103"/>
      <c r="AC288" s="103"/>
      <c r="AD288" s="103"/>
      <c r="AE288" s="103"/>
      <c r="AF288" s="103"/>
      <c r="AG288" s="103"/>
      <c r="AH288" s="103"/>
      <c r="AX288" s="103"/>
      <c r="AY288" s="103"/>
      <c r="AZ288" s="103"/>
      <c r="BA288" s="103"/>
    </row>
    <row r="289" spans="21:53" ht="15.75" customHeight="1" x14ac:dyDescent="0.25">
      <c r="U289" s="103"/>
      <c r="V289" s="103"/>
      <c r="W289" s="103"/>
      <c r="X289" s="103"/>
      <c r="Y289" s="103"/>
      <c r="Z289" s="103"/>
      <c r="AA289" s="103"/>
      <c r="AB289" s="103"/>
      <c r="AC289" s="103"/>
      <c r="AD289" s="103"/>
      <c r="AE289" s="103"/>
      <c r="AF289" s="103"/>
      <c r="AG289" s="103"/>
      <c r="AH289" s="103"/>
      <c r="AX289" s="103"/>
      <c r="AY289" s="103"/>
      <c r="AZ289" s="103"/>
      <c r="BA289" s="103"/>
    </row>
    <row r="290" spans="21:53" ht="15.75" customHeight="1" x14ac:dyDescent="0.25">
      <c r="U290" s="103"/>
      <c r="V290" s="103"/>
      <c r="W290" s="103"/>
      <c r="X290" s="103"/>
      <c r="Y290" s="103"/>
      <c r="Z290" s="103"/>
      <c r="AA290" s="103"/>
      <c r="AB290" s="103"/>
      <c r="AC290" s="103"/>
      <c r="AD290" s="103"/>
      <c r="AE290" s="103"/>
      <c r="AF290" s="103"/>
      <c r="AG290" s="103"/>
      <c r="AH290" s="103"/>
      <c r="AX290" s="103"/>
      <c r="AY290" s="103"/>
      <c r="AZ290" s="103"/>
      <c r="BA290" s="103"/>
    </row>
    <row r="291" spans="21:53" ht="15.75" customHeight="1" x14ac:dyDescent="0.25">
      <c r="U291" s="103"/>
      <c r="V291" s="103"/>
      <c r="W291" s="103"/>
      <c r="X291" s="103"/>
      <c r="Y291" s="103"/>
      <c r="Z291" s="103"/>
      <c r="AA291" s="103"/>
      <c r="AB291" s="103"/>
      <c r="AC291" s="103"/>
      <c r="AD291" s="103"/>
      <c r="AE291" s="103"/>
      <c r="AF291" s="103"/>
      <c r="AG291" s="103"/>
      <c r="AH291" s="103"/>
      <c r="AX291" s="103"/>
      <c r="AY291" s="103"/>
      <c r="AZ291" s="103"/>
      <c r="BA291" s="103"/>
    </row>
    <row r="292" spans="21:53" ht="15.75" customHeight="1" x14ac:dyDescent="0.25">
      <c r="U292" s="103"/>
      <c r="V292" s="103"/>
      <c r="W292" s="103"/>
      <c r="X292" s="103"/>
      <c r="Y292" s="103"/>
      <c r="Z292" s="103"/>
      <c r="AA292" s="103"/>
      <c r="AB292" s="103"/>
      <c r="AC292" s="103"/>
      <c r="AD292" s="103"/>
      <c r="AE292" s="103"/>
      <c r="AF292" s="103"/>
      <c r="AG292" s="103"/>
      <c r="AH292" s="103"/>
      <c r="AX292" s="103"/>
      <c r="AY292" s="103"/>
      <c r="AZ292" s="103"/>
      <c r="BA292" s="103"/>
    </row>
    <row r="293" spans="21:53" ht="15.75" customHeight="1" x14ac:dyDescent="0.25">
      <c r="U293" s="103"/>
      <c r="V293" s="103"/>
      <c r="W293" s="103"/>
      <c r="X293" s="103"/>
      <c r="Y293" s="103"/>
      <c r="Z293" s="103"/>
      <c r="AA293" s="103"/>
      <c r="AB293" s="103"/>
      <c r="AC293" s="103"/>
      <c r="AD293" s="103"/>
      <c r="AE293" s="103"/>
      <c r="AF293" s="103"/>
      <c r="AG293" s="103"/>
      <c r="AH293" s="103"/>
      <c r="AX293" s="103"/>
      <c r="AY293" s="103"/>
      <c r="AZ293" s="103"/>
      <c r="BA293" s="103"/>
    </row>
    <row r="294" spans="21:53" ht="15.75" customHeight="1" x14ac:dyDescent="0.25">
      <c r="U294" s="103"/>
      <c r="V294" s="103"/>
      <c r="W294" s="103"/>
      <c r="X294" s="103"/>
      <c r="Y294" s="103"/>
      <c r="Z294" s="103"/>
      <c r="AA294" s="103"/>
      <c r="AB294" s="103"/>
      <c r="AC294" s="103"/>
      <c r="AD294" s="103"/>
      <c r="AE294" s="103"/>
      <c r="AF294" s="103"/>
      <c r="AG294" s="103"/>
      <c r="AH294" s="103"/>
      <c r="AX294" s="103"/>
      <c r="AY294" s="103"/>
      <c r="AZ294" s="103"/>
      <c r="BA294" s="103"/>
    </row>
    <row r="295" spans="21:53" ht="15.75" customHeight="1" x14ac:dyDescent="0.25">
      <c r="U295" s="103"/>
      <c r="V295" s="103"/>
      <c r="W295" s="103"/>
      <c r="X295" s="103"/>
      <c r="Y295" s="103"/>
      <c r="Z295" s="103"/>
      <c r="AA295" s="103"/>
      <c r="AB295" s="103"/>
      <c r="AC295" s="103"/>
      <c r="AD295" s="103"/>
      <c r="AE295" s="103"/>
      <c r="AF295" s="103"/>
      <c r="AG295" s="103"/>
      <c r="AH295" s="103"/>
      <c r="AX295" s="103"/>
      <c r="AY295" s="103"/>
      <c r="AZ295" s="103"/>
      <c r="BA295" s="103"/>
    </row>
    <row r="296" spans="21:53" ht="15.75" customHeight="1" x14ac:dyDescent="0.25">
      <c r="U296" s="103"/>
      <c r="V296" s="103"/>
      <c r="W296" s="103"/>
      <c r="X296" s="103"/>
      <c r="Y296" s="103"/>
      <c r="Z296" s="103"/>
      <c r="AA296" s="103"/>
      <c r="AB296" s="103"/>
      <c r="AC296" s="103"/>
      <c r="AD296" s="103"/>
      <c r="AE296" s="103"/>
      <c r="AF296" s="103"/>
      <c r="AG296" s="103"/>
      <c r="AH296" s="103"/>
      <c r="AX296" s="103"/>
      <c r="AY296" s="103"/>
      <c r="AZ296" s="103"/>
      <c r="BA296" s="103"/>
    </row>
    <row r="297" spans="21:53" ht="15.75" customHeight="1" x14ac:dyDescent="0.25">
      <c r="U297" s="103"/>
      <c r="V297" s="103"/>
      <c r="W297" s="103"/>
      <c r="X297" s="103"/>
      <c r="Y297" s="103"/>
      <c r="Z297" s="103"/>
      <c r="AA297" s="103"/>
      <c r="AB297" s="103"/>
      <c r="AC297" s="103"/>
      <c r="AD297" s="103"/>
      <c r="AE297" s="103"/>
      <c r="AF297" s="103"/>
      <c r="AG297" s="103"/>
      <c r="AH297" s="103"/>
      <c r="AX297" s="103"/>
      <c r="AY297" s="103"/>
      <c r="AZ297" s="103"/>
      <c r="BA297" s="103"/>
    </row>
    <row r="298" spans="21:53" ht="15.75" customHeight="1" x14ac:dyDescent="0.25">
      <c r="U298" s="103"/>
      <c r="V298" s="103"/>
      <c r="W298" s="103"/>
      <c r="X298" s="103"/>
      <c r="Y298" s="103"/>
      <c r="Z298" s="103"/>
      <c r="AA298" s="103"/>
      <c r="AB298" s="103"/>
      <c r="AC298" s="103"/>
      <c r="AD298" s="103"/>
      <c r="AE298" s="103"/>
      <c r="AF298" s="103"/>
      <c r="AG298" s="103"/>
      <c r="AH298" s="103"/>
      <c r="AX298" s="103"/>
      <c r="AY298" s="103"/>
      <c r="AZ298" s="103"/>
      <c r="BA298" s="103"/>
    </row>
    <row r="299" spans="21:53" ht="15.75" customHeight="1" x14ac:dyDescent="0.25">
      <c r="U299" s="103"/>
      <c r="V299" s="103"/>
      <c r="W299" s="103"/>
      <c r="X299" s="103"/>
      <c r="Y299" s="103"/>
      <c r="Z299" s="103"/>
      <c r="AA299" s="103"/>
      <c r="AB299" s="103"/>
      <c r="AC299" s="103"/>
      <c r="AD299" s="103"/>
      <c r="AE299" s="103"/>
      <c r="AF299" s="103"/>
      <c r="AG299" s="103"/>
      <c r="AH299" s="103"/>
      <c r="AX299" s="103"/>
      <c r="AY299" s="103"/>
      <c r="AZ299" s="103"/>
      <c r="BA299" s="103"/>
    </row>
    <row r="300" spans="21:53" ht="15.75" customHeight="1" x14ac:dyDescent="0.25">
      <c r="U300" s="103"/>
      <c r="V300" s="103"/>
      <c r="W300" s="103"/>
      <c r="X300" s="103"/>
      <c r="Y300" s="103"/>
      <c r="Z300" s="103"/>
      <c r="AA300" s="103"/>
      <c r="AB300" s="103"/>
      <c r="AC300" s="103"/>
      <c r="AD300" s="103"/>
      <c r="AE300" s="103"/>
      <c r="AF300" s="103"/>
      <c r="AG300" s="103"/>
      <c r="AH300" s="103"/>
      <c r="AX300" s="103"/>
      <c r="AY300" s="103"/>
      <c r="AZ300" s="103"/>
      <c r="BA300" s="103"/>
    </row>
    <row r="301" spans="21:53" ht="15.75" customHeight="1" x14ac:dyDescent="0.25">
      <c r="U301" s="103"/>
      <c r="V301" s="103"/>
      <c r="W301" s="103"/>
      <c r="X301" s="103"/>
      <c r="Y301" s="103"/>
      <c r="Z301" s="103"/>
      <c r="AA301" s="103"/>
      <c r="AB301" s="103"/>
      <c r="AC301" s="103"/>
      <c r="AD301" s="103"/>
      <c r="AE301" s="103"/>
      <c r="AF301" s="103"/>
      <c r="AG301" s="103"/>
      <c r="AH301" s="103"/>
      <c r="AX301" s="103"/>
      <c r="AY301" s="103"/>
      <c r="AZ301" s="103"/>
      <c r="BA301" s="103"/>
    </row>
    <row r="302" spans="21:53" ht="15.75" customHeight="1" x14ac:dyDescent="0.25">
      <c r="U302" s="103"/>
      <c r="V302" s="103"/>
      <c r="W302" s="103"/>
      <c r="X302" s="103"/>
      <c r="Y302" s="103"/>
      <c r="Z302" s="103"/>
      <c r="AA302" s="103"/>
      <c r="AB302" s="103"/>
      <c r="AC302" s="103"/>
      <c r="AD302" s="103"/>
      <c r="AE302" s="103"/>
      <c r="AF302" s="103"/>
      <c r="AG302" s="103"/>
      <c r="AH302" s="103"/>
      <c r="AX302" s="103"/>
      <c r="AY302" s="103"/>
      <c r="AZ302" s="103"/>
      <c r="BA302" s="103"/>
    </row>
    <row r="303" spans="21:53" ht="15.75" customHeight="1" x14ac:dyDescent="0.25">
      <c r="U303" s="103"/>
      <c r="V303" s="103"/>
      <c r="W303" s="103"/>
      <c r="X303" s="103"/>
      <c r="Y303" s="103"/>
      <c r="Z303" s="103"/>
      <c r="AA303" s="103"/>
      <c r="AB303" s="103"/>
      <c r="AC303" s="103"/>
      <c r="AD303" s="103"/>
      <c r="AE303" s="103"/>
      <c r="AF303" s="103"/>
      <c r="AG303" s="103"/>
      <c r="AH303" s="103"/>
      <c r="AX303" s="103"/>
      <c r="AY303" s="103"/>
      <c r="AZ303" s="103"/>
      <c r="BA303" s="103"/>
    </row>
    <row r="304" spans="21:53" ht="15.75" customHeight="1" x14ac:dyDescent="0.25">
      <c r="U304" s="103"/>
      <c r="V304" s="103"/>
      <c r="W304" s="103"/>
      <c r="X304" s="103"/>
      <c r="Y304" s="103"/>
      <c r="Z304" s="103"/>
      <c r="AA304" s="103"/>
      <c r="AB304" s="103"/>
      <c r="AC304" s="103"/>
      <c r="AD304" s="103"/>
      <c r="AE304" s="103"/>
      <c r="AF304" s="103"/>
      <c r="AG304" s="103"/>
      <c r="AH304" s="103"/>
      <c r="AX304" s="103"/>
      <c r="AY304" s="103"/>
      <c r="AZ304" s="103"/>
      <c r="BA304" s="103"/>
    </row>
    <row r="305" spans="21:53" ht="15.75" customHeight="1" x14ac:dyDescent="0.25">
      <c r="U305" s="103"/>
      <c r="V305" s="103"/>
      <c r="W305" s="103"/>
      <c r="X305" s="103"/>
      <c r="Y305" s="103"/>
      <c r="Z305" s="103"/>
      <c r="AA305" s="103"/>
      <c r="AB305" s="103"/>
      <c r="AC305" s="103"/>
      <c r="AD305" s="103"/>
      <c r="AE305" s="103"/>
      <c r="AF305" s="103"/>
      <c r="AG305" s="103"/>
      <c r="AH305" s="103"/>
      <c r="AX305" s="103"/>
      <c r="AY305" s="103"/>
      <c r="AZ305" s="103"/>
      <c r="BA305" s="103"/>
    </row>
    <row r="306" spans="21:53" ht="15.75" customHeight="1" x14ac:dyDescent="0.25">
      <c r="U306" s="103"/>
      <c r="V306" s="103"/>
      <c r="W306" s="103"/>
      <c r="X306" s="103"/>
      <c r="Y306" s="103"/>
      <c r="Z306" s="103"/>
      <c r="AA306" s="103"/>
      <c r="AB306" s="103"/>
      <c r="AC306" s="103"/>
      <c r="AD306" s="103"/>
      <c r="AE306" s="103"/>
      <c r="AF306" s="103"/>
      <c r="AG306" s="103"/>
      <c r="AH306" s="103"/>
      <c r="AX306" s="103"/>
      <c r="AY306" s="103"/>
      <c r="AZ306" s="103"/>
      <c r="BA306" s="103"/>
    </row>
    <row r="307" spans="21:53" ht="15.75" customHeight="1" x14ac:dyDescent="0.25">
      <c r="U307" s="103"/>
      <c r="V307" s="103"/>
      <c r="W307" s="103"/>
      <c r="X307" s="103"/>
      <c r="Y307" s="103"/>
      <c r="Z307" s="103"/>
      <c r="AA307" s="103"/>
      <c r="AB307" s="103"/>
      <c r="AC307" s="103"/>
      <c r="AD307" s="103"/>
      <c r="AE307" s="103"/>
      <c r="AF307" s="103"/>
      <c r="AG307" s="103"/>
      <c r="AH307" s="103"/>
      <c r="AX307" s="103"/>
      <c r="AY307" s="103"/>
      <c r="AZ307" s="103"/>
      <c r="BA307" s="103"/>
    </row>
    <row r="308" spans="21:53" ht="15.75" customHeight="1" x14ac:dyDescent="0.25">
      <c r="U308" s="103"/>
      <c r="V308" s="103"/>
      <c r="W308" s="103"/>
      <c r="X308" s="103"/>
      <c r="Y308" s="103"/>
      <c r="Z308" s="103"/>
      <c r="AA308" s="103"/>
      <c r="AB308" s="103"/>
      <c r="AC308" s="103"/>
      <c r="AD308" s="103"/>
      <c r="AE308" s="103"/>
      <c r="AF308" s="103"/>
      <c r="AG308" s="103"/>
      <c r="AH308" s="103"/>
      <c r="AX308" s="103"/>
      <c r="AY308" s="103"/>
      <c r="AZ308" s="103"/>
      <c r="BA308" s="103"/>
    </row>
    <row r="309" spans="21:53" ht="15.75" customHeight="1" x14ac:dyDescent="0.25">
      <c r="U309" s="103"/>
      <c r="V309" s="103"/>
      <c r="W309" s="103"/>
      <c r="X309" s="103"/>
      <c r="Y309" s="103"/>
      <c r="Z309" s="103"/>
      <c r="AA309" s="103"/>
      <c r="AB309" s="103"/>
      <c r="AC309" s="103"/>
      <c r="AD309" s="103"/>
      <c r="AE309" s="103"/>
      <c r="AF309" s="103"/>
      <c r="AG309" s="103"/>
      <c r="AH309" s="103"/>
      <c r="AX309" s="103"/>
      <c r="AY309" s="103"/>
      <c r="AZ309" s="103"/>
      <c r="BA309" s="103"/>
    </row>
    <row r="310" spans="21:53" ht="15.75" customHeight="1" x14ac:dyDescent="0.25">
      <c r="U310" s="103"/>
      <c r="V310" s="103"/>
      <c r="W310" s="103"/>
      <c r="X310" s="103"/>
      <c r="Y310" s="103"/>
      <c r="Z310" s="103"/>
      <c r="AA310" s="103"/>
      <c r="AB310" s="103"/>
      <c r="AC310" s="103"/>
      <c r="AD310" s="103"/>
      <c r="AE310" s="103"/>
      <c r="AF310" s="103"/>
      <c r="AG310" s="103"/>
      <c r="AH310" s="103"/>
      <c r="AX310" s="103"/>
      <c r="AY310" s="103"/>
      <c r="AZ310" s="103"/>
      <c r="BA310" s="103"/>
    </row>
    <row r="311" spans="21:53" ht="15.75" customHeight="1" x14ac:dyDescent="0.25">
      <c r="U311" s="103"/>
      <c r="V311" s="103"/>
      <c r="W311" s="103"/>
      <c r="X311" s="103"/>
      <c r="Y311" s="103"/>
      <c r="Z311" s="103"/>
      <c r="AA311" s="103"/>
      <c r="AB311" s="103"/>
      <c r="AC311" s="103"/>
      <c r="AD311" s="103"/>
      <c r="AE311" s="103"/>
      <c r="AF311" s="103"/>
      <c r="AG311" s="103"/>
      <c r="AH311" s="103"/>
      <c r="AX311" s="103"/>
      <c r="AY311" s="103"/>
      <c r="AZ311" s="103"/>
      <c r="BA311" s="103"/>
    </row>
    <row r="312" spans="21:53" ht="15.75" customHeight="1" x14ac:dyDescent="0.25">
      <c r="U312" s="103"/>
      <c r="V312" s="103"/>
      <c r="W312" s="103"/>
      <c r="X312" s="103"/>
      <c r="Y312" s="103"/>
      <c r="Z312" s="103"/>
      <c r="AA312" s="103"/>
      <c r="AB312" s="103"/>
      <c r="AC312" s="103"/>
      <c r="AD312" s="103"/>
      <c r="AE312" s="103"/>
      <c r="AF312" s="103"/>
      <c r="AG312" s="103"/>
      <c r="AH312" s="103"/>
      <c r="AX312" s="103"/>
      <c r="AY312" s="103"/>
      <c r="AZ312" s="103"/>
      <c r="BA312" s="103"/>
    </row>
    <row r="313" spans="21:53" ht="15.75" customHeight="1" x14ac:dyDescent="0.25">
      <c r="U313" s="103"/>
      <c r="V313" s="103"/>
      <c r="W313" s="103"/>
      <c r="X313" s="103"/>
      <c r="Y313" s="103"/>
      <c r="Z313" s="103"/>
      <c r="AA313" s="103"/>
      <c r="AB313" s="103"/>
      <c r="AC313" s="103"/>
      <c r="AD313" s="103"/>
      <c r="AE313" s="103"/>
      <c r="AF313" s="103"/>
      <c r="AG313" s="103"/>
      <c r="AH313" s="103"/>
      <c r="AX313" s="103"/>
      <c r="AY313" s="103"/>
      <c r="AZ313" s="103"/>
      <c r="BA313" s="103"/>
    </row>
    <row r="314" spans="21:53" ht="15.75" customHeight="1" x14ac:dyDescent="0.25">
      <c r="U314" s="103"/>
      <c r="V314" s="103"/>
      <c r="W314" s="103"/>
      <c r="X314" s="103"/>
      <c r="Y314" s="103"/>
      <c r="Z314" s="103"/>
      <c r="AA314" s="103"/>
      <c r="AB314" s="103"/>
      <c r="AC314" s="103"/>
      <c r="AD314" s="103"/>
      <c r="AE314" s="103"/>
      <c r="AF314" s="103"/>
      <c r="AG314" s="103"/>
      <c r="AH314" s="103"/>
      <c r="AX314" s="103"/>
      <c r="AY314" s="103"/>
      <c r="AZ314" s="103"/>
      <c r="BA314" s="103"/>
    </row>
    <row r="315" spans="21:53" ht="15.75" customHeight="1" x14ac:dyDescent="0.25">
      <c r="U315" s="103"/>
      <c r="V315" s="103"/>
      <c r="W315" s="103"/>
      <c r="X315" s="103"/>
      <c r="Y315" s="103"/>
      <c r="Z315" s="103"/>
      <c r="AA315" s="103"/>
      <c r="AB315" s="103"/>
      <c r="AC315" s="103"/>
      <c r="AD315" s="103"/>
      <c r="AE315" s="103"/>
      <c r="AF315" s="103"/>
      <c r="AG315" s="103"/>
      <c r="AH315" s="103"/>
      <c r="AX315" s="103"/>
      <c r="AY315" s="103"/>
      <c r="AZ315" s="103"/>
      <c r="BA315" s="103"/>
    </row>
    <row r="316" spans="21:53" ht="15.75" customHeight="1" x14ac:dyDescent="0.25">
      <c r="U316" s="103"/>
      <c r="V316" s="103"/>
      <c r="W316" s="103"/>
      <c r="X316" s="103"/>
      <c r="Y316" s="103"/>
      <c r="Z316" s="103"/>
      <c r="AA316" s="103"/>
      <c r="AB316" s="103"/>
      <c r="AC316" s="103"/>
      <c r="AD316" s="103"/>
      <c r="AE316" s="103"/>
      <c r="AF316" s="103"/>
      <c r="AG316" s="103"/>
      <c r="AH316" s="103"/>
      <c r="AX316" s="103"/>
      <c r="AY316" s="103"/>
      <c r="AZ316" s="103"/>
      <c r="BA316" s="103"/>
    </row>
    <row r="317" spans="21:53" ht="15.75" customHeight="1" x14ac:dyDescent="0.25">
      <c r="U317" s="103"/>
      <c r="V317" s="103"/>
      <c r="W317" s="103"/>
      <c r="X317" s="103"/>
      <c r="Y317" s="103"/>
      <c r="Z317" s="103"/>
      <c r="AA317" s="103"/>
      <c r="AB317" s="103"/>
      <c r="AC317" s="103"/>
      <c r="AD317" s="103"/>
      <c r="AE317" s="103"/>
      <c r="AF317" s="103"/>
      <c r="AG317" s="103"/>
      <c r="AH317" s="103"/>
      <c r="AX317" s="103"/>
      <c r="AY317" s="103"/>
      <c r="AZ317" s="103"/>
      <c r="BA317" s="103"/>
    </row>
    <row r="318" spans="21:53" ht="15.75" customHeight="1" x14ac:dyDescent="0.25">
      <c r="U318" s="103"/>
      <c r="V318" s="103"/>
      <c r="W318" s="103"/>
      <c r="X318" s="103"/>
      <c r="Y318" s="103"/>
      <c r="Z318" s="103"/>
      <c r="AA318" s="103"/>
      <c r="AB318" s="103"/>
      <c r="AC318" s="103"/>
      <c r="AD318" s="103"/>
      <c r="AE318" s="103"/>
      <c r="AF318" s="103"/>
      <c r="AG318" s="103"/>
      <c r="AH318" s="103"/>
      <c r="AX318" s="103"/>
      <c r="AY318" s="103"/>
      <c r="AZ318" s="103"/>
      <c r="BA318" s="103"/>
    </row>
    <row r="319" spans="21:53" ht="15.75" customHeight="1" x14ac:dyDescent="0.25">
      <c r="U319" s="103"/>
      <c r="V319" s="103"/>
      <c r="W319" s="103"/>
      <c r="X319" s="103"/>
      <c r="Y319" s="103"/>
      <c r="Z319" s="103"/>
      <c r="AA319" s="103"/>
      <c r="AB319" s="103"/>
      <c r="AC319" s="103"/>
      <c r="AD319" s="103"/>
      <c r="AE319" s="103"/>
      <c r="AF319" s="103"/>
      <c r="AG319" s="103"/>
      <c r="AH319" s="103"/>
      <c r="AX319" s="103"/>
      <c r="AY319" s="103"/>
      <c r="AZ319" s="103"/>
      <c r="BA319" s="103"/>
    </row>
    <row r="320" spans="21:53" ht="15.75" customHeight="1" x14ac:dyDescent="0.25">
      <c r="U320" s="103"/>
      <c r="V320" s="103"/>
      <c r="W320" s="103"/>
      <c r="X320" s="103"/>
      <c r="Y320" s="103"/>
      <c r="Z320" s="103"/>
      <c r="AA320" s="103"/>
      <c r="AB320" s="103"/>
      <c r="AC320" s="103"/>
      <c r="AD320" s="103"/>
      <c r="AE320" s="103"/>
      <c r="AF320" s="103"/>
      <c r="AG320" s="103"/>
      <c r="AH320" s="103"/>
      <c r="AX320" s="103"/>
      <c r="AY320" s="103"/>
      <c r="AZ320" s="103"/>
      <c r="BA320" s="103"/>
    </row>
    <row r="321" spans="21:53" ht="15.75" customHeight="1" x14ac:dyDescent="0.25">
      <c r="U321" s="103"/>
      <c r="V321" s="103"/>
      <c r="W321" s="103"/>
      <c r="X321" s="103"/>
      <c r="Y321" s="103"/>
      <c r="Z321" s="103"/>
      <c r="AA321" s="103"/>
      <c r="AB321" s="103"/>
      <c r="AC321" s="103"/>
      <c r="AD321" s="103"/>
      <c r="AE321" s="103"/>
      <c r="AF321" s="103"/>
      <c r="AG321" s="103"/>
      <c r="AH321" s="103"/>
      <c r="AX321" s="103"/>
      <c r="AY321" s="103"/>
      <c r="AZ321" s="103"/>
      <c r="BA321" s="103"/>
    </row>
    <row r="322" spans="21:53" ht="15.75" customHeight="1" x14ac:dyDescent="0.25">
      <c r="U322" s="103"/>
      <c r="V322" s="103"/>
      <c r="W322" s="103"/>
      <c r="X322" s="103"/>
      <c r="Y322" s="103"/>
      <c r="Z322" s="103"/>
      <c r="AA322" s="103"/>
      <c r="AB322" s="103"/>
      <c r="AC322" s="103"/>
      <c r="AD322" s="103"/>
      <c r="AE322" s="103"/>
      <c r="AF322" s="103"/>
      <c r="AG322" s="103"/>
      <c r="AH322" s="103"/>
      <c r="AX322" s="103"/>
      <c r="AY322" s="103"/>
      <c r="AZ322" s="103"/>
      <c r="BA322" s="103"/>
    </row>
    <row r="323" spans="21:53" ht="15.75" customHeight="1" x14ac:dyDescent="0.25">
      <c r="U323" s="103"/>
      <c r="V323" s="103"/>
      <c r="W323" s="103"/>
      <c r="X323" s="103"/>
      <c r="Y323" s="103"/>
      <c r="Z323" s="103"/>
      <c r="AA323" s="103"/>
      <c r="AB323" s="103"/>
      <c r="AC323" s="103"/>
      <c r="AD323" s="103"/>
      <c r="AE323" s="103"/>
      <c r="AF323" s="103"/>
      <c r="AG323" s="103"/>
      <c r="AH323" s="103"/>
      <c r="AX323" s="103"/>
      <c r="AY323" s="103"/>
      <c r="AZ323" s="103"/>
      <c r="BA323" s="103"/>
    </row>
    <row r="324" spans="21:53" ht="15.75" customHeight="1" x14ac:dyDescent="0.25">
      <c r="U324" s="103"/>
      <c r="V324" s="103"/>
      <c r="W324" s="103"/>
      <c r="X324" s="103"/>
      <c r="Y324" s="103"/>
      <c r="Z324" s="103"/>
      <c r="AA324" s="103"/>
      <c r="AB324" s="103"/>
      <c r="AC324" s="103"/>
      <c r="AD324" s="103"/>
      <c r="AE324" s="103"/>
      <c r="AF324" s="103"/>
      <c r="AG324" s="103"/>
      <c r="AH324" s="103"/>
      <c r="AX324" s="103"/>
      <c r="AY324" s="103"/>
      <c r="AZ324" s="103"/>
      <c r="BA324" s="103"/>
    </row>
    <row r="325" spans="21:53" ht="15.75" customHeight="1" x14ac:dyDescent="0.25">
      <c r="U325" s="103"/>
      <c r="V325" s="103"/>
      <c r="W325" s="103"/>
      <c r="X325" s="103"/>
      <c r="Y325" s="103"/>
      <c r="Z325" s="103"/>
      <c r="AA325" s="103"/>
      <c r="AB325" s="103"/>
      <c r="AC325" s="103"/>
      <c r="AD325" s="103"/>
      <c r="AE325" s="103"/>
      <c r="AF325" s="103"/>
      <c r="AG325" s="103"/>
      <c r="AH325" s="103"/>
      <c r="AX325" s="103"/>
      <c r="AY325" s="103"/>
      <c r="AZ325" s="103"/>
      <c r="BA325" s="103"/>
    </row>
    <row r="326" spans="21:53" ht="15.75" customHeight="1" x14ac:dyDescent="0.25">
      <c r="U326" s="103"/>
      <c r="V326" s="103"/>
      <c r="W326" s="103"/>
      <c r="X326" s="103"/>
      <c r="Y326" s="103"/>
      <c r="Z326" s="103"/>
      <c r="AA326" s="103"/>
      <c r="AB326" s="103"/>
      <c r="AC326" s="103"/>
      <c r="AD326" s="103"/>
      <c r="AE326" s="103"/>
      <c r="AF326" s="103"/>
      <c r="AG326" s="103"/>
      <c r="AH326" s="103"/>
      <c r="AX326" s="103"/>
      <c r="AY326" s="103"/>
      <c r="AZ326" s="103"/>
      <c r="BA326" s="103"/>
    </row>
    <row r="327" spans="21:53" ht="15.75" customHeight="1" x14ac:dyDescent="0.25">
      <c r="U327" s="103"/>
      <c r="V327" s="103"/>
      <c r="W327" s="103"/>
      <c r="X327" s="103"/>
      <c r="Y327" s="103"/>
      <c r="Z327" s="103"/>
      <c r="AA327" s="103"/>
      <c r="AB327" s="103"/>
      <c r="AC327" s="103"/>
      <c r="AD327" s="103"/>
      <c r="AE327" s="103"/>
      <c r="AF327" s="103"/>
      <c r="AG327" s="103"/>
      <c r="AH327" s="103"/>
      <c r="AX327" s="103"/>
      <c r="AY327" s="103"/>
      <c r="AZ327" s="103"/>
      <c r="BA327" s="103"/>
    </row>
    <row r="328" spans="21:53" ht="15.75" customHeight="1" x14ac:dyDescent="0.25">
      <c r="U328" s="103"/>
      <c r="V328" s="103"/>
      <c r="W328" s="103"/>
      <c r="X328" s="103"/>
      <c r="Y328" s="103"/>
      <c r="Z328" s="103"/>
      <c r="AA328" s="103"/>
      <c r="AB328" s="103"/>
      <c r="AC328" s="103"/>
      <c r="AD328" s="103"/>
      <c r="AE328" s="103"/>
      <c r="AF328" s="103"/>
      <c r="AG328" s="103"/>
      <c r="AH328" s="103"/>
      <c r="AX328" s="103"/>
      <c r="AY328" s="103"/>
      <c r="AZ328" s="103"/>
      <c r="BA328" s="103"/>
    </row>
    <row r="329" spans="21:53" ht="15.75" customHeight="1" x14ac:dyDescent="0.25">
      <c r="U329" s="103"/>
      <c r="V329" s="103"/>
      <c r="W329" s="103"/>
      <c r="X329" s="103"/>
      <c r="Y329" s="103"/>
      <c r="Z329" s="103"/>
      <c r="AA329" s="103"/>
      <c r="AB329" s="103"/>
      <c r="AC329" s="103"/>
      <c r="AD329" s="103"/>
      <c r="AE329" s="103"/>
      <c r="AF329" s="103"/>
      <c r="AG329" s="103"/>
      <c r="AH329" s="103"/>
      <c r="AX329" s="103"/>
      <c r="AY329" s="103"/>
      <c r="AZ329" s="103"/>
      <c r="BA329" s="103"/>
    </row>
    <row r="330" spans="21:53" ht="15.75" customHeight="1" x14ac:dyDescent="0.25">
      <c r="U330" s="103"/>
      <c r="V330" s="103"/>
      <c r="W330" s="103"/>
      <c r="X330" s="103"/>
      <c r="Y330" s="103"/>
      <c r="Z330" s="103"/>
      <c r="AA330" s="103"/>
      <c r="AB330" s="103"/>
      <c r="AC330" s="103"/>
      <c r="AD330" s="103"/>
      <c r="AE330" s="103"/>
      <c r="AF330" s="103"/>
      <c r="AG330" s="103"/>
      <c r="AH330" s="103"/>
      <c r="AX330" s="103"/>
      <c r="AY330" s="103"/>
      <c r="AZ330" s="103"/>
      <c r="BA330" s="103"/>
    </row>
    <row r="331" spans="21:53" ht="15.75" customHeight="1" x14ac:dyDescent="0.25">
      <c r="U331" s="103"/>
      <c r="V331" s="103"/>
      <c r="W331" s="103"/>
      <c r="X331" s="103"/>
      <c r="Y331" s="103"/>
      <c r="Z331" s="103"/>
      <c r="AA331" s="103"/>
      <c r="AB331" s="103"/>
      <c r="AC331" s="103"/>
      <c r="AD331" s="103"/>
      <c r="AE331" s="103"/>
      <c r="AF331" s="103"/>
      <c r="AG331" s="103"/>
      <c r="AH331" s="103"/>
      <c r="AX331" s="103"/>
      <c r="AY331" s="103"/>
      <c r="AZ331" s="103"/>
      <c r="BA331" s="103"/>
    </row>
    <row r="332" spans="21:53" ht="15.75" customHeight="1" x14ac:dyDescent="0.25">
      <c r="U332" s="103"/>
      <c r="V332" s="103"/>
      <c r="W332" s="103"/>
      <c r="X332" s="103"/>
      <c r="Y332" s="103"/>
      <c r="Z332" s="103"/>
      <c r="AA332" s="103"/>
      <c r="AB332" s="103"/>
      <c r="AC332" s="103"/>
      <c r="AD332" s="103"/>
      <c r="AE332" s="103"/>
      <c r="AF332" s="103"/>
      <c r="AG332" s="103"/>
      <c r="AH332" s="103"/>
      <c r="AX332" s="103"/>
      <c r="AY332" s="103"/>
      <c r="AZ332" s="103"/>
      <c r="BA332" s="103"/>
    </row>
    <row r="333" spans="21:53" ht="15.75" customHeight="1" x14ac:dyDescent="0.25">
      <c r="U333" s="103"/>
      <c r="V333" s="103"/>
      <c r="W333" s="103"/>
      <c r="X333" s="103"/>
      <c r="Y333" s="103"/>
      <c r="Z333" s="103"/>
      <c r="AA333" s="103"/>
      <c r="AB333" s="103"/>
      <c r="AC333" s="103"/>
      <c r="AD333" s="103"/>
      <c r="AE333" s="103"/>
      <c r="AF333" s="103"/>
      <c r="AG333" s="103"/>
      <c r="AH333" s="103"/>
      <c r="AX333" s="103"/>
      <c r="AY333" s="103"/>
      <c r="AZ333" s="103"/>
      <c r="BA333" s="103"/>
    </row>
    <row r="334" spans="21:53" ht="15.75" customHeight="1" x14ac:dyDescent="0.25">
      <c r="U334" s="103"/>
      <c r="V334" s="103"/>
      <c r="W334" s="103"/>
      <c r="X334" s="103"/>
      <c r="Y334" s="103"/>
      <c r="Z334" s="103"/>
      <c r="AA334" s="103"/>
      <c r="AB334" s="103"/>
      <c r="AC334" s="103"/>
      <c r="AD334" s="103"/>
      <c r="AE334" s="103"/>
      <c r="AF334" s="103"/>
      <c r="AG334" s="103"/>
      <c r="AH334" s="103"/>
      <c r="AX334" s="103"/>
      <c r="AY334" s="103"/>
      <c r="AZ334" s="103"/>
      <c r="BA334" s="103"/>
    </row>
    <row r="335" spans="21:53" ht="15.75" customHeight="1" x14ac:dyDescent="0.25">
      <c r="U335" s="103"/>
      <c r="V335" s="103"/>
      <c r="W335" s="103"/>
      <c r="X335" s="103"/>
      <c r="Y335" s="103"/>
      <c r="Z335" s="103"/>
      <c r="AA335" s="103"/>
      <c r="AB335" s="103"/>
      <c r="AC335" s="103"/>
      <c r="AD335" s="103"/>
      <c r="AE335" s="103"/>
      <c r="AF335" s="103"/>
      <c r="AG335" s="103"/>
      <c r="AH335" s="103"/>
      <c r="AX335" s="103"/>
      <c r="AY335" s="103"/>
      <c r="AZ335" s="103"/>
      <c r="BA335" s="103"/>
    </row>
    <row r="336" spans="21:53" ht="15.75" customHeight="1" x14ac:dyDescent="0.25">
      <c r="U336" s="103"/>
      <c r="V336" s="103"/>
      <c r="W336" s="103"/>
      <c r="X336" s="103"/>
      <c r="Y336" s="103"/>
      <c r="Z336" s="103"/>
      <c r="AA336" s="103"/>
      <c r="AB336" s="103"/>
      <c r="AC336" s="103"/>
      <c r="AD336" s="103"/>
      <c r="AE336" s="103"/>
      <c r="AF336" s="103"/>
      <c r="AG336" s="103"/>
      <c r="AH336" s="103"/>
      <c r="AX336" s="103"/>
      <c r="AY336" s="103"/>
      <c r="AZ336" s="103"/>
      <c r="BA336" s="103"/>
    </row>
    <row r="337" spans="21:53" ht="15.75" customHeight="1" x14ac:dyDescent="0.25">
      <c r="U337" s="103"/>
      <c r="V337" s="103"/>
      <c r="W337" s="103"/>
      <c r="X337" s="103"/>
      <c r="Y337" s="103"/>
      <c r="Z337" s="103"/>
      <c r="AA337" s="103"/>
      <c r="AB337" s="103"/>
      <c r="AC337" s="103"/>
      <c r="AD337" s="103"/>
      <c r="AE337" s="103"/>
      <c r="AF337" s="103"/>
      <c r="AG337" s="103"/>
      <c r="AH337" s="103"/>
      <c r="AX337" s="103"/>
      <c r="AY337" s="103"/>
      <c r="AZ337" s="103"/>
      <c r="BA337" s="103"/>
    </row>
    <row r="338" spans="21:53" ht="15.75" customHeight="1" x14ac:dyDescent="0.25">
      <c r="U338" s="103"/>
      <c r="V338" s="103"/>
      <c r="W338" s="103"/>
      <c r="X338" s="103"/>
      <c r="Y338" s="103"/>
      <c r="Z338" s="103"/>
      <c r="AA338" s="103"/>
      <c r="AB338" s="103"/>
      <c r="AC338" s="103"/>
      <c r="AD338" s="103"/>
      <c r="AE338" s="103"/>
      <c r="AF338" s="103"/>
      <c r="AG338" s="103"/>
      <c r="AH338" s="103"/>
      <c r="AX338" s="103"/>
      <c r="AY338" s="103"/>
      <c r="AZ338" s="103"/>
      <c r="BA338" s="103"/>
    </row>
    <row r="339" spans="21:53" ht="15.75" customHeight="1" x14ac:dyDescent="0.25">
      <c r="U339" s="103"/>
      <c r="V339" s="103"/>
      <c r="W339" s="103"/>
      <c r="X339" s="103"/>
      <c r="Y339" s="103"/>
      <c r="Z339" s="103"/>
      <c r="AA339" s="103"/>
      <c r="AB339" s="103"/>
      <c r="AC339" s="103"/>
      <c r="AD339" s="103"/>
      <c r="AE339" s="103"/>
      <c r="AF339" s="103"/>
      <c r="AG339" s="103"/>
      <c r="AH339" s="103"/>
      <c r="AX339" s="103"/>
      <c r="AY339" s="103"/>
      <c r="AZ339" s="103"/>
      <c r="BA339" s="103"/>
    </row>
    <row r="340" spans="21:53" ht="15.75" customHeight="1" x14ac:dyDescent="0.25">
      <c r="U340" s="103"/>
      <c r="V340" s="103"/>
      <c r="W340" s="103"/>
      <c r="X340" s="103"/>
      <c r="Y340" s="103"/>
      <c r="Z340" s="103"/>
      <c r="AA340" s="103"/>
      <c r="AB340" s="103"/>
      <c r="AC340" s="103"/>
      <c r="AD340" s="103"/>
      <c r="AE340" s="103"/>
      <c r="AF340" s="103"/>
      <c r="AG340" s="103"/>
      <c r="AH340" s="103"/>
      <c r="AX340" s="103"/>
      <c r="AY340" s="103"/>
      <c r="AZ340" s="103"/>
      <c r="BA340" s="103"/>
    </row>
    <row r="341" spans="21:53" ht="15.75" customHeight="1" x14ac:dyDescent="0.25">
      <c r="U341" s="103"/>
      <c r="V341" s="103"/>
      <c r="W341" s="103"/>
      <c r="X341" s="103"/>
      <c r="Y341" s="103"/>
      <c r="Z341" s="103"/>
      <c r="AA341" s="103"/>
      <c r="AB341" s="103"/>
      <c r="AC341" s="103"/>
      <c r="AD341" s="103"/>
      <c r="AE341" s="103"/>
      <c r="AF341" s="103"/>
      <c r="AG341" s="103"/>
      <c r="AH341" s="103"/>
      <c r="AX341" s="103"/>
      <c r="AY341" s="103"/>
      <c r="AZ341" s="103"/>
      <c r="BA341" s="103"/>
    </row>
    <row r="342" spans="21:53" ht="15.75" customHeight="1" x14ac:dyDescent="0.25">
      <c r="U342" s="103"/>
      <c r="V342" s="103"/>
      <c r="W342" s="103"/>
      <c r="X342" s="103"/>
      <c r="Y342" s="103"/>
      <c r="Z342" s="103"/>
      <c r="AA342" s="103"/>
      <c r="AB342" s="103"/>
      <c r="AC342" s="103"/>
      <c r="AD342" s="103"/>
      <c r="AE342" s="103"/>
      <c r="AF342" s="103"/>
      <c r="AG342" s="103"/>
      <c r="AH342" s="103"/>
      <c r="AX342" s="103"/>
      <c r="AY342" s="103"/>
      <c r="AZ342" s="103"/>
      <c r="BA342" s="103"/>
    </row>
    <row r="343" spans="21:53" ht="15.75" customHeight="1" x14ac:dyDescent="0.25">
      <c r="U343" s="103"/>
      <c r="V343" s="103"/>
      <c r="W343" s="103"/>
      <c r="X343" s="103"/>
      <c r="Y343" s="103"/>
      <c r="Z343" s="103"/>
      <c r="AA343" s="103"/>
      <c r="AB343" s="103"/>
      <c r="AC343" s="103"/>
      <c r="AD343" s="103"/>
      <c r="AE343" s="103"/>
      <c r="AF343" s="103"/>
      <c r="AG343" s="103"/>
      <c r="AH343" s="103"/>
      <c r="AX343" s="103"/>
      <c r="AY343" s="103"/>
      <c r="AZ343" s="103"/>
      <c r="BA343" s="103"/>
    </row>
    <row r="344" spans="21:53" ht="15.75" customHeight="1" x14ac:dyDescent="0.25">
      <c r="U344" s="103"/>
      <c r="V344" s="103"/>
      <c r="W344" s="103"/>
      <c r="X344" s="103"/>
      <c r="Y344" s="103"/>
      <c r="Z344" s="103"/>
      <c r="AA344" s="103"/>
      <c r="AB344" s="103"/>
      <c r="AC344" s="103"/>
      <c r="AD344" s="103"/>
      <c r="AE344" s="103"/>
      <c r="AF344" s="103"/>
      <c r="AG344" s="103"/>
      <c r="AH344" s="103"/>
      <c r="AX344" s="103"/>
      <c r="AY344" s="103"/>
      <c r="AZ344" s="103"/>
      <c r="BA344" s="103"/>
    </row>
    <row r="345" spans="21:53" ht="15.75" customHeight="1" x14ac:dyDescent="0.25">
      <c r="U345" s="103"/>
      <c r="V345" s="103"/>
      <c r="W345" s="103"/>
      <c r="X345" s="103"/>
      <c r="Y345" s="103"/>
      <c r="Z345" s="103"/>
      <c r="AA345" s="103"/>
      <c r="AB345" s="103"/>
      <c r="AC345" s="103"/>
      <c r="AD345" s="103"/>
      <c r="AE345" s="103"/>
      <c r="AF345" s="103"/>
      <c r="AG345" s="103"/>
      <c r="AH345" s="103"/>
      <c r="AX345" s="103"/>
      <c r="AY345" s="103"/>
      <c r="AZ345" s="103"/>
      <c r="BA345" s="103"/>
    </row>
    <row r="346" spans="21:53" ht="15.75" customHeight="1" x14ac:dyDescent="0.25">
      <c r="U346" s="103"/>
      <c r="V346" s="103"/>
      <c r="W346" s="103"/>
      <c r="X346" s="103"/>
      <c r="Y346" s="103"/>
      <c r="Z346" s="103"/>
      <c r="AA346" s="103"/>
      <c r="AB346" s="103"/>
      <c r="AC346" s="103"/>
      <c r="AD346" s="103"/>
      <c r="AE346" s="103"/>
      <c r="AF346" s="103"/>
      <c r="AG346" s="103"/>
      <c r="AH346" s="103"/>
      <c r="AX346" s="103"/>
      <c r="AY346" s="103"/>
      <c r="AZ346" s="103"/>
      <c r="BA346" s="103"/>
    </row>
    <row r="347" spans="21:53" ht="15.75" customHeight="1" x14ac:dyDescent="0.25">
      <c r="U347" s="103"/>
      <c r="V347" s="103"/>
      <c r="W347" s="103"/>
      <c r="X347" s="103"/>
      <c r="Y347" s="103"/>
      <c r="Z347" s="103"/>
      <c r="AA347" s="103"/>
      <c r="AB347" s="103"/>
      <c r="AC347" s="103"/>
      <c r="AD347" s="103"/>
      <c r="AE347" s="103"/>
      <c r="AF347" s="103"/>
      <c r="AG347" s="103"/>
      <c r="AH347" s="103"/>
      <c r="AX347" s="103"/>
      <c r="AY347" s="103"/>
      <c r="AZ347" s="103"/>
      <c r="BA347" s="103"/>
    </row>
    <row r="348" spans="21:53" ht="15.75" customHeight="1" x14ac:dyDescent="0.25">
      <c r="U348" s="103"/>
      <c r="V348" s="103"/>
      <c r="W348" s="103"/>
      <c r="X348" s="103"/>
      <c r="Y348" s="103"/>
      <c r="Z348" s="103"/>
      <c r="AA348" s="103"/>
      <c r="AB348" s="103"/>
      <c r="AC348" s="103"/>
      <c r="AD348" s="103"/>
      <c r="AE348" s="103"/>
      <c r="AF348" s="103"/>
      <c r="AG348" s="103"/>
      <c r="AH348" s="103"/>
      <c r="AX348" s="103"/>
      <c r="AY348" s="103"/>
      <c r="AZ348" s="103"/>
      <c r="BA348" s="103"/>
    </row>
    <row r="349" spans="21:53" ht="15.75" customHeight="1" x14ac:dyDescent="0.25">
      <c r="U349" s="103"/>
      <c r="V349" s="103"/>
      <c r="W349" s="103"/>
      <c r="X349" s="103"/>
      <c r="Y349" s="103"/>
      <c r="Z349" s="103"/>
      <c r="AA349" s="103"/>
      <c r="AB349" s="103"/>
      <c r="AC349" s="103"/>
      <c r="AD349" s="103"/>
      <c r="AE349" s="103"/>
      <c r="AF349" s="103"/>
      <c r="AG349" s="103"/>
      <c r="AH349" s="103"/>
      <c r="AX349" s="103"/>
      <c r="AY349" s="103"/>
      <c r="AZ349" s="103"/>
      <c r="BA349" s="103"/>
    </row>
    <row r="350" spans="21:53" ht="15.75" customHeight="1" x14ac:dyDescent="0.25">
      <c r="U350" s="103"/>
      <c r="V350" s="103"/>
      <c r="W350" s="103"/>
      <c r="X350" s="103"/>
      <c r="Y350" s="103"/>
      <c r="Z350" s="103"/>
      <c r="AA350" s="103"/>
      <c r="AB350" s="103"/>
      <c r="AC350" s="103"/>
      <c r="AD350" s="103"/>
      <c r="AE350" s="103"/>
      <c r="AF350" s="103"/>
      <c r="AG350" s="103"/>
      <c r="AH350" s="103"/>
      <c r="AX350" s="103"/>
      <c r="AY350" s="103"/>
      <c r="AZ350" s="103"/>
      <c r="BA350" s="103"/>
    </row>
    <row r="351" spans="21:53" ht="15.75" customHeight="1" x14ac:dyDescent="0.25">
      <c r="U351" s="103"/>
      <c r="V351" s="103"/>
      <c r="W351" s="103"/>
      <c r="X351" s="103"/>
      <c r="Y351" s="103"/>
      <c r="Z351" s="103"/>
      <c r="AA351" s="103"/>
      <c r="AB351" s="103"/>
      <c r="AC351" s="103"/>
      <c r="AD351" s="103"/>
      <c r="AE351" s="103"/>
      <c r="AF351" s="103"/>
      <c r="AG351" s="103"/>
      <c r="AH351" s="103"/>
      <c r="AX351" s="103"/>
      <c r="AY351" s="103"/>
      <c r="AZ351" s="103"/>
      <c r="BA351" s="103"/>
    </row>
    <row r="352" spans="21:53" ht="15.75" customHeight="1" x14ac:dyDescent="0.25">
      <c r="U352" s="103"/>
      <c r="V352" s="103"/>
      <c r="W352" s="103"/>
      <c r="X352" s="103"/>
      <c r="Y352" s="103"/>
      <c r="Z352" s="103"/>
      <c r="AA352" s="103"/>
      <c r="AB352" s="103"/>
      <c r="AC352" s="103"/>
      <c r="AD352" s="103"/>
      <c r="AE352" s="103"/>
      <c r="AF352" s="103"/>
      <c r="AG352" s="103"/>
      <c r="AH352" s="103"/>
      <c r="AX352" s="103"/>
      <c r="AY352" s="103"/>
      <c r="AZ352" s="103"/>
      <c r="BA352" s="103"/>
    </row>
    <row r="353" spans="21:53" ht="15.75" customHeight="1" x14ac:dyDescent="0.25">
      <c r="U353" s="103"/>
      <c r="V353" s="103"/>
      <c r="W353" s="103"/>
      <c r="X353" s="103"/>
      <c r="Y353" s="103"/>
      <c r="Z353" s="103"/>
      <c r="AA353" s="103"/>
      <c r="AB353" s="103"/>
      <c r="AC353" s="103"/>
      <c r="AD353" s="103"/>
      <c r="AE353" s="103"/>
      <c r="AF353" s="103"/>
      <c r="AG353" s="103"/>
      <c r="AH353" s="103"/>
      <c r="AX353" s="103"/>
      <c r="AY353" s="103"/>
      <c r="AZ353" s="103"/>
      <c r="BA353" s="103"/>
    </row>
    <row r="354" spans="21:53" ht="15.75" customHeight="1" x14ac:dyDescent="0.25">
      <c r="U354" s="103"/>
      <c r="V354" s="103"/>
      <c r="W354" s="103"/>
      <c r="X354" s="103"/>
      <c r="Y354" s="103"/>
      <c r="Z354" s="103"/>
      <c r="AA354" s="103"/>
      <c r="AB354" s="103"/>
      <c r="AC354" s="103"/>
      <c r="AD354" s="103"/>
      <c r="AE354" s="103"/>
      <c r="AF354" s="103"/>
      <c r="AG354" s="103"/>
      <c r="AH354" s="103"/>
      <c r="AX354" s="103"/>
      <c r="AY354" s="103"/>
      <c r="AZ354" s="103"/>
      <c r="BA354" s="103"/>
    </row>
    <row r="355" spans="21:53" ht="15.75" customHeight="1" x14ac:dyDescent="0.25">
      <c r="U355" s="103"/>
      <c r="V355" s="103"/>
      <c r="W355" s="103"/>
      <c r="X355" s="103"/>
      <c r="Y355" s="103"/>
      <c r="Z355" s="103"/>
      <c r="AA355" s="103"/>
      <c r="AB355" s="103"/>
      <c r="AC355" s="103"/>
      <c r="AD355" s="103"/>
      <c r="AE355" s="103"/>
      <c r="AF355" s="103"/>
      <c r="AG355" s="103"/>
      <c r="AH355" s="103"/>
      <c r="AX355" s="103"/>
      <c r="AY355" s="103"/>
      <c r="AZ355" s="103"/>
      <c r="BA355" s="103"/>
    </row>
    <row r="356" spans="21:53" ht="15.75" customHeight="1" x14ac:dyDescent="0.25">
      <c r="U356" s="103"/>
      <c r="V356" s="103"/>
      <c r="W356" s="103"/>
      <c r="X356" s="103"/>
      <c r="Y356" s="103"/>
      <c r="Z356" s="103"/>
      <c r="AA356" s="103"/>
      <c r="AB356" s="103"/>
      <c r="AC356" s="103"/>
      <c r="AD356" s="103"/>
      <c r="AE356" s="103"/>
      <c r="AF356" s="103"/>
      <c r="AG356" s="103"/>
      <c r="AH356" s="103"/>
      <c r="AX356" s="103"/>
      <c r="AY356" s="103"/>
      <c r="AZ356" s="103"/>
      <c r="BA356" s="103"/>
    </row>
    <row r="357" spans="21:53" ht="15.75" customHeight="1" x14ac:dyDescent="0.25">
      <c r="U357" s="103"/>
      <c r="V357" s="103"/>
      <c r="W357" s="103"/>
      <c r="X357" s="103"/>
      <c r="Y357" s="103"/>
      <c r="Z357" s="103"/>
      <c r="AA357" s="103"/>
      <c r="AB357" s="103"/>
      <c r="AC357" s="103"/>
      <c r="AD357" s="103"/>
      <c r="AE357" s="103"/>
      <c r="AF357" s="103"/>
      <c r="AG357" s="103"/>
      <c r="AH357" s="103"/>
      <c r="AX357" s="103"/>
      <c r="AY357" s="103"/>
      <c r="AZ357" s="103"/>
      <c r="BA357" s="103"/>
    </row>
    <row r="358" spans="21:53" ht="15.75" customHeight="1" x14ac:dyDescent="0.25">
      <c r="U358" s="103"/>
      <c r="V358" s="103"/>
      <c r="W358" s="103"/>
      <c r="X358" s="103"/>
      <c r="Y358" s="103"/>
      <c r="Z358" s="103"/>
      <c r="AA358" s="103"/>
      <c r="AB358" s="103"/>
      <c r="AC358" s="103"/>
      <c r="AD358" s="103"/>
      <c r="AE358" s="103"/>
      <c r="AF358" s="103"/>
      <c r="AG358" s="103"/>
      <c r="AH358" s="103"/>
      <c r="AX358" s="103"/>
      <c r="AY358" s="103"/>
      <c r="AZ358" s="103"/>
      <c r="BA358" s="103"/>
    </row>
    <row r="359" spans="21:53" ht="15.75" customHeight="1" x14ac:dyDescent="0.25">
      <c r="U359" s="103"/>
      <c r="V359" s="103"/>
      <c r="W359" s="103"/>
      <c r="X359" s="103"/>
      <c r="Y359" s="103"/>
      <c r="Z359" s="103"/>
      <c r="AA359" s="103"/>
      <c r="AB359" s="103"/>
      <c r="AC359" s="103"/>
      <c r="AD359" s="103"/>
      <c r="AE359" s="103"/>
      <c r="AF359" s="103"/>
      <c r="AG359" s="103"/>
      <c r="AH359" s="103"/>
      <c r="AX359" s="103"/>
      <c r="AY359" s="103"/>
      <c r="AZ359" s="103"/>
      <c r="BA359" s="103"/>
    </row>
    <row r="360" spans="21:53" ht="15.75" customHeight="1" x14ac:dyDescent="0.25">
      <c r="U360" s="103"/>
      <c r="V360" s="103"/>
      <c r="W360" s="103"/>
      <c r="X360" s="103"/>
      <c r="Y360" s="103"/>
      <c r="Z360" s="103"/>
      <c r="AA360" s="103"/>
      <c r="AB360" s="103"/>
      <c r="AC360" s="103"/>
      <c r="AD360" s="103"/>
      <c r="AE360" s="103"/>
      <c r="AF360" s="103"/>
      <c r="AG360" s="103"/>
      <c r="AH360" s="103"/>
      <c r="AX360" s="103"/>
      <c r="AY360" s="103"/>
      <c r="AZ360" s="103"/>
      <c r="BA360" s="103"/>
    </row>
    <row r="361" spans="21:53" ht="15.75" customHeight="1" x14ac:dyDescent="0.25">
      <c r="U361" s="103"/>
      <c r="V361" s="103"/>
      <c r="W361" s="103"/>
      <c r="X361" s="103"/>
      <c r="Y361" s="103"/>
      <c r="Z361" s="103"/>
      <c r="AA361" s="103"/>
      <c r="AB361" s="103"/>
      <c r="AC361" s="103"/>
      <c r="AD361" s="103"/>
      <c r="AE361" s="103"/>
      <c r="AF361" s="103"/>
      <c r="AG361" s="103"/>
      <c r="AH361" s="103"/>
      <c r="AX361" s="103"/>
      <c r="AY361" s="103"/>
      <c r="AZ361" s="103"/>
      <c r="BA361" s="103"/>
    </row>
    <row r="362" spans="21:53" ht="15.75" customHeight="1" x14ac:dyDescent="0.25">
      <c r="U362" s="103"/>
      <c r="V362" s="103"/>
      <c r="W362" s="103"/>
      <c r="X362" s="103"/>
      <c r="Y362" s="103"/>
      <c r="Z362" s="103"/>
      <c r="AA362" s="103"/>
      <c r="AB362" s="103"/>
      <c r="AC362" s="103"/>
      <c r="AD362" s="103"/>
      <c r="AE362" s="103"/>
      <c r="AF362" s="103"/>
      <c r="AG362" s="103"/>
      <c r="AH362" s="103"/>
      <c r="AX362" s="103"/>
      <c r="AY362" s="103"/>
      <c r="AZ362" s="103"/>
      <c r="BA362" s="103"/>
    </row>
    <row r="363" spans="21:53" ht="15.75" customHeight="1" x14ac:dyDescent="0.25">
      <c r="U363" s="103"/>
      <c r="V363" s="103"/>
      <c r="W363" s="103"/>
      <c r="X363" s="103"/>
      <c r="Y363" s="103"/>
      <c r="Z363" s="103"/>
      <c r="AA363" s="103"/>
      <c r="AB363" s="103"/>
      <c r="AC363" s="103"/>
      <c r="AD363" s="103"/>
      <c r="AE363" s="103"/>
      <c r="AF363" s="103"/>
      <c r="AG363" s="103"/>
      <c r="AH363" s="103"/>
      <c r="AX363" s="103"/>
      <c r="AY363" s="103"/>
      <c r="AZ363" s="103"/>
      <c r="BA363" s="103"/>
    </row>
    <row r="364" spans="21:53" ht="15.75" customHeight="1" x14ac:dyDescent="0.25">
      <c r="U364" s="103"/>
      <c r="V364" s="103"/>
      <c r="W364" s="103"/>
      <c r="X364" s="103"/>
      <c r="Y364" s="103"/>
      <c r="Z364" s="103"/>
      <c r="AA364" s="103"/>
      <c r="AB364" s="103"/>
      <c r="AC364" s="103"/>
      <c r="AD364" s="103"/>
      <c r="AE364" s="103"/>
      <c r="AF364" s="103"/>
      <c r="AG364" s="103"/>
      <c r="AH364" s="103"/>
      <c r="AX364" s="103"/>
      <c r="AY364" s="103"/>
      <c r="AZ364" s="103"/>
      <c r="BA364" s="103"/>
    </row>
    <row r="365" spans="21:53" ht="15.75" customHeight="1" x14ac:dyDescent="0.25">
      <c r="U365" s="103"/>
      <c r="V365" s="103"/>
      <c r="W365" s="103"/>
      <c r="X365" s="103"/>
      <c r="Y365" s="103"/>
      <c r="Z365" s="103"/>
      <c r="AA365" s="103"/>
      <c r="AB365" s="103"/>
      <c r="AC365" s="103"/>
      <c r="AD365" s="103"/>
      <c r="AE365" s="103"/>
      <c r="AF365" s="103"/>
      <c r="AG365" s="103"/>
      <c r="AH365" s="103"/>
      <c r="AX365" s="103"/>
      <c r="AY365" s="103"/>
      <c r="AZ365" s="103"/>
      <c r="BA365" s="103"/>
    </row>
    <row r="366" spans="21:53" ht="15.75" customHeight="1" x14ac:dyDescent="0.25">
      <c r="U366" s="103"/>
      <c r="V366" s="103"/>
      <c r="W366" s="103"/>
      <c r="X366" s="103"/>
      <c r="Y366" s="103"/>
      <c r="Z366" s="103"/>
      <c r="AA366" s="103"/>
      <c r="AB366" s="103"/>
      <c r="AC366" s="103"/>
      <c r="AD366" s="103"/>
      <c r="AE366" s="103"/>
      <c r="AF366" s="103"/>
      <c r="AG366" s="103"/>
      <c r="AH366" s="103"/>
      <c r="AX366" s="103"/>
      <c r="AY366" s="103"/>
      <c r="AZ366" s="103"/>
      <c r="BA366" s="103"/>
    </row>
    <row r="367" spans="21:53" ht="15.75" customHeight="1" x14ac:dyDescent="0.25">
      <c r="U367" s="103"/>
      <c r="V367" s="103"/>
      <c r="W367" s="103"/>
      <c r="X367" s="103"/>
      <c r="Y367" s="103"/>
      <c r="Z367" s="103"/>
      <c r="AA367" s="103"/>
      <c r="AB367" s="103"/>
      <c r="AC367" s="103"/>
      <c r="AD367" s="103"/>
      <c r="AE367" s="103"/>
      <c r="AF367" s="103"/>
      <c r="AG367" s="103"/>
      <c r="AH367" s="103"/>
      <c r="AX367" s="103"/>
      <c r="AY367" s="103"/>
      <c r="AZ367" s="103"/>
      <c r="BA367" s="103"/>
    </row>
    <row r="368" spans="21:53" ht="15.75" customHeight="1" x14ac:dyDescent="0.25">
      <c r="U368" s="103"/>
      <c r="V368" s="103"/>
      <c r="W368" s="103"/>
      <c r="X368" s="103"/>
      <c r="Y368" s="103"/>
      <c r="Z368" s="103"/>
      <c r="AA368" s="103"/>
      <c r="AB368" s="103"/>
      <c r="AC368" s="103"/>
      <c r="AD368" s="103"/>
      <c r="AE368" s="103"/>
      <c r="AF368" s="103"/>
      <c r="AG368" s="103"/>
      <c r="AH368" s="103"/>
      <c r="AX368" s="103"/>
      <c r="AY368" s="103"/>
      <c r="AZ368" s="103"/>
      <c r="BA368" s="103"/>
    </row>
    <row r="369" spans="21:53" ht="15.75" customHeight="1" x14ac:dyDescent="0.25">
      <c r="U369" s="103"/>
      <c r="V369" s="103"/>
      <c r="W369" s="103"/>
      <c r="X369" s="103"/>
      <c r="Y369" s="103"/>
      <c r="Z369" s="103"/>
      <c r="AA369" s="103"/>
      <c r="AB369" s="103"/>
      <c r="AC369" s="103"/>
      <c r="AD369" s="103"/>
      <c r="AE369" s="103"/>
      <c r="AF369" s="103"/>
      <c r="AG369" s="103"/>
      <c r="AH369" s="103"/>
      <c r="AX369" s="103"/>
      <c r="AY369" s="103"/>
      <c r="AZ369" s="103"/>
      <c r="BA369" s="103"/>
    </row>
    <row r="370" spans="21:53" ht="15.75" customHeight="1" x14ac:dyDescent="0.25">
      <c r="U370" s="103"/>
      <c r="V370" s="103"/>
      <c r="W370" s="103"/>
      <c r="X370" s="103"/>
      <c r="Y370" s="103"/>
      <c r="Z370" s="103"/>
      <c r="AA370" s="103"/>
      <c r="AB370" s="103"/>
      <c r="AC370" s="103"/>
      <c r="AD370" s="103"/>
      <c r="AE370" s="103"/>
      <c r="AF370" s="103"/>
      <c r="AG370" s="103"/>
      <c r="AH370" s="103"/>
      <c r="AX370" s="103"/>
      <c r="AY370" s="103"/>
      <c r="AZ370" s="103"/>
      <c r="BA370" s="103"/>
    </row>
    <row r="371" spans="21:53" ht="15.75" customHeight="1" x14ac:dyDescent="0.25">
      <c r="U371" s="103"/>
      <c r="V371" s="103"/>
      <c r="W371" s="103"/>
      <c r="X371" s="103"/>
      <c r="Y371" s="103"/>
      <c r="Z371" s="103"/>
      <c r="AA371" s="103"/>
      <c r="AB371" s="103"/>
      <c r="AC371" s="103"/>
      <c r="AD371" s="103"/>
      <c r="AE371" s="103"/>
      <c r="AF371" s="103"/>
      <c r="AG371" s="103"/>
      <c r="AH371" s="103"/>
      <c r="AX371" s="103"/>
      <c r="AY371" s="103"/>
      <c r="AZ371" s="103"/>
      <c r="BA371" s="103"/>
    </row>
    <row r="372" spans="21:53" ht="15.75" customHeight="1" x14ac:dyDescent="0.25">
      <c r="U372" s="103"/>
      <c r="V372" s="103"/>
      <c r="W372" s="103"/>
      <c r="X372" s="103"/>
      <c r="Y372" s="103"/>
      <c r="Z372" s="103"/>
      <c r="AA372" s="103"/>
      <c r="AB372" s="103"/>
      <c r="AC372" s="103"/>
      <c r="AD372" s="103"/>
      <c r="AE372" s="103"/>
      <c r="AF372" s="103"/>
      <c r="AG372" s="103"/>
      <c r="AH372" s="103"/>
      <c r="AX372" s="103"/>
      <c r="AY372" s="103"/>
      <c r="AZ372" s="103"/>
      <c r="BA372" s="103"/>
    </row>
    <row r="373" spans="21:53" ht="15.75" customHeight="1" x14ac:dyDescent="0.25">
      <c r="U373" s="103"/>
      <c r="V373" s="103"/>
      <c r="W373" s="103"/>
      <c r="X373" s="103"/>
      <c r="Y373" s="103"/>
      <c r="Z373" s="103"/>
      <c r="AA373" s="103"/>
      <c r="AB373" s="103"/>
      <c r="AC373" s="103"/>
      <c r="AD373" s="103"/>
      <c r="AE373" s="103"/>
      <c r="AF373" s="103"/>
      <c r="AG373" s="103"/>
      <c r="AH373" s="103"/>
      <c r="AX373" s="103"/>
      <c r="AY373" s="103"/>
      <c r="AZ373" s="103"/>
      <c r="BA373" s="103"/>
    </row>
    <row r="374" spans="21:53" ht="15.75" customHeight="1" x14ac:dyDescent="0.25">
      <c r="U374" s="103"/>
      <c r="V374" s="103"/>
      <c r="W374" s="103"/>
      <c r="X374" s="103"/>
      <c r="Y374" s="103"/>
      <c r="Z374" s="103"/>
      <c r="AA374" s="103"/>
      <c r="AB374" s="103"/>
      <c r="AC374" s="103"/>
      <c r="AD374" s="103"/>
      <c r="AE374" s="103"/>
      <c r="AF374" s="103"/>
      <c r="AG374" s="103"/>
      <c r="AH374" s="103"/>
      <c r="AX374" s="103"/>
      <c r="AY374" s="103"/>
      <c r="AZ374" s="103"/>
      <c r="BA374" s="103"/>
    </row>
    <row r="375" spans="21:53" ht="15.75" customHeight="1" x14ac:dyDescent="0.25">
      <c r="U375" s="103"/>
      <c r="V375" s="103"/>
      <c r="W375" s="103"/>
      <c r="X375" s="103"/>
      <c r="Y375" s="103"/>
      <c r="Z375" s="103"/>
      <c r="AA375" s="103"/>
      <c r="AB375" s="103"/>
      <c r="AC375" s="103"/>
      <c r="AD375" s="103"/>
      <c r="AE375" s="103"/>
      <c r="AF375" s="103"/>
      <c r="AG375" s="103"/>
      <c r="AH375" s="103"/>
      <c r="AX375" s="103"/>
      <c r="AY375" s="103"/>
      <c r="AZ375" s="103"/>
      <c r="BA375" s="103"/>
    </row>
    <row r="376" spans="21:53" ht="15.75" customHeight="1" x14ac:dyDescent="0.25">
      <c r="U376" s="103"/>
      <c r="V376" s="103"/>
      <c r="W376" s="103"/>
      <c r="X376" s="103"/>
      <c r="Y376" s="103"/>
      <c r="Z376" s="103"/>
      <c r="AA376" s="103"/>
      <c r="AB376" s="103"/>
      <c r="AC376" s="103"/>
      <c r="AD376" s="103"/>
      <c r="AE376" s="103"/>
      <c r="AF376" s="103"/>
      <c r="AG376" s="103"/>
      <c r="AH376" s="103"/>
      <c r="AX376" s="103"/>
      <c r="AY376" s="103"/>
      <c r="AZ376" s="103"/>
      <c r="BA376" s="103"/>
    </row>
    <row r="377" spans="21:53" ht="15.75" customHeight="1" x14ac:dyDescent="0.25">
      <c r="U377" s="103"/>
      <c r="V377" s="103"/>
      <c r="W377" s="103"/>
      <c r="X377" s="103"/>
      <c r="Y377" s="103"/>
      <c r="Z377" s="103"/>
      <c r="AA377" s="103"/>
      <c r="AB377" s="103"/>
      <c r="AC377" s="103"/>
      <c r="AD377" s="103"/>
      <c r="AE377" s="103"/>
      <c r="AF377" s="103"/>
      <c r="AG377" s="103"/>
      <c r="AH377" s="103"/>
      <c r="AX377" s="103"/>
      <c r="AY377" s="103"/>
      <c r="AZ377" s="103"/>
      <c r="BA377" s="103"/>
    </row>
    <row r="378" spans="21:53" ht="15.75" customHeight="1" x14ac:dyDescent="0.25">
      <c r="U378" s="103"/>
      <c r="V378" s="103"/>
      <c r="W378" s="103"/>
      <c r="X378" s="103"/>
      <c r="Y378" s="103"/>
      <c r="Z378" s="103"/>
      <c r="AA378" s="103"/>
      <c r="AB378" s="103"/>
      <c r="AC378" s="103"/>
      <c r="AD378" s="103"/>
      <c r="AE378" s="103"/>
      <c r="AF378" s="103"/>
      <c r="AG378" s="103"/>
      <c r="AH378" s="103"/>
      <c r="AX378" s="103"/>
      <c r="AY378" s="103"/>
      <c r="AZ378" s="103"/>
      <c r="BA378" s="103"/>
    </row>
    <row r="379" spans="21:53" ht="15.75" customHeight="1" x14ac:dyDescent="0.25">
      <c r="U379" s="103"/>
      <c r="V379" s="103"/>
      <c r="W379" s="103"/>
      <c r="X379" s="103"/>
      <c r="Y379" s="103"/>
      <c r="Z379" s="103"/>
      <c r="AA379" s="103"/>
      <c r="AB379" s="103"/>
      <c r="AC379" s="103"/>
      <c r="AD379" s="103"/>
      <c r="AE379" s="103"/>
      <c r="AF379" s="103"/>
      <c r="AG379" s="103"/>
      <c r="AH379" s="103"/>
      <c r="AX379" s="103"/>
      <c r="AY379" s="103"/>
      <c r="AZ379" s="103"/>
      <c r="BA379" s="103"/>
    </row>
    <row r="380" spans="21:53" ht="15.75" customHeight="1" x14ac:dyDescent="0.25">
      <c r="U380" s="103"/>
      <c r="V380" s="103"/>
      <c r="W380" s="103"/>
      <c r="X380" s="103"/>
      <c r="Y380" s="103"/>
      <c r="Z380" s="103"/>
      <c r="AA380" s="103"/>
      <c r="AB380" s="103"/>
      <c r="AC380" s="103"/>
      <c r="AD380" s="103"/>
      <c r="AE380" s="103"/>
      <c r="AF380" s="103"/>
      <c r="AG380" s="103"/>
      <c r="AH380" s="103"/>
      <c r="AX380" s="103"/>
      <c r="AY380" s="103"/>
      <c r="AZ380" s="103"/>
      <c r="BA380" s="103"/>
    </row>
    <row r="381" spans="21:53" ht="15.75" customHeight="1" x14ac:dyDescent="0.25">
      <c r="U381" s="103"/>
      <c r="V381" s="103"/>
      <c r="W381" s="103"/>
      <c r="X381" s="103"/>
      <c r="Y381" s="103"/>
      <c r="Z381" s="103"/>
      <c r="AA381" s="103"/>
      <c r="AB381" s="103"/>
      <c r="AC381" s="103"/>
      <c r="AD381" s="103"/>
      <c r="AE381" s="103"/>
      <c r="AF381" s="103"/>
      <c r="AG381" s="103"/>
      <c r="AH381" s="103"/>
      <c r="AX381" s="103"/>
      <c r="AY381" s="103"/>
      <c r="AZ381" s="103"/>
      <c r="BA381" s="103"/>
    </row>
    <row r="382" spans="21:53" ht="15.75" customHeight="1" x14ac:dyDescent="0.25">
      <c r="U382" s="103"/>
      <c r="V382" s="103"/>
      <c r="W382" s="103"/>
      <c r="X382" s="103"/>
      <c r="Y382" s="103"/>
      <c r="Z382" s="103"/>
      <c r="AA382" s="103"/>
      <c r="AB382" s="103"/>
      <c r="AC382" s="103"/>
      <c r="AD382" s="103"/>
      <c r="AE382" s="103"/>
      <c r="AF382" s="103"/>
      <c r="AG382" s="103"/>
      <c r="AH382" s="103"/>
      <c r="AX382" s="103"/>
      <c r="AY382" s="103"/>
      <c r="AZ382" s="103"/>
      <c r="BA382" s="103"/>
    </row>
    <row r="383" spans="21:53" ht="15.75" customHeight="1" x14ac:dyDescent="0.25">
      <c r="U383" s="103"/>
      <c r="V383" s="103"/>
      <c r="W383" s="103"/>
      <c r="X383" s="103"/>
      <c r="Y383" s="103"/>
      <c r="Z383" s="103"/>
      <c r="AA383" s="103"/>
      <c r="AB383" s="103"/>
      <c r="AC383" s="103"/>
      <c r="AD383" s="103"/>
      <c r="AE383" s="103"/>
      <c r="AF383" s="103"/>
      <c r="AG383" s="103"/>
      <c r="AH383" s="103"/>
      <c r="AX383" s="103"/>
      <c r="AY383" s="103"/>
      <c r="AZ383" s="103"/>
      <c r="BA383" s="103"/>
    </row>
    <row r="384" spans="21:53" ht="15.75" customHeight="1" x14ac:dyDescent="0.25">
      <c r="U384" s="103"/>
      <c r="V384" s="103"/>
      <c r="W384" s="103"/>
      <c r="X384" s="103"/>
      <c r="Y384" s="103"/>
      <c r="Z384" s="103"/>
      <c r="AA384" s="103"/>
      <c r="AB384" s="103"/>
      <c r="AC384" s="103"/>
      <c r="AD384" s="103"/>
      <c r="AE384" s="103"/>
      <c r="AF384" s="103"/>
      <c r="AG384" s="103"/>
      <c r="AH384" s="103"/>
      <c r="AX384" s="103"/>
      <c r="AY384" s="103"/>
      <c r="AZ384" s="103"/>
      <c r="BA384" s="103"/>
    </row>
    <row r="385" spans="21:53" ht="15.75" customHeight="1" x14ac:dyDescent="0.25">
      <c r="U385" s="103"/>
      <c r="V385" s="103"/>
      <c r="W385" s="103"/>
      <c r="X385" s="103"/>
      <c r="Y385" s="103"/>
      <c r="Z385" s="103"/>
      <c r="AA385" s="103"/>
      <c r="AB385" s="103"/>
      <c r="AC385" s="103"/>
      <c r="AD385" s="103"/>
      <c r="AE385" s="103"/>
      <c r="AF385" s="103"/>
      <c r="AG385" s="103"/>
      <c r="AH385" s="103"/>
      <c r="AX385" s="103"/>
      <c r="AY385" s="103"/>
      <c r="AZ385" s="103"/>
      <c r="BA385" s="103"/>
    </row>
    <row r="386" spans="21:53" ht="15.75" customHeight="1" x14ac:dyDescent="0.25">
      <c r="U386" s="103"/>
      <c r="V386" s="103"/>
      <c r="W386" s="103"/>
      <c r="X386" s="103"/>
      <c r="Y386" s="103"/>
      <c r="Z386" s="103"/>
      <c r="AA386" s="103"/>
      <c r="AB386" s="103"/>
      <c r="AC386" s="103"/>
      <c r="AD386" s="103"/>
      <c r="AE386" s="103"/>
      <c r="AF386" s="103"/>
      <c r="AG386" s="103"/>
      <c r="AH386" s="103"/>
      <c r="AX386" s="103"/>
      <c r="AY386" s="103"/>
      <c r="AZ386" s="103"/>
      <c r="BA386" s="103"/>
    </row>
    <row r="387" spans="21:53" ht="15.75" customHeight="1" x14ac:dyDescent="0.25">
      <c r="U387" s="103"/>
      <c r="V387" s="103"/>
      <c r="W387" s="103"/>
      <c r="X387" s="103"/>
      <c r="Y387" s="103"/>
      <c r="Z387" s="103"/>
      <c r="AA387" s="103"/>
      <c r="AB387" s="103"/>
      <c r="AC387" s="103"/>
      <c r="AD387" s="103"/>
      <c r="AE387" s="103"/>
      <c r="AF387" s="103"/>
      <c r="AG387" s="103"/>
      <c r="AH387" s="103"/>
      <c r="AX387" s="103"/>
      <c r="AY387" s="103"/>
      <c r="AZ387" s="103"/>
      <c r="BA387" s="103"/>
    </row>
    <row r="388" spans="21:53" ht="15.75" customHeight="1" x14ac:dyDescent="0.25">
      <c r="U388" s="103"/>
      <c r="V388" s="103"/>
      <c r="W388" s="103"/>
      <c r="X388" s="103"/>
      <c r="Y388" s="103"/>
      <c r="Z388" s="103"/>
      <c r="AA388" s="103"/>
      <c r="AB388" s="103"/>
      <c r="AC388" s="103"/>
      <c r="AD388" s="103"/>
      <c r="AE388" s="103"/>
      <c r="AF388" s="103"/>
      <c r="AG388" s="103"/>
      <c r="AH388" s="103"/>
      <c r="AX388" s="103"/>
      <c r="AY388" s="103"/>
      <c r="AZ388" s="103"/>
      <c r="BA388" s="103"/>
    </row>
    <row r="389" spans="21:53" ht="15.75" customHeight="1" x14ac:dyDescent="0.25">
      <c r="U389" s="103"/>
      <c r="V389" s="103"/>
      <c r="W389" s="103"/>
      <c r="X389" s="103"/>
      <c r="Y389" s="103"/>
      <c r="Z389" s="103"/>
      <c r="AA389" s="103"/>
      <c r="AB389" s="103"/>
      <c r="AC389" s="103"/>
      <c r="AD389" s="103"/>
      <c r="AE389" s="103"/>
      <c r="AF389" s="103"/>
      <c r="AG389" s="103"/>
      <c r="AH389" s="103"/>
      <c r="AX389" s="103"/>
      <c r="AY389" s="103"/>
      <c r="AZ389" s="103"/>
      <c r="BA389" s="103"/>
    </row>
    <row r="390" spans="21:53" ht="15.75" customHeight="1" x14ac:dyDescent="0.25">
      <c r="U390" s="103"/>
      <c r="V390" s="103"/>
      <c r="W390" s="103"/>
      <c r="X390" s="103"/>
      <c r="Y390" s="103"/>
      <c r="Z390" s="103"/>
      <c r="AA390" s="103"/>
      <c r="AB390" s="103"/>
      <c r="AC390" s="103"/>
      <c r="AD390" s="103"/>
      <c r="AE390" s="103"/>
      <c r="AF390" s="103"/>
      <c r="AG390" s="103"/>
      <c r="AH390" s="103"/>
      <c r="AX390" s="103"/>
      <c r="AY390" s="103"/>
      <c r="AZ390" s="103"/>
      <c r="BA390" s="103"/>
    </row>
    <row r="391" spans="21:53" ht="15.75" customHeight="1" x14ac:dyDescent="0.25">
      <c r="U391" s="103"/>
      <c r="V391" s="103"/>
      <c r="W391" s="103"/>
      <c r="X391" s="103"/>
      <c r="Y391" s="103"/>
      <c r="Z391" s="103"/>
      <c r="AA391" s="103"/>
      <c r="AB391" s="103"/>
      <c r="AC391" s="103"/>
      <c r="AD391" s="103"/>
      <c r="AE391" s="103"/>
      <c r="AF391" s="103"/>
      <c r="AG391" s="103"/>
      <c r="AH391" s="103"/>
      <c r="AX391" s="103"/>
      <c r="AY391" s="103"/>
      <c r="AZ391" s="103"/>
      <c r="BA391" s="103"/>
    </row>
    <row r="392" spans="21:53" ht="15.75" customHeight="1" x14ac:dyDescent="0.25">
      <c r="U392" s="103"/>
      <c r="V392" s="103"/>
      <c r="W392" s="103"/>
      <c r="X392" s="103"/>
      <c r="Y392" s="103"/>
      <c r="Z392" s="103"/>
      <c r="AA392" s="103"/>
      <c r="AB392" s="103"/>
      <c r="AC392" s="103"/>
      <c r="AD392" s="103"/>
      <c r="AE392" s="103"/>
      <c r="AF392" s="103"/>
      <c r="AG392" s="103"/>
      <c r="AH392" s="103"/>
      <c r="AX392" s="103"/>
      <c r="AY392" s="103"/>
      <c r="AZ392" s="103"/>
      <c r="BA392" s="103"/>
    </row>
    <row r="393" spans="21:53" ht="15.75" customHeight="1" x14ac:dyDescent="0.25">
      <c r="U393" s="103"/>
      <c r="V393" s="103"/>
      <c r="W393" s="103"/>
      <c r="X393" s="103"/>
      <c r="Y393" s="103"/>
      <c r="Z393" s="103"/>
      <c r="AA393" s="103"/>
      <c r="AB393" s="103"/>
      <c r="AC393" s="103"/>
      <c r="AD393" s="103"/>
      <c r="AE393" s="103"/>
      <c r="AF393" s="103"/>
      <c r="AG393" s="103"/>
      <c r="AH393" s="103"/>
      <c r="AX393" s="103"/>
      <c r="AY393" s="103"/>
      <c r="AZ393" s="103"/>
      <c r="BA393" s="103"/>
    </row>
    <row r="394" spans="21:53" ht="15.75" customHeight="1" x14ac:dyDescent="0.25">
      <c r="U394" s="103"/>
      <c r="V394" s="103"/>
      <c r="W394" s="103"/>
      <c r="X394" s="103"/>
      <c r="Y394" s="103"/>
      <c r="Z394" s="103"/>
      <c r="AA394" s="103"/>
      <c r="AB394" s="103"/>
      <c r="AC394" s="103"/>
      <c r="AD394" s="103"/>
      <c r="AE394" s="103"/>
      <c r="AF394" s="103"/>
      <c r="AG394" s="103"/>
      <c r="AH394" s="103"/>
      <c r="AX394" s="103"/>
      <c r="AY394" s="103"/>
      <c r="AZ394" s="103"/>
      <c r="BA394" s="103"/>
    </row>
    <row r="395" spans="21:53" ht="15.75" customHeight="1" x14ac:dyDescent="0.25">
      <c r="U395" s="103"/>
      <c r="V395" s="103"/>
      <c r="W395" s="103"/>
      <c r="X395" s="103"/>
      <c r="Y395" s="103"/>
      <c r="Z395" s="103"/>
      <c r="AA395" s="103"/>
      <c r="AB395" s="103"/>
      <c r="AC395" s="103"/>
      <c r="AD395" s="103"/>
      <c r="AE395" s="103"/>
      <c r="AF395" s="103"/>
      <c r="AG395" s="103"/>
      <c r="AH395" s="103"/>
      <c r="AX395" s="103"/>
      <c r="AY395" s="103"/>
      <c r="AZ395" s="103"/>
      <c r="BA395" s="103"/>
    </row>
    <row r="396" spans="21:53" ht="15.75" customHeight="1" x14ac:dyDescent="0.25">
      <c r="U396" s="103"/>
      <c r="V396" s="103"/>
      <c r="W396" s="103"/>
      <c r="X396" s="103"/>
      <c r="Y396" s="103"/>
      <c r="Z396" s="103"/>
      <c r="AA396" s="103"/>
      <c r="AB396" s="103"/>
      <c r="AC396" s="103"/>
      <c r="AD396" s="103"/>
      <c r="AE396" s="103"/>
      <c r="AF396" s="103"/>
      <c r="AG396" s="103"/>
      <c r="AH396" s="103"/>
      <c r="AX396" s="103"/>
      <c r="AY396" s="103"/>
      <c r="AZ396" s="103"/>
      <c r="BA396" s="103"/>
    </row>
    <row r="397" spans="21:53" ht="15.75" customHeight="1" x14ac:dyDescent="0.25">
      <c r="U397" s="103"/>
      <c r="V397" s="103"/>
      <c r="W397" s="103"/>
      <c r="X397" s="103"/>
      <c r="Y397" s="103"/>
      <c r="Z397" s="103"/>
      <c r="AA397" s="103"/>
      <c r="AB397" s="103"/>
      <c r="AC397" s="103"/>
      <c r="AD397" s="103"/>
      <c r="AE397" s="103"/>
      <c r="AF397" s="103"/>
      <c r="AG397" s="103"/>
      <c r="AH397" s="103"/>
      <c r="AX397" s="103"/>
      <c r="AY397" s="103"/>
      <c r="AZ397" s="103"/>
      <c r="BA397" s="103"/>
    </row>
    <row r="398" spans="21:53" ht="15.75" customHeight="1" x14ac:dyDescent="0.25">
      <c r="U398" s="103"/>
      <c r="V398" s="103"/>
      <c r="W398" s="103"/>
      <c r="X398" s="103"/>
      <c r="Y398" s="103"/>
      <c r="Z398" s="103"/>
      <c r="AA398" s="103"/>
      <c r="AB398" s="103"/>
      <c r="AC398" s="103"/>
      <c r="AD398" s="103"/>
      <c r="AE398" s="103"/>
      <c r="AF398" s="103"/>
      <c r="AG398" s="103"/>
      <c r="AH398" s="103"/>
      <c r="AX398" s="103"/>
      <c r="AY398" s="103"/>
      <c r="AZ398" s="103"/>
      <c r="BA398" s="103"/>
    </row>
    <row r="399" spans="21:53" ht="15.75" customHeight="1" x14ac:dyDescent="0.25">
      <c r="U399" s="103"/>
      <c r="V399" s="103"/>
      <c r="W399" s="103"/>
      <c r="X399" s="103"/>
      <c r="Y399" s="103"/>
      <c r="Z399" s="103"/>
      <c r="AA399" s="103"/>
      <c r="AB399" s="103"/>
      <c r="AC399" s="103"/>
      <c r="AD399" s="103"/>
      <c r="AE399" s="103"/>
      <c r="AF399" s="103"/>
      <c r="AG399" s="103"/>
      <c r="AH399" s="103"/>
      <c r="AX399" s="103"/>
      <c r="AY399" s="103"/>
      <c r="AZ399" s="103"/>
      <c r="BA399" s="103"/>
    </row>
    <row r="400" spans="21:53" ht="15.75" customHeight="1" x14ac:dyDescent="0.25">
      <c r="U400" s="103"/>
      <c r="V400" s="103"/>
      <c r="W400" s="103"/>
      <c r="X400" s="103"/>
      <c r="Y400" s="103"/>
      <c r="Z400" s="103"/>
      <c r="AA400" s="103"/>
      <c r="AB400" s="103"/>
      <c r="AC400" s="103"/>
      <c r="AD400" s="103"/>
      <c r="AE400" s="103"/>
      <c r="AF400" s="103"/>
      <c r="AG400" s="103"/>
      <c r="AH400" s="103"/>
      <c r="AX400" s="103"/>
      <c r="AY400" s="103"/>
      <c r="AZ400" s="103"/>
      <c r="BA400" s="103"/>
    </row>
    <row r="401" spans="21:53" ht="15.75" customHeight="1" x14ac:dyDescent="0.25">
      <c r="U401" s="103"/>
      <c r="V401" s="103"/>
      <c r="W401" s="103"/>
      <c r="X401" s="103"/>
      <c r="Y401" s="103"/>
      <c r="Z401" s="103"/>
      <c r="AA401" s="103"/>
      <c r="AB401" s="103"/>
      <c r="AC401" s="103"/>
      <c r="AD401" s="103"/>
      <c r="AE401" s="103"/>
      <c r="AF401" s="103"/>
      <c r="AG401" s="103"/>
      <c r="AH401" s="103"/>
      <c r="AX401" s="103"/>
      <c r="AY401" s="103"/>
      <c r="AZ401" s="103"/>
      <c r="BA401" s="103"/>
    </row>
    <row r="402" spans="21:53" ht="15.75" customHeight="1" x14ac:dyDescent="0.25">
      <c r="U402" s="103"/>
      <c r="V402" s="103"/>
      <c r="W402" s="103"/>
      <c r="X402" s="103"/>
      <c r="Y402" s="103"/>
      <c r="Z402" s="103"/>
      <c r="AA402" s="103"/>
      <c r="AB402" s="103"/>
      <c r="AC402" s="103"/>
      <c r="AD402" s="103"/>
      <c r="AE402" s="103"/>
      <c r="AF402" s="103"/>
      <c r="AG402" s="103"/>
      <c r="AH402" s="103"/>
      <c r="AX402" s="103"/>
      <c r="AY402" s="103"/>
      <c r="AZ402" s="103"/>
      <c r="BA402" s="103"/>
    </row>
    <row r="403" spans="21:53" ht="15.75" customHeight="1" x14ac:dyDescent="0.25">
      <c r="U403" s="103"/>
      <c r="V403" s="103"/>
      <c r="W403" s="103"/>
      <c r="X403" s="103"/>
      <c r="Y403" s="103"/>
      <c r="Z403" s="103"/>
      <c r="AA403" s="103"/>
      <c r="AB403" s="103"/>
      <c r="AC403" s="103"/>
      <c r="AD403" s="103"/>
      <c r="AE403" s="103"/>
      <c r="AF403" s="103"/>
      <c r="AG403" s="103"/>
      <c r="AH403" s="103"/>
      <c r="AX403" s="103"/>
      <c r="AY403" s="103"/>
      <c r="AZ403" s="103"/>
      <c r="BA403" s="103"/>
    </row>
    <row r="404" spans="21:53" ht="15.75" customHeight="1" x14ac:dyDescent="0.25">
      <c r="U404" s="103"/>
      <c r="V404" s="103"/>
      <c r="W404" s="103"/>
      <c r="X404" s="103"/>
      <c r="Y404" s="103"/>
      <c r="Z404" s="103"/>
      <c r="AA404" s="103"/>
      <c r="AB404" s="103"/>
      <c r="AC404" s="103"/>
      <c r="AD404" s="103"/>
      <c r="AE404" s="103"/>
      <c r="AF404" s="103"/>
      <c r="AG404" s="103"/>
      <c r="AH404" s="103"/>
      <c r="AX404" s="103"/>
      <c r="AY404" s="103"/>
      <c r="AZ404" s="103"/>
      <c r="BA404" s="103"/>
    </row>
    <row r="405" spans="21:53" ht="15.75" customHeight="1" x14ac:dyDescent="0.25">
      <c r="U405" s="103"/>
      <c r="V405" s="103"/>
      <c r="W405" s="103"/>
      <c r="X405" s="103"/>
      <c r="Y405" s="103"/>
      <c r="Z405" s="103"/>
      <c r="AA405" s="103"/>
      <c r="AB405" s="103"/>
      <c r="AC405" s="103"/>
      <c r="AD405" s="103"/>
      <c r="AE405" s="103"/>
      <c r="AF405" s="103"/>
      <c r="AG405" s="103"/>
      <c r="AH405" s="103"/>
      <c r="AX405" s="103"/>
      <c r="AY405" s="103"/>
      <c r="AZ405" s="103"/>
      <c r="BA405" s="103"/>
    </row>
    <row r="406" spans="21:53" ht="15.75" customHeight="1" x14ac:dyDescent="0.25">
      <c r="U406" s="103"/>
      <c r="V406" s="103"/>
      <c r="W406" s="103"/>
      <c r="X406" s="103"/>
      <c r="Y406" s="103"/>
      <c r="Z406" s="103"/>
      <c r="AA406" s="103"/>
      <c r="AB406" s="103"/>
      <c r="AC406" s="103"/>
      <c r="AD406" s="103"/>
      <c r="AE406" s="103"/>
      <c r="AF406" s="103"/>
      <c r="AG406" s="103"/>
      <c r="AH406" s="103"/>
      <c r="AX406" s="103"/>
      <c r="AY406" s="103"/>
      <c r="AZ406" s="103"/>
      <c r="BA406" s="103"/>
    </row>
    <row r="407" spans="21:53" ht="15.75" customHeight="1" x14ac:dyDescent="0.25">
      <c r="U407" s="103"/>
      <c r="V407" s="103"/>
      <c r="W407" s="103"/>
      <c r="X407" s="103"/>
      <c r="Y407" s="103"/>
      <c r="Z407" s="103"/>
      <c r="AA407" s="103"/>
      <c r="AB407" s="103"/>
      <c r="AC407" s="103"/>
      <c r="AD407" s="103"/>
      <c r="AE407" s="103"/>
      <c r="AF407" s="103"/>
      <c r="AG407" s="103"/>
      <c r="AH407" s="103"/>
      <c r="AX407" s="103"/>
      <c r="AY407" s="103"/>
      <c r="AZ407" s="103"/>
      <c r="BA407" s="103"/>
    </row>
    <row r="408" spans="21:53" ht="15.75" customHeight="1" x14ac:dyDescent="0.25">
      <c r="U408" s="103"/>
      <c r="V408" s="103"/>
      <c r="W408" s="103"/>
      <c r="X408" s="103"/>
      <c r="Y408" s="103"/>
      <c r="Z408" s="103"/>
      <c r="AA408" s="103"/>
      <c r="AB408" s="103"/>
      <c r="AC408" s="103"/>
      <c r="AD408" s="103"/>
      <c r="AE408" s="103"/>
      <c r="AF408" s="103"/>
      <c r="AG408" s="103"/>
      <c r="AH408" s="103"/>
      <c r="AX408" s="103"/>
      <c r="AY408" s="103"/>
      <c r="AZ408" s="103"/>
      <c r="BA408" s="103"/>
    </row>
    <row r="409" spans="21:53" ht="15.75" customHeight="1" x14ac:dyDescent="0.25">
      <c r="U409" s="103"/>
      <c r="V409" s="103"/>
      <c r="W409" s="103"/>
      <c r="X409" s="103"/>
      <c r="Y409" s="103"/>
      <c r="Z409" s="103"/>
      <c r="AA409" s="103"/>
      <c r="AB409" s="103"/>
      <c r="AC409" s="103"/>
      <c r="AD409" s="103"/>
      <c r="AE409" s="103"/>
      <c r="AF409" s="103"/>
      <c r="AG409" s="103"/>
      <c r="AH409" s="103"/>
      <c r="AX409" s="103"/>
      <c r="AY409" s="103"/>
      <c r="AZ409" s="103"/>
      <c r="BA409" s="103"/>
    </row>
    <row r="410" spans="21:53" ht="15.75" customHeight="1" x14ac:dyDescent="0.25">
      <c r="U410" s="103"/>
      <c r="V410" s="103"/>
      <c r="W410" s="103"/>
      <c r="X410" s="103"/>
      <c r="Y410" s="103"/>
      <c r="Z410" s="103"/>
      <c r="AA410" s="103"/>
      <c r="AB410" s="103"/>
      <c r="AC410" s="103"/>
      <c r="AD410" s="103"/>
      <c r="AE410" s="103"/>
      <c r="AF410" s="103"/>
      <c r="AG410" s="103"/>
      <c r="AH410" s="103"/>
      <c r="AX410" s="103"/>
      <c r="AY410" s="103"/>
      <c r="AZ410" s="103"/>
      <c r="BA410" s="103"/>
    </row>
    <row r="411" spans="21:53" ht="15.75" customHeight="1" x14ac:dyDescent="0.25">
      <c r="U411" s="103"/>
      <c r="V411" s="103"/>
      <c r="W411" s="103"/>
      <c r="X411" s="103"/>
      <c r="Y411" s="103"/>
      <c r="Z411" s="103"/>
      <c r="AA411" s="103"/>
      <c r="AB411" s="103"/>
      <c r="AC411" s="103"/>
      <c r="AD411" s="103"/>
      <c r="AE411" s="103"/>
      <c r="AF411" s="103"/>
      <c r="AG411" s="103"/>
      <c r="AH411" s="103"/>
      <c r="AX411" s="103"/>
      <c r="AY411" s="103"/>
      <c r="AZ411" s="103"/>
      <c r="BA411" s="103"/>
    </row>
    <row r="412" spans="21:53" ht="15.75" customHeight="1" x14ac:dyDescent="0.25">
      <c r="U412" s="103"/>
      <c r="V412" s="103"/>
      <c r="W412" s="103"/>
      <c r="X412" s="103"/>
      <c r="Y412" s="103"/>
      <c r="Z412" s="103"/>
      <c r="AA412" s="103"/>
      <c r="AB412" s="103"/>
      <c r="AC412" s="103"/>
      <c r="AD412" s="103"/>
      <c r="AE412" s="103"/>
      <c r="AF412" s="103"/>
      <c r="AG412" s="103"/>
      <c r="AH412" s="103"/>
      <c r="AX412" s="103"/>
      <c r="AY412" s="103"/>
      <c r="AZ412" s="103"/>
      <c r="BA412" s="103"/>
    </row>
    <row r="413" spans="21:53" ht="15.75" customHeight="1" x14ac:dyDescent="0.25">
      <c r="U413" s="103"/>
      <c r="V413" s="103"/>
      <c r="W413" s="103"/>
      <c r="X413" s="103"/>
      <c r="Y413" s="103"/>
      <c r="Z413" s="103"/>
      <c r="AA413" s="103"/>
      <c r="AB413" s="103"/>
      <c r="AC413" s="103"/>
      <c r="AD413" s="103"/>
      <c r="AE413" s="103"/>
      <c r="AF413" s="103"/>
      <c r="AG413" s="103"/>
      <c r="AH413" s="103"/>
      <c r="AX413" s="103"/>
      <c r="AY413" s="103"/>
      <c r="AZ413" s="103"/>
      <c r="BA413" s="103"/>
    </row>
    <row r="414" spans="21:53" ht="15.75" customHeight="1" x14ac:dyDescent="0.25">
      <c r="U414" s="103"/>
      <c r="V414" s="103"/>
      <c r="W414" s="103"/>
      <c r="X414" s="103"/>
      <c r="Y414" s="103"/>
      <c r="Z414" s="103"/>
      <c r="AA414" s="103"/>
      <c r="AB414" s="103"/>
      <c r="AC414" s="103"/>
      <c r="AD414" s="103"/>
      <c r="AE414" s="103"/>
      <c r="AF414" s="103"/>
      <c r="AG414" s="103"/>
      <c r="AH414" s="103"/>
      <c r="AX414" s="103"/>
      <c r="AY414" s="103"/>
      <c r="AZ414" s="103"/>
      <c r="BA414" s="103"/>
    </row>
    <row r="415" spans="21:53" ht="15.75" customHeight="1" x14ac:dyDescent="0.25">
      <c r="U415" s="103"/>
      <c r="V415" s="103"/>
      <c r="W415" s="103"/>
      <c r="X415" s="103"/>
      <c r="Y415" s="103"/>
      <c r="Z415" s="103"/>
      <c r="AA415" s="103"/>
      <c r="AB415" s="103"/>
      <c r="AC415" s="103"/>
      <c r="AD415" s="103"/>
      <c r="AE415" s="103"/>
      <c r="AF415" s="103"/>
      <c r="AG415" s="103"/>
      <c r="AH415" s="103"/>
      <c r="AX415" s="103"/>
      <c r="AY415" s="103"/>
      <c r="AZ415" s="103"/>
      <c r="BA415" s="103"/>
    </row>
    <row r="416" spans="21:53" ht="15.75" customHeight="1" x14ac:dyDescent="0.25">
      <c r="U416" s="103"/>
      <c r="V416" s="103"/>
      <c r="W416" s="103"/>
      <c r="X416" s="103"/>
      <c r="Y416" s="103"/>
      <c r="Z416" s="103"/>
      <c r="AA416" s="103"/>
      <c r="AB416" s="103"/>
      <c r="AC416" s="103"/>
      <c r="AD416" s="103"/>
      <c r="AE416" s="103"/>
      <c r="AF416" s="103"/>
      <c r="AG416" s="103"/>
      <c r="AH416" s="103"/>
      <c r="AX416" s="103"/>
      <c r="AY416" s="103"/>
      <c r="AZ416" s="103"/>
      <c r="BA416" s="103"/>
    </row>
    <row r="417" spans="21:53" ht="15.75" customHeight="1" x14ac:dyDescent="0.25">
      <c r="U417" s="103"/>
      <c r="V417" s="103"/>
      <c r="W417" s="103"/>
      <c r="X417" s="103"/>
      <c r="Y417" s="103"/>
      <c r="Z417" s="103"/>
      <c r="AA417" s="103"/>
      <c r="AB417" s="103"/>
      <c r="AC417" s="103"/>
      <c r="AD417" s="103"/>
      <c r="AE417" s="103"/>
      <c r="AF417" s="103"/>
      <c r="AG417" s="103"/>
      <c r="AH417" s="103"/>
      <c r="AX417" s="103"/>
      <c r="AY417" s="103"/>
      <c r="AZ417" s="103"/>
      <c r="BA417" s="103"/>
    </row>
    <row r="418" spans="21:53" ht="15.75" customHeight="1" x14ac:dyDescent="0.25">
      <c r="U418" s="103"/>
      <c r="V418" s="103"/>
      <c r="W418" s="103"/>
      <c r="X418" s="103"/>
      <c r="Y418" s="103"/>
      <c r="Z418" s="103"/>
      <c r="AA418" s="103"/>
      <c r="AB418" s="103"/>
      <c r="AC418" s="103"/>
      <c r="AD418" s="103"/>
      <c r="AE418" s="103"/>
      <c r="AF418" s="103"/>
      <c r="AG418" s="103"/>
      <c r="AH418" s="103"/>
      <c r="AX418" s="103"/>
      <c r="AY418" s="103"/>
      <c r="AZ418" s="103"/>
      <c r="BA418" s="103"/>
    </row>
    <row r="419" spans="21:53" ht="15.75" customHeight="1" x14ac:dyDescent="0.25">
      <c r="U419" s="103"/>
      <c r="V419" s="103"/>
      <c r="W419" s="103"/>
      <c r="X419" s="103"/>
      <c r="Y419" s="103"/>
      <c r="Z419" s="103"/>
      <c r="AA419" s="103"/>
      <c r="AB419" s="103"/>
      <c r="AC419" s="103"/>
      <c r="AD419" s="103"/>
      <c r="AE419" s="103"/>
      <c r="AF419" s="103"/>
      <c r="AG419" s="103"/>
      <c r="AH419" s="103"/>
      <c r="AX419" s="103"/>
      <c r="AY419" s="103"/>
      <c r="AZ419" s="103"/>
      <c r="BA419" s="103"/>
    </row>
    <row r="420" spans="21:53" ht="15.75" customHeight="1" x14ac:dyDescent="0.25">
      <c r="U420" s="103"/>
      <c r="V420" s="103"/>
      <c r="W420" s="103"/>
      <c r="X420" s="103"/>
      <c r="Y420" s="103"/>
      <c r="Z420" s="103"/>
      <c r="AA420" s="103"/>
      <c r="AB420" s="103"/>
      <c r="AC420" s="103"/>
      <c r="AD420" s="103"/>
      <c r="AE420" s="103"/>
      <c r="AF420" s="103"/>
      <c r="AG420" s="103"/>
      <c r="AH420" s="103"/>
      <c r="AX420" s="103"/>
      <c r="AY420" s="103"/>
      <c r="AZ420" s="103"/>
      <c r="BA420" s="103"/>
    </row>
    <row r="421" spans="21:53" ht="15.75" customHeight="1" x14ac:dyDescent="0.25">
      <c r="U421" s="103"/>
      <c r="V421" s="103"/>
      <c r="W421" s="103"/>
      <c r="X421" s="103"/>
      <c r="Y421" s="103"/>
      <c r="Z421" s="103"/>
      <c r="AA421" s="103"/>
      <c r="AB421" s="103"/>
      <c r="AC421" s="103"/>
      <c r="AD421" s="103"/>
      <c r="AE421" s="103"/>
      <c r="AF421" s="103"/>
      <c r="AG421" s="103"/>
      <c r="AH421" s="103"/>
      <c r="AX421" s="103"/>
      <c r="AY421" s="103"/>
      <c r="AZ421" s="103"/>
      <c r="BA421" s="103"/>
    </row>
    <row r="422" spans="21:53" ht="15.75" customHeight="1" x14ac:dyDescent="0.25">
      <c r="U422" s="103"/>
      <c r="V422" s="103"/>
      <c r="W422" s="103"/>
      <c r="X422" s="103"/>
      <c r="Y422" s="103"/>
      <c r="Z422" s="103"/>
      <c r="AA422" s="103"/>
      <c r="AB422" s="103"/>
      <c r="AC422" s="103"/>
      <c r="AD422" s="103"/>
      <c r="AE422" s="103"/>
      <c r="AF422" s="103"/>
      <c r="AG422" s="103"/>
      <c r="AH422" s="103"/>
      <c r="AX422" s="103"/>
      <c r="AY422" s="103"/>
      <c r="AZ422" s="103"/>
      <c r="BA422" s="103"/>
    </row>
    <row r="423" spans="21:53" ht="15.75" customHeight="1" x14ac:dyDescent="0.25">
      <c r="U423" s="103"/>
      <c r="V423" s="103"/>
      <c r="W423" s="103"/>
      <c r="X423" s="103"/>
      <c r="Y423" s="103"/>
      <c r="Z423" s="103"/>
      <c r="AA423" s="103"/>
      <c r="AB423" s="103"/>
      <c r="AC423" s="103"/>
      <c r="AD423" s="103"/>
      <c r="AE423" s="103"/>
      <c r="AF423" s="103"/>
      <c r="AG423" s="103"/>
      <c r="AH423" s="103"/>
      <c r="AX423" s="103"/>
      <c r="AY423" s="103"/>
      <c r="AZ423" s="103"/>
      <c r="BA423" s="103"/>
    </row>
    <row r="424" spans="21:53" ht="15.75" customHeight="1" x14ac:dyDescent="0.25">
      <c r="U424" s="103"/>
      <c r="V424" s="103"/>
      <c r="W424" s="103"/>
      <c r="X424" s="103"/>
      <c r="Y424" s="103"/>
      <c r="Z424" s="103"/>
      <c r="AA424" s="103"/>
      <c r="AB424" s="103"/>
      <c r="AC424" s="103"/>
      <c r="AD424" s="103"/>
      <c r="AE424" s="103"/>
      <c r="AF424" s="103"/>
      <c r="AG424" s="103"/>
      <c r="AH424" s="103"/>
      <c r="AX424" s="103"/>
      <c r="AY424" s="103"/>
      <c r="AZ424" s="103"/>
      <c r="BA424" s="103"/>
    </row>
    <row r="425" spans="21:53" ht="15.75" customHeight="1" x14ac:dyDescent="0.25">
      <c r="U425" s="103"/>
      <c r="V425" s="103"/>
      <c r="W425" s="103"/>
      <c r="X425" s="103"/>
      <c r="Y425" s="103"/>
      <c r="Z425" s="103"/>
      <c r="AA425" s="103"/>
      <c r="AB425" s="103"/>
      <c r="AC425" s="103"/>
      <c r="AD425" s="103"/>
      <c r="AE425" s="103"/>
      <c r="AF425" s="103"/>
      <c r="AG425" s="103"/>
      <c r="AH425" s="103"/>
      <c r="AX425" s="103"/>
      <c r="AY425" s="103"/>
      <c r="AZ425" s="103"/>
      <c r="BA425" s="103"/>
    </row>
    <row r="426" spans="21:53" ht="15.75" customHeight="1" x14ac:dyDescent="0.25">
      <c r="U426" s="103"/>
      <c r="V426" s="103"/>
      <c r="W426" s="103"/>
      <c r="X426" s="103"/>
      <c r="Y426" s="103"/>
      <c r="Z426" s="103"/>
      <c r="AA426" s="103"/>
      <c r="AB426" s="103"/>
      <c r="AC426" s="103"/>
      <c r="AD426" s="103"/>
      <c r="AE426" s="103"/>
      <c r="AF426" s="103"/>
      <c r="AG426" s="103"/>
      <c r="AH426" s="103"/>
      <c r="AX426" s="103"/>
      <c r="AY426" s="103"/>
      <c r="AZ426" s="103"/>
      <c r="BA426" s="103"/>
    </row>
    <row r="427" spans="21:53" ht="15.75" customHeight="1" x14ac:dyDescent="0.25">
      <c r="U427" s="103"/>
      <c r="V427" s="103"/>
      <c r="W427" s="103"/>
      <c r="X427" s="103"/>
      <c r="Y427" s="103"/>
      <c r="Z427" s="103"/>
      <c r="AA427" s="103"/>
      <c r="AB427" s="103"/>
      <c r="AC427" s="103"/>
      <c r="AD427" s="103"/>
      <c r="AE427" s="103"/>
      <c r="AF427" s="103"/>
      <c r="AG427" s="103"/>
      <c r="AH427" s="103"/>
      <c r="AX427" s="103"/>
      <c r="AY427" s="103"/>
      <c r="AZ427" s="103"/>
      <c r="BA427" s="103"/>
    </row>
    <row r="428" spans="21:53" ht="15.75" customHeight="1" x14ac:dyDescent="0.25">
      <c r="U428" s="103"/>
      <c r="V428" s="103"/>
      <c r="W428" s="103"/>
      <c r="X428" s="103"/>
      <c r="Y428" s="103"/>
      <c r="Z428" s="103"/>
      <c r="AA428" s="103"/>
      <c r="AB428" s="103"/>
      <c r="AC428" s="103"/>
      <c r="AD428" s="103"/>
      <c r="AE428" s="103"/>
      <c r="AF428" s="103"/>
      <c r="AG428" s="103"/>
      <c r="AH428" s="103"/>
      <c r="AX428" s="103"/>
      <c r="AY428" s="103"/>
      <c r="AZ428" s="103"/>
      <c r="BA428" s="103"/>
    </row>
    <row r="429" spans="21:53" ht="15.75" customHeight="1" x14ac:dyDescent="0.25">
      <c r="U429" s="103"/>
      <c r="V429" s="103"/>
      <c r="W429" s="103"/>
      <c r="X429" s="103"/>
      <c r="Y429" s="103"/>
      <c r="Z429" s="103"/>
      <c r="AA429" s="103"/>
      <c r="AB429" s="103"/>
      <c r="AC429" s="103"/>
      <c r="AD429" s="103"/>
      <c r="AE429" s="103"/>
      <c r="AF429" s="103"/>
      <c r="AG429" s="103"/>
      <c r="AH429" s="103"/>
      <c r="AX429" s="103"/>
      <c r="AY429" s="103"/>
      <c r="AZ429" s="103"/>
      <c r="BA429" s="103"/>
    </row>
    <row r="430" spans="21:53" ht="15.75" customHeight="1" x14ac:dyDescent="0.25">
      <c r="U430" s="103"/>
      <c r="V430" s="103"/>
      <c r="W430" s="103"/>
      <c r="X430" s="103"/>
      <c r="Y430" s="103"/>
      <c r="Z430" s="103"/>
      <c r="AA430" s="103"/>
      <c r="AB430" s="103"/>
      <c r="AC430" s="103"/>
      <c r="AD430" s="103"/>
      <c r="AE430" s="103"/>
      <c r="AF430" s="103"/>
      <c r="AG430" s="103"/>
      <c r="AH430" s="103"/>
      <c r="AX430" s="103"/>
      <c r="AY430" s="103"/>
      <c r="AZ430" s="103"/>
      <c r="BA430" s="103"/>
    </row>
    <row r="431" spans="21:53" ht="15.75" customHeight="1" x14ac:dyDescent="0.25">
      <c r="U431" s="103"/>
      <c r="V431" s="103"/>
      <c r="W431" s="103"/>
      <c r="X431" s="103"/>
      <c r="Y431" s="103"/>
      <c r="Z431" s="103"/>
      <c r="AA431" s="103"/>
      <c r="AB431" s="103"/>
      <c r="AC431" s="103"/>
      <c r="AD431" s="103"/>
      <c r="AE431" s="103"/>
      <c r="AF431" s="103"/>
      <c r="AG431" s="103"/>
      <c r="AH431" s="103"/>
      <c r="AX431" s="103"/>
      <c r="AY431" s="103"/>
      <c r="AZ431" s="103"/>
      <c r="BA431" s="103"/>
    </row>
    <row r="432" spans="21:53" ht="15.75" customHeight="1" x14ac:dyDescent="0.25">
      <c r="U432" s="103"/>
      <c r="V432" s="103"/>
      <c r="W432" s="103"/>
      <c r="X432" s="103"/>
      <c r="Y432" s="103"/>
      <c r="Z432" s="103"/>
      <c r="AA432" s="103"/>
      <c r="AB432" s="103"/>
      <c r="AC432" s="103"/>
      <c r="AD432" s="103"/>
      <c r="AE432" s="103"/>
      <c r="AF432" s="103"/>
      <c r="AG432" s="103"/>
      <c r="AH432" s="103"/>
      <c r="AX432" s="103"/>
      <c r="AY432" s="103"/>
      <c r="AZ432" s="103"/>
      <c r="BA432" s="103"/>
    </row>
    <row r="433" spans="21:53" ht="15.75" customHeight="1" x14ac:dyDescent="0.25">
      <c r="U433" s="103"/>
      <c r="V433" s="103"/>
      <c r="W433" s="103"/>
      <c r="X433" s="103"/>
      <c r="Y433" s="103"/>
      <c r="Z433" s="103"/>
      <c r="AA433" s="103"/>
      <c r="AB433" s="103"/>
      <c r="AC433" s="103"/>
      <c r="AD433" s="103"/>
      <c r="AE433" s="103"/>
      <c r="AF433" s="103"/>
      <c r="AG433" s="103"/>
      <c r="AH433" s="103"/>
      <c r="AX433" s="103"/>
      <c r="AY433" s="103"/>
      <c r="AZ433" s="103"/>
      <c r="BA433" s="103"/>
    </row>
    <row r="434" spans="21:53" ht="15.75" customHeight="1" x14ac:dyDescent="0.25">
      <c r="U434" s="103"/>
      <c r="V434" s="103"/>
      <c r="W434" s="103"/>
      <c r="X434" s="103"/>
      <c r="Y434" s="103"/>
      <c r="Z434" s="103"/>
      <c r="AA434" s="103"/>
      <c r="AB434" s="103"/>
      <c r="AC434" s="103"/>
      <c r="AD434" s="103"/>
      <c r="AE434" s="103"/>
      <c r="AF434" s="103"/>
      <c r="AG434" s="103"/>
      <c r="AH434" s="103"/>
      <c r="AX434" s="103"/>
      <c r="AY434" s="103"/>
      <c r="AZ434" s="103"/>
      <c r="BA434" s="103"/>
    </row>
    <row r="435" spans="21:53" ht="15.75" customHeight="1" x14ac:dyDescent="0.25">
      <c r="U435" s="103"/>
      <c r="V435" s="103"/>
      <c r="W435" s="103"/>
      <c r="X435" s="103"/>
      <c r="Y435" s="103"/>
      <c r="Z435" s="103"/>
      <c r="AA435" s="103"/>
      <c r="AB435" s="103"/>
      <c r="AC435" s="103"/>
      <c r="AD435" s="103"/>
      <c r="AE435" s="103"/>
      <c r="AF435" s="103"/>
      <c r="AG435" s="103"/>
      <c r="AH435" s="103"/>
      <c r="AX435" s="103"/>
      <c r="AY435" s="103"/>
      <c r="AZ435" s="103"/>
      <c r="BA435" s="103"/>
    </row>
    <row r="436" spans="21:53" ht="15.75" customHeight="1" x14ac:dyDescent="0.25">
      <c r="U436" s="103"/>
      <c r="V436" s="103"/>
      <c r="W436" s="103"/>
      <c r="X436" s="103"/>
      <c r="Y436" s="103"/>
      <c r="Z436" s="103"/>
      <c r="AA436" s="103"/>
      <c r="AB436" s="103"/>
      <c r="AC436" s="103"/>
      <c r="AD436" s="103"/>
      <c r="AE436" s="103"/>
      <c r="AF436" s="103"/>
      <c r="AG436" s="103"/>
      <c r="AH436" s="103"/>
      <c r="AX436" s="103"/>
      <c r="AY436" s="103"/>
      <c r="AZ436" s="103"/>
      <c r="BA436" s="103"/>
    </row>
    <row r="437" spans="21:53" ht="15.75" customHeight="1" x14ac:dyDescent="0.25">
      <c r="U437" s="103"/>
      <c r="V437" s="103"/>
      <c r="W437" s="103"/>
      <c r="X437" s="103"/>
      <c r="Y437" s="103"/>
      <c r="Z437" s="103"/>
      <c r="AA437" s="103"/>
      <c r="AB437" s="103"/>
      <c r="AC437" s="103"/>
      <c r="AD437" s="103"/>
      <c r="AE437" s="103"/>
      <c r="AF437" s="103"/>
      <c r="AG437" s="103"/>
      <c r="AH437" s="103"/>
      <c r="AX437" s="103"/>
      <c r="AY437" s="103"/>
      <c r="AZ437" s="103"/>
      <c r="BA437" s="103"/>
    </row>
    <row r="438" spans="21:53" ht="15.75" customHeight="1" x14ac:dyDescent="0.25">
      <c r="U438" s="103"/>
      <c r="V438" s="103"/>
      <c r="W438" s="103"/>
      <c r="X438" s="103"/>
      <c r="Y438" s="103"/>
      <c r="Z438" s="103"/>
      <c r="AA438" s="103"/>
      <c r="AB438" s="103"/>
      <c r="AC438" s="103"/>
      <c r="AD438" s="103"/>
      <c r="AE438" s="103"/>
      <c r="AF438" s="103"/>
      <c r="AG438" s="103"/>
      <c r="AH438" s="103"/>
      <c r="AX438" s="103"/>
      <c r="AY438" s="103"/>
      <c r="AZ438" s="103"/>
      <c r="BA438" s="103"/>
    </row>
    <row r="439" spans="21:53" ht="15.75" customHeight="1" x14ac:dyDescent="0.25">
      <c r="U439" s="103"/>
      <c r="V439" s="103"/>
      <c r="W439" s="103"/>
      <c r="X439" s="103"/>
      <c r="Y439" s="103"/>
      <c r="Z439" s="103"/>
      <c r="AA439" s="103"/>
      <c r="AB439" s="103"/>
      <c r="AC439" s="103"/>
      <c r="AD439" s="103"/>
      <c r="AE439" s="103"/>
      <c r="AF439" s="103"/>
      <c r="AG439" s="103"/>
      <c r="AH439" s="103"/>
      <c r="AX439" s="103"/>
      <c r="AY439" s="103"/>
      <c r="AZ439" s="103"/>
      <c r="BA439" s="103"/>
    </row>
    <row r="440" spans="21:53" ht="15.75" customHeight="1" x14ac:dyDescent="0.25">
      <c r="U440" s="103"/>
      <c r="V440" s="103"/>
      <c r="W440" s="103"/>
      <c r="X440" s="103"/>
      <c r="Y440" s="103"/>
      <c r="Z440" s="103"/>
      <c r="AA440" s="103"/>
      <c r="AB440" s="103"/>
      <c r="AC440" s="103"/>
      <c r="AD440" s="103"/>
      <c r="AE440" s="103"/>
      <c r="AF440" s="103"/>
      <c r="AG440" s="103"/>
      <c r="AH440" s="103"/>
      <c r="AX440" s="103"/>
      <c r="AY440" s="103"/>
      <c r="AZ440" s="103"/>
      <c r="BA440" s="103"/>
    </row>
    <row r="441" spans="21:53" ht="15.75" customHeight="1" x14ac:dyDescent="0.25">
      <c r="U441" s="103"/>
      <c r="V441" s="103"/>
      <c r="W441" s="103"/>
      <c r="X441" s="103"/>
      <c r="Y441" s="103"/>
      <c r="Z441" s="103"/>
      <c r="AA441" s="103"/>
      <c r="AB441" s="103"/>
      <c r="AC441" s="103"/>
      <c r="AD441" s="103"/>
      <c r="AE441" s="103"/>
      <c r="AF441" s="103"/>
      <c r="AG441" s="103"/>
      <c r="AH441" s="103"/>
      <c r="AX441" s="103"/>
      <c r="AY441" s="103"/>
      <c r="AZ441" s="103"/>
      <c r="BA441" s="103"/>
    </row>
    <row r="442" spans="21:53" ht="15.75" customHeight="1" x14ac:dyDescent="0.25">
      <c r="U442" s="103"/>
      <c r="V442" s="103"/>
      <c r="W442" s="103"/>
      <c r="X442" s="103"/>
      <c r="Y442" s="103"/>
      <c r="Z442" s="103"/>
      <c r="AA442" s="103"/>
      <c r="AB442" s="103"/>
      <c r="AC442" s="103"/>
      <c r="AD442" s="103"/>
      <c r="AE442" s="103"/>
      <c r="AF442" s="103"/>
      <c r="AG442" s="103"/>
      <c r="AH442" s="103"/>
      <c r="AX442" s="103"/>
      <c r="AY442" s="103"/>
      <c r="AZ442" s="103"/>
      <c r="BA442" s="103"/>
    </row>
    <row r="443" spans="21:53" ht="15.75" customHeight="1" x14ac:dyDescent="0.25">
      <c r="U443" s="103"/>
      <c r="V443" s="103"/>
      <c r="W443" s="103"/>
      <c r="X443" s="103"/>
      <c r="Y443" s="103"/>
      <c r="Z443" s="103"/>
      <c r="AA443" s="103"/>
      <c r="AB443" s="103"/>
      <c r="AC443" s="103"/>
      <c r="AD443" s="103"/>
      <c r="AE443" s="103"/>
      <c r="AF443" s="103"/>
      <c r="AG443" s="103"/>
      <c r="AH443" s="103"/>
      <c r="AX443" s="103"/>
      <c r="AY443" s="103"/>
      <c r="AZ443" s="103"/>
      <c r="BA443" s="103"/>
    </row>
    <row r="444" spans="21:53" ht="15.75" customHeight="1" x14ac:dyDescent="0.25">
      <c r="U444" s="103"/>
      <c r="V444" s="103"/>
      <c r="W444" s="103"/>
      <c r="X444" s="103"/>
      <c r="Y444" s="103"/>
      <c r="Z444" s="103"/>
      <c r="AA444" s="103"/>
      <c r="AB444" s="103"/>
      <c r="AC444" s="103"/>
      <c r="AD444" s="103"/>
      <c r="AE444" s="103"/>
      <c r="AF444" s="103"/>
      <c r="AG444" s="103"/>
      <c r="AH444" s="103"/>
      <c r="AX444" s="103"/>
      <c r="AY444" s="103"/>
      <c r="AZ444" s="103"/>
      <c r="BA444" s="103"/>
    </row>
    <row r="445" spans="21:53" ht="15.75" customHeight="1" x14ac:dyDescent="0.25">
      <c r="U445" s="103"/>
      <c r="V445" s="103"/>
      <c r="W445" s="103"/>
      <c r="X445" s="103"/>
      <c r="Y445" s="103"/>
      <c r="Z445" s="103"/>
      <c r="AA445" s="103"/>
      <c r="AB445" s="103"/>
      <c r="AC445" s="103"/>
      <c r="AD445" s="103"/>
      <c r="AE445" s="103"/>
      <c r="AF445" s="103"/>
      <c r="AG445" s="103"/>
      <c r="AH445" s="103"/>
      <c r="AX445" s="103"/>
      <c r="AY445" s="103"/>
      <c r="AZ445" s="103"/>
      <c r="BA445" s="103"/>
    </row>
    <row r="446" spans="21:53" ht="15.75" customHeight="1" x14ac:dyDescent="0.25">
      <c r="U446" s="103"/>
      <c r="V446" s="103"/>
      <c r="W446" s="103"/>
      <c r="X446" s="103"/>
      <c r="Y446" s="103"/>
      <c r="Z446" s="103"/>
      <c r="AA446" s="103"/>
      <c r="AB446" s="103"/>
      <c r="AC446" s="103"/>
      <c r="AD446" s="103"/>
      <c r="AE446" s="103"/>
      <c r="AF446" s="103"/>
      <c r="AG446" s="103"/>
      <c r="AH446" s="103"/>
      <c r="AX446" s="103"/>
      <c r="AY446" s="103"/>
      <c r="AZ446" s="103"/>
      <c r="BA446" s="103"/>
    </row>
    <row r="447" spans="21:53" ht="15.75" customHeight="1" x14ac:dyDescent="0.25">
      <c r="U447" s="103"/>
      <c r="V447" s="103"/>
      <c r="W447" s="103"/>
      <c r="X447" s="103"/>
      <c r="Y447" s="103"/>
      <c r="Z447" s="103"/>
      <c r="AA447" s="103"/>
      <c r="AB447" s="103"/>
      <c r="AC447" s="103"/>
      <c r="AD447" s="103"/>
      <c r="AE447" s="103"/>
      <c r="AF447" s="103"/>
      <c r="AG447" s="103"/>
      <c r="AH447" s="103"/>
      <c r="AX447" s="103"/>
      <c r="AY447" s="103"/>
      <c r="AZ447" s="103"/>
      <c r="BA447" s="103"/>
    </row>
    <row r="448" spans="21:53" ht="15.75" customHeight="1" x14ac:dyDescent="0.25">
      <c r="U448" s="103"/>
      <c r="V448" s="103"/>
      <c r="W448" s="103"/>
      <c r="X448" s="103"/>
      <c r="Y448" s="103"/>
      <c r="Z448" s="103"/>
      <c r="AA448" s="103"/>
      <c r="AB448" s="103"/>
      <c r="AC448" s="103"/>
      <c r="AD448" s="103"/>
      <c r="AE448" s="103"/>
      <c r="AF448" s="103"/>
      <c r="AG448" s="103"/>
      <c r="AH448" s="103"/>
      <c r="AX448" s="103"/>
      <c r="AY448" s="103"/>
      <c r="AZ448" s="103"/>
      <c r="BA448" s="103"/>
    </row>
    <row r="449" spans="21:53" ht="15.75" customHeight="1" x14ac:dyDescent="0.25">
      <c r="U449" s="103"/>
      <c r="V449" s="103"/>
      <c r="W449" s="103"/>
      <c r="X449" s="103"/>
      <c r="Y449" s="103"/>
      <c r="Z449" s="103"/>
      <c r="AA449" s="103"/>
      <c r="AB449" s="103"/>
      <c r="AC449" s="103"/>
      <c r="AD449" s="103"/>
      <c r="AE449" s="103"/>
      <c r="AF449" s="103"/>
      <c r="AG449" s="103"/>
      <c r="AH449" s="103"/>
      <c r="AX449" s="103"/>
      <c r="AY449" s="103"/>
      <c r="AZ449" s="103"/>
      <c r="BA449" s="103"/>
    </row>
    <row r="450" spans="21:53" ht="15.75" customHeight="1" x14ac:dyDescent="0.25">
      <c r="U450" s="103"/>
      <c r="V450" s="103"/>
      <c r="W450" s="103"/>
      <c r="X450" s="103"/>
      <c r="Y450" s="103"/>
      <c r="Z450" s="103"/>
      <c r="AA450" s="103"/>
      <c r="AB450" s="103"/>
      <c r="AC450" s="103"/>
      <c r="AD450" s="103"/>
      <c r="AE450" s="103"/>
      <c r="AF450" s="103"/>
      <c r="AG450" s="103"/>
      <c r="AH450" s="103"/>
      <c r="AX450" s="103"/>
      <c r="AY450" s="103"/>
      <c r="AZ450" s="103"/>
      <c r="BA450" s="103"/>
    </row>
    <row r="451" spans="21:53" ht="15.75" customHeight="1" x14ac:dyDescent="0.25">
      <c r="U451" s="103"/>
      <c r="V451" s="103"/>
      <c r="W451" s="103"/>
      <c r="X451" s="103"/>
      <c r="Y451" s="103"/>
      <c r="Z451" s="103"/>
      <c r="AA451" s="103"/>
      <c r="AB451" s="103"/>
      <c r="AC451" s="103"/>
      <c r="AD451" s="103"/>
      <c r="AE451" s="103"/>
      <c r="AF451" s="103"/>
      <c r="AG451" s="103"/>
      <c r="AH451" s="103"/>
      <c r="AX451" s="103"/>
      <c r="AY451" s="103"/>
      <c r="AZ451" s="103"/>
      <c r="BA451" s="103"/>
    </row>
    <row r="452" spans="21:53" ht="15.75" customHeight="1" x14ac:dyDescent="0.25">
      <c r="U452" s="103"/>
      <c r="V452" s="103"/>
      <c r="W452" s="103"/>
      <c r="X452" s="103"/>
      <c r="Y452" s="103"/>
      <c r="Z452" s="103"/>
      <c r="AA452" s="103"/>
      <c r="AB452" s="103"/>
      <c r="AC452" s="103"/>
      <c r="AD452" s="103"/>
      <c r="AE452" s="103"/>
      <c r="AF452" s="103"/>
      <c r="AG452" s="103"/>
      <c r="AH452" s="103"/>
      <c r="AX452" s="103"/>
      <c r="AY452" s="103"/>
      <c r="AZ452" s="103"/>
      <c r="BA452" s="103"/>
    </row>
    <row r="453" spans="21:53" ht="15.75" customHeight="1" x14ac:dyDescent="0.25">
      <c r="U453" s="103"/>
      <c r="V453" s="103"/>
      <c r="W453" s="103"/>
      <c r="X453" s="103"/>
      <c r="Y453" s="103"/>
      <c r="Z453" s="103"/>
      <c r="AA453" s="103"/>
      <c r="AB453" s="103"/>
      <c r="AC453" s="103"/>
      <c r="AD453" s="103"/>
      <c r="AE453" s="103"/>
      <c r="AF453" s="103"/>
      <c r="AG453" s="103"/>
      <c r="AH453" s="103"/>
      <c r="AX453" s="103"/>
      <c r="AY453" s="103"/>
      <c r="AZ453" s="103"/>
      <c r="BA453" s="103"/>
    </row>
    <row r="454" spans="21:53" ht="15.75" customHeight="1" x14ac:dyDescent="0.25">
      <c r="U454" s="103"/>
      <c r="V454" s="103"/>
      <c r="W454" s="103"/>
      <c r="X454" s="103"/>
      <c r="Y454" s="103"/>
      <c r="Z454" s="103"/>
      <c r="AA454" s="103"/>
      <c r="AB454" s="103"/>
      <c r="AC454" s="103"/>
      <c r="AD454" s="103"/>
      <c r="AE454" s="103"/>
      <c r="AF454" s="103"/>
      <c r="AG454" s="103"/>
      <c r="AH454" s="103"/>
      <c r="AX454" s="103"/>
      <c r="AY454" s="103"/>
      <c r="AZ454" s="103"/>
      <c r="BA454" s="103"/>
    </row>
    <row r="455" spans="21:53" ht="15.75" customHeight="1" x14ac:dyDescent="0.25">
      <c r="U455" s="103"/>
      <c r="V455" s="103"/>
      <c r="W455" s="103"/>
      <c r="X455" s="103"/>
      <c r="Y455" s="103"/>
      <c r="Z455" s="103"/>
      <c r="AA455" s="103"/>
      <c r="AB455" s="103"/>
      <c r="AC455" s="103"/>
      <c r="AD455" s="103"/>
      <c r="AE455" s="103"/>
      <c r="AF455" s="103"/>
      <c r="AG455" s="103"/>
      <c r="AH455" s="103"/>
      <c r="AX455" s="103"/>
      <c r="AY455" s="103"/>
      <c r="AZ455" s="103"/>
      <c r="BA455" s="103"/>
    </row>
    <row r="456" spans="21:53" ht="15.75" customHeight="1" x14ac:dyDescent="0.25">
      <c r="U456" s="103"/>
      <c r="V456" s="103"/>
      <c r="W456" s="103"/>
      <c r="X456" s="103"/>
      <c r="Y456" s="103"/>
      <c r="Z456" s="103"/>
      <c r="AA456" s="103"/>
      <c r="AB456" s="103"/>
      <c r="AC456" s="103"/>
      <c r="AD456" s="103"/>
      <c r="AE456" s="103"/>
      <c r="AF456" s="103"/>
      <c r="AG456" s="103"/>
      <c r="AH456" s="103"/>
      <c r="AX456" s="103"/>
      <c r="AY456" s="103"/>
      <c r="AZ456" s="103"/>
      <c r="BA456" s="103"/>
    </row>
    <row r="457" spans="21:53" ht="15.75" customHeight="1" x14ac:dyDescent="0.25">
      <c r="U457" s="103"/>
      <c r="V457" s="103"/>
      <c r="W457" s="103"/>
      <c r="X457" s="103"/>
      <c r="Y457" s="103"/>
      <c r="Z457" s="103"/>
      <c r="AA457" s="103"/>
      <c r="AB457" s="103"/>
      <c r="AC457" s="103"/>
      <c r="AD457" s="103"/>
      <c r="AE457" s="103"/>
      <c r="AF457" s="103"/>
      <c r="AG457" s="103"/>
      <c r="AH457" s="103"/>
      <c r="AX457" s="103"/>
      <c r="AY457" s="103"/>
      <c r="AZ457" s="103"/>
      <c r="BA457" s="103"/>
    </row>
    <row r="458" spans="21:53" ht="15.75" customHeight="1" x14ac:dyDescent="0.25">
      <c r="U458" s="103"/>
      <c r="V458" s="103"/>
      <c r="W458" s="103"/>
      <c r="X458" s="103"/>
      <c r="Y458" s="103"/>
      <c r="Z458" s="103"/>
      <c r="AA458" s="103"/>
      <c r="AB458" s="103"/>
      <c r="AC458" s="103"/>
      <c r="AD458" s="103"/>
      <c r="AE458" s="103"/>
      <c r="AF458" s="103"/>
      <c r="AG458" s="103"/>
      <c r="AH458" s="103"/>
      <c r="AX458" s="103"/>
      <c r="AY458" s="103"/>
      <c r="AZ458" s="103"/>
      <c r="BA458" s="103"/>
    </row>
    <row r="459" spans="21:53" ht="15.75" customHeight="1" x14ac:dyDescent="0.25">
      <c r="U459" s="103"/>
      <c r="V459" s="103"/>
      <c r="W459" s="103"/>
      <c r="X459" s="103"/>
      <c r="Y459" s="103"/>
      <c r="Z459" s="103"/>
      <c r="AA459" s="103"/>
      <c r="AB459" s="103"/>
      <c r="AC459" s="103"/>
      <c r="AD459" s="103"/>
      <c r="AE459" s="103"/>
      <c r="AF459" s="103"/>
      <c r="AG459" s="103"/>
      <c r="AH459" s="103"/>
      <c r="AX459" s="103"/>
      <c r="AY459" s="103"/>
      <c r="AZ459" s="103"/>
      <c r="BA459" s="103"/>
    </row>
    <row r="460" spans="21:53" ht="15.75" customHeight="1" x14ac:dyDescent="0.25">
      <c r="U460" s="103"/>
      <c r="V460" s="103"/>
      <c r="W460" s="103"/>
      <c r="X460" s="103"/>
      <c r="Y460" s="103"/>
      <c r="Z460" s="103"/>
      <c r="AA460" s="103"/>
      <c r="AB460" s="103"/>
      <c r="AC460" s="103"/>
      <c r="AD460" s="103"/>
      <c r="AE460" s="103"/>
      <c r="AF460" s="103"/>
      <c r="AG460" s="103"/>
      <c r="AH460" s="103"/>
      <c r="AX460" s="103"/>
      <c r="AY460" s="103"/>
      <c r="AZ460" s="103"/>
      <c r="BA460" s="103"/>
    </row>
    <row r="461" spans="21:53" ht="15.75" customHeight="1" x14ac:dyDescent="0.25">
      <c r="U461" s="103"/>
      <c r="V461" s="103"/>
      <c r="W461" s="103"/>
      <c r="X461" s="103"/>
      <c r="Y461" s="103"/>
      <c r="Z461" s="103"/>
      <c r="AA461" s="103"/>
      <c r="AB461" s="103"/>
      <c r="AC461" s="103"/>
      <c r="AD461" s="103"/>
      <c r="AE461" s="103"/>
      <c r="AF461" s="103"/>
      <c r="AG461" s="103"/>
      <c r="AH461" s="103"/>
      <c r="AX461" s="103"/>
      <c r="AY461" s="103"/>
      <c r="AZ461" s="103"/>
      <c r="BA461" s="103"/>
    </row>
    <row r="462" spans="21:53" ht="15.75" customHeight="1" x14ac:dyDescent="0.25">
      <c r="U462" s="103"/>
      <c r="V462" s="103"/>
      <c r="W462" s="103"/>
      <c r="X462" s="103"/>
      <c r="Y462" s="103"/>
      <c r="Z462" s="103"/>
      <c r="AA462" s="103"/>
      <c r="AB462" s="103"/>
      <c r="AC462" s="103"/>
      <c r="AD462" s="103"/>
      <c r="AE462" s="103"/>
      <c r="AF462" s="103"/>
      <c r="AG462" s="103"/>
      <c r="AH462" s="103"/>
      <c r="AX462" s="103"/>
      <c r="AY462" s="103"/>
      <c r="AZ462" s="103"/>
      <c r="BA462" s="103"/>
    </row>
    <row r="463" spans="21:53" ht="15.75" customHeight="1" x14ac:dyDescent="0.25">
      <c r="U463" s="103"/>
      <c r="V463" s="103"/>
      <c r="W463" s="103"/>
      <c r="X463" s="103"/>
      <c r="Y463" s="103"/>
      <c r="Z463" s="103"/>
      <c r="AA463" s="103"/>
      <c r="AB463" s="103"/>
      <c r="AC463" s="103"/>
      <c r="AD463" s="103"/>
      <c r="AE463" s="103"/>
      <c r="AF463" s="103"/>
      <c r="AG463" s="103"/>
      <c r="AH463" s="103"/>
      <c r="AX463" s="103"/>
      <c r="AY463" s="103"/>
      <c r="AZ463" s="103"/>
      <c r="BA463" s="103"/>
    </row>
    <row r="464" spans="21:53" ht="15.75" customHeight="1" x14ac:dyDescent="0.25">
      <c r="U464" s="103"/>
      <c r="V464" s="103"/>
      <c r="W464" s="103"/>
      <c r="X464" s="103"/>
      <c r="Y464" s="103"/>
      <c r="Z464" s="103"/>
      <c r="AA464" s="103"/>
      <c r="AB464" s="103"/>
      <c r="AC464" s="103"/>
      <c r="AD464" s="103"/>
      <c r="AE464" s="103"/>
      <c r="AF464" s="103"/>
      <c r="AG464" s="103"/>
      <c r="AH464" s="103"/>
      <c r="AX464" s="103"/>
      <c r="AY464" s="103"/>
      <c r="AZ464" s="103"/>
      <c r="BA464" s="103"/>
    </row>
    <row r="465" spans="21:53" ht="15.75" customHeight="1" x14ac:dyDescent="0.25">
      <c r="U465" s="103"/>
      <c r="V465" s="103"/>
      <c r="W465" s="103"/>
      <c r="X465" s="103"/>
      <c r="Y465" s="103"/>
      <c r="Z465" s="103"/>
      <c r="AA465" s="103"/>
      <c r="AB465" s="103"/>
      <c r="AC465" s="103"/>
      <c r="AD465" s="103"/>
      <c r="AE465" s="103"/>
      <c r="AF465" s="103"/>
      <c r="AG465" s="103"/>
      <c r="AH465" s="103"/>
      <c r="AX465" s="103"/>
      <c r="AY465" s="103"/>
      <c r="AZ465" s="103"/>
      <c r="BA465" s="103"/>
    </row>
    <row r="466" spans="21:53" ht="15.75" customHeight="1" x14ac:dyDescent="0.25">
      <c r="U466" s="103"/>
      <c r="V466" s="103"/>
      <c r="W466" s="103"/>
      <c r="X466" s="103"/>
      <c r="Y466" s="103"/>
      <c r="Z466" s="103"/>
      <c r="AA466" s="103"/>
      <c r="AB466" s="103"/>
      <c r="AC466" s="103"/>
      <c r="AD466" s="103"/>
      <c r="AE466" s="103"/>
      <c r="AF466" s="103"/>
      <c r="AG466" s="103"/>
      <c r="AH466" s="103"/>
      <c r="AX466" s="103"/>
      <c r="AY466" s="103"/>
      <c r="AZ466" s="103"/>
      <c r="BA466" s="103"/>
    </row>
    <row r="467" spans="21:53" ht="15.75" customHeight="1" x14ac:dyDescent="0.25">
      <c r="U467" s="103"/>
      <c r="V467" s="103"/>
      <c r="W467" s="103"/>
      <c r="X467" s="103"/>
      <c r="Y467" s="103"/>
      <c r="Z467" s="103"/>
      <c r="AA467" s="103"/>
      <c r="AB467" s="103"/>
      <c r="AC467" s="103"/>
      <c r="AD467" s="103"/>
      <c r="AE467" s="103"/>
      <c r="AF467" s="103"/>
      <c r="AG467" s="103"/>
      <c r="AH467" s="103"/>
      <c r="AX467" s="103"/>
      <c r="AY467" s="103"/>
      <c r="AZ467" s="103"/>
      <c r="BA467" s="103"/>
    </row>
    <row r="468" spans="21:53" ht="15.75" customHeight="1" x14ac:dyDescent="0.25">
      <c r="U468" s="103"/>
      <c r="V468" s="103"/>
      <c r="W468" s="103"/>
      <c r="X468" s="103"/>
      <c r="Y468" s="103"/>
      <c r="Z468" s="103"/>
      <c r="AA468" s="103"/>
      <c r="AB468" s="103"/>
      <c r="AC468" s="103"/>
      <c r="AD468" s="103"/>
      <c r="AE468" s="103"/>
      <c r="AF468" s="103"/>
      <c r="AG468" s="103"/>
      <c r="AH468" s="103"/>
      <c r="AX468" s="103"/>
      <c r="AY468" s="103"/>
      <c r="AZ468" s="103"/>
      <c r="BA468" s="103"/>
    </row>
    <row r="469" spans="21:53" ht="15.75" customHeight="1" x14ac:dyDescent="0.25">
      <c r="U469" s="103"/>
      <c r="V469" s="103"/>
      <c r="W469" s="103"/>
      <c r="X469" s="103"/>
      <c r="Y469" s="103"/>
      <c r="Z469" s="103"/>
      <c r="AA469" s="103"/>
      <c r="AB469" s="103"/>
      <c r="AC469" s="103"/>
      <c r="AD469" s="103"/>
      <c r="AE469" s="103"/>
      <c r="AF469" s="103"/>
      <c r="AG469" s="103"/>
      <c r="AH469" s="103"/>
      <c r="AX469" s="103"/>
      <c r="AY469" s="103"/>
      <c r="AZ469" s="103"/>
      <c r="BA469" s="103"/>
    </row>
    <row r="470" spans="21:53" ht="15.75" customHeight="1" x14ac:dyDescent="0.25">
      <c r="U470" s="103"/>
      <c r="V470" s="103"/>
      <c r="W470" s="103"/>
      <c r="X470" s="103"/>
      <c r="Y470" s="103"/>
      <c r="Z470" s="103"/>
      <c r="AA470" s="103"/>
      <c r="AB470" s="103"/>
      <c r="AC470" s="103"/>
      <c r="AD470" s="103"/>
      <c r="AE470" s="103"/>
      <c r="AF470" s="103"/>
      <c r="AG470" s="103"/>
      <c r="AH470" s="103"/>
      <c r="AX470" s="103"/>
      <c r="AY470" s="103"/>
      <c r="AZ470" s="103"/>
      <c r="BA470" s="103"/>
    </row>
    <row r="471" spans="21:53" ht="15.75" customHeight="1" x14ac:dyDescent="0.25">
      <c r="U471" s="103"/>
      <c r="V471" s="103"/>
      <c r="W471" s="103"/>
      <c r="X471" s="103"/>
      <c r="Y471" s="103"/>
      <c r="Z471" s="103"/>
      <c r="AA471" s="103"/>
      <c r="AB471" s="103"/>
      <c r="AC471" s="103"/>
      <c r="AD471" s="103"/>
      <c r="AE471" s="103"/>
      <c r="AF471" s="103"/>
      <c r="AG471" s="103"/>
      <c r="AH471" s="103"/>
      <c r="AX471" s="103"/>
      <c r="AY471" s="103"/>
      <c r="AZ471" s="103"/>
      <c r="BA471" s="103"/>
    </row>
    <row r="472" spans="21:53" ht="15.75" customHeight="1" x14ac:dyDescent="0.25">
      <c r="U472" s="103"/>
      <c r="V472" s="103"/>
      <c r="W472" s="103"/>
      <c r="X472" s="103"/>
      <c r="Y472" s="103"/>
      <c r="Z472" s="103"/>
      <c r="AA472" s="103"/>
      <c r="AB472" s="103"/>
      <c r="AC472" s="103"/>
      <c r="AD472" s="103"/>
      <c r="AE472" s="103"/>
      <c r="AF472" s="103"/>
      <c r="AG472" s="103"/>
      <c r="AH472" s="103"/>
      <c r="AX472" s="103"/>
      <c r="AY472" s="103"/>
      <c r="AZ472" s="103"/>
      <c r="BA472" s="103"/>
    </row>
    <row r="473" spans="21:53" ht="15.75" customHeight="1" x14ac:dyDescent="0.25">
      <c r="U473" s="103"/>
      <c r="V473" s="103"/>
      <c r="W473" s="103"/>
      <c r="X473" s="103"/>
      <c r="Y473" s="103"/>
      <c r="Z473" s="103"/>
      <c r="AA473" s="103"/>
      <c r="AB473" s="103"/>
      <c r="AC473" s="103"/>
      <c r="AD473" s="103"/>
      <c r="AE473" s="103"/>
      <c r="AF473" s="103"/>
      <c r="AG473" s="103"/>
      <c r="AH473" s="103"/>
      <c r="AX473" s="103"/>
      <c r="AY473" s="103"/>
      <c r="AZ473" s="103"/>
      <c r="BA473" s="103"/>
    </row>
    <row r="474" spans="21:53" ht="15.75" customHeight="1" x14ac:dyDescent="0.25">
      <c r="U474" s="103"/>
      <c r="V474" s="103"/>
      <c r="W474" s="103"/>
      <c r="X474" s="103"/>
      <c r="Y474" s="103"/>
      <c r="Z474" s="103"/>
      <c r="AA474" s="103"/>
      <c r="AB474" s="103"/>
      <c r="AC474" s="103"/>
      <c r="AD474" s="103"/>
      <c r="AE474" s="103"/>
      <c r="AF474" s="103"/>
      <c r="AG474" s="103"/>
      <c r="AH474" s="103"/>
      <c r="AX474" s="103"/>
      <c r="AY474" s="103"/>
      <c r="AZ474" s="103"/>
      <c r="BA474" s="103"/>
    </row>
    <row r="475" spans="21:53" ht="15.75" customHeight="1" x14ac:dyDescent="0.25">
      <c r="U475" s="103"/>
      <c r="V475" s="103"/>
      <c r="W475" s="103"/>
      <c r="X475" s="103"/>
      <c r="Y475" s="103"/>
      <c r="Z475" s="103"/>
      <c r="AA475" s="103"/>
      <c r="AB475" s="103"/>
      <c r="AC475" s="103"/>
      <c r="AD475" s="103"/>
      <c r="AE475" s="103"/>
      <c r="AF475" s="103"/>
      <c r="AG475" s="103"/>
      <c r="AH475" s="103"/>
      <c r="AX475" s="103"/>
      <c r="AY475" s="103"/>
      <c r="AZ475" s="103"/>
      <c r="BA475" s="103"/>
    </row>
    <row r="476" spans="21:53" ht="15.75" customHeight="1" x14ac:dyDescent="0.25">
      <c r="U476" s="103"/>
      <c r="V476" s="103"/>
      <c r="W476" s="103"/>
      <c r="X476" s="103"/>
      <c r="Y476" s="103"/>
      <c r="Z476" s="103"/>
      <c r="AA476" s="103"/>
      <c r="AB476" s="103"/>
      <c r="AC476" s="103"/>
      <c r="AD476" s="103"/>
      <c r="AE476" s="103"/>
      <c r="AF476" s="103"/>
      <c r="AG476" s="103"/>
      <c r="AH476" s="103"/>
      <c r="AX476" s="103"/>
      <c r="AY476" s="103"/>
      <c r="AZ476" s="103"/>
      <c r="BA476" s="103"/>
    </row>
    <row r="477" spans="21:53" ht="15.75" customHeight="1" x14ac:dyDescent="0.25">
      <c r="U477" s="103"/>
      <c r="V477" s="103"/>
      <c r="W477" s="103"/>
      <c r="X477" s="103"/>
      <c r="Y477" s="103"/>
      <c r="Z477" s="103"/>
      <c r="AA477" s="103"/>
      <c r="AB477" s="103"/>
      <c r="AC477" s="103"/>
      <c r="AD477" s="103"/>
      <c r="AE477" s="103"/>
      <c r="AF477" s="103"/>
      <c r="AG477" s="103"/>
      <c r="AH477" s="103"/>
      <c r="AX477" s="103"/>
      <c r="AY477" s="103"/>
      <c r="AZ477" s="103"/>
      <c r="BA477" s="103"/>
    </row>
    <row r="478" spans="21:53" ht="15.75" customHeight="1" x14ac:dyDescent="0.25">
      <c r="U478" s="103"/>
      <c r="V478" s="103"/>
      <c r="W478" s="103"/>
      <c r="X478" s="103"/>
      <c r="Y478" s="103"/>
      <c r="Z478" s="103"/>
      <c r="AA478" s="103"/>
      <c r="AB478" s="103"/>
      <c r="AC478" s="103"/>
      <c r="AD478" s="103"/>
      <c r="AE478" s="103"/>
      <c r="AF478" s="103"/>
      <c r="AG478" s="103"/>
      <c r="AH478" s="103"/>
      <c r="AX478" s="103"/>
      <c r="AY478" s="103"/>
      <c r="AZ478" s="103"/>
      <c r="BA478" s="103"/>
    </row>
    <row r="479" spans="21:53" ht="15.75" customHeight="1" x14ac:dyDescent="0.25">
      <c r="U479" s="103"/>
      <c r="V479" s="103"/>
      <c r="W479" s="103"/>
      <c r="X479" s="103"/>
      <c r="Y479" s="103"/>
      <c r="Z479" s="103"/>
      <c r="AA479" s="103"/>
      <c r="AB479" s="103"/>
      <c r="AC479" s="103"/>
      <c r="AD479" s="103"/>
      <c r="AE479" s="103"/>
      <c r="AF479" s="103"/>
      <c r="AG479" s="103"/>
      <c r="AH479" s="103"/>
      <c r="AX479" s="103"/>
      <c r="AY479" s="103"/>
      <c r="AZ479" s="103"/>
      <c r="BA479" s="103"/>
    </row>
    <row r="480" spans="21:53" ht="15.75" customHeight="1" x14ac:dyDescent="0.25">
      <c r="U480" s="103"/>
      <c r="V480" s="103"/>
      <c r="W480" s="103"/>
      <c r="X480" s="103"/>
      <c r="Y480" s="103"/>
      <c r="Z480" s="103"/>
      <c r="AA480" s="103"/>
      <c r="AB480" s="103"/>
      <c r="AC480" s="103"/>
      <c r="AD480" s="103"/>
      <c r="AE480" s="103"/>
      <c r="AF480" s="103"/>
      <c r="AG480" s="103"/>
      <c r="AH480" s="103"/>
      <c r="AX480" s="103"/>
      <c r="AY480" s="103"/>
      <c r="AZ480" s="103"/>
      <c r="BA480" s="103"/>
    </row>
    <row r="481" spans="21:53" ht="15.75" customHeight="1" x14ac:dyDescent="0.25">
      <c r="U481" s="103"/>
      <c r="V481" s="103"/>
      <c r="W481" s="103"/>
      <c r="X481" s="103"/>
      <c r="Y481" s="103"/>
      <c r="Z481" s="103"/>
      <c r="AA481" s="103"/>
      <c r="AB481" s="103"/>
      <c r="AC481" s="103"/>
      <c r="AD481" s="103"/>
      <c r="AE481" s="103"/>
      <c r="AF481" s="103"/>
      <c r="AG481" s="103"/>
      <c r="AH481" s="103"/>
      <c r="AX481" s="103"/>
      <c r="AY481" s="103"/>
      <c r="AZ481" s="103"/>
      <c r="BA481" s="103"/>
    </row>
    <row r="482" spans="21:53" ht="15.75" customHeight="1" x14ac:dyDescent="0.25">
      <c r="U482" s="103"/>
      <c r="V482" s="103"/>
      <c r="W482" s="103"/>
      <c r="X482" s="103"/>
      <c r="Y482" s="103"/>
      <c r="Z482" s="103"/>
      <c r="AA482" s="103"/>
      <c r="AB482" s="103"/>
      <c r="AC482" s="103"/>
      <c r="AD482" s="103"/>
      <c r="AE482" s="103"/>
      <c r="AF482" s="103"/>
      <c r="AG482" s="103"/>
      <c r="AH482" s="103"/>
      <c r="AX482" s="103"/>
      <c r="AY482" s="103"/>
      <c r="AZ482" s="103"/>
      <c r="BA482" s="103"/>
    </row>
    <row r="483" spans="21:53" ht="15.75" customHeight="1" x14ac:dyDescent="0.25">
      <c r="U483" s="103"/>
      <c r="V483" s="103"/>
      <c r="W483" s="103"/>
      <c r="X483" s="103"/>
      <c r="Y483" s="103"/>
      <c r="Z483" s="103"/>
      <c r="AA483" s="103"/>
      <c r="AB483" s="103"/>
      <c r="AC483" s="103"/>
      <c r="AD483" s="103"/>
      <c r="AE483" s="103"/>
      <c r="AF483" s="103"/>
      <c r="AG483" s="103"/>
      <c r="AH483" s="103"/>
      <c r="AX483" s="103"/>
      <c r="AY483" s="103"/>
      <c r="AZ483" s="103"/>
      <c r="BA483" s="103"/>
    </row>
    <row r="484" spans="21:53" ht="15.75" customHeight="1" x14ac:dyDescent="0.25">
      <c r="U484" s="103"/>
      <c r="V484" s="103"/>
      <c r="W484" s="103"/>
      <c r="X484" s="103"/>
      <c r="Y484" s="103"/>
      <c r="Z484" s="103"/>
      <c r="AA484" s="103"/>
      <c r="AB484" s="103"/>
      <c r="AC484" s="103"/>
      <c r="AD484" s="103"/>
      <c r="AE484" s="103"/>
      <c r="AF484" s="103"/>
      <c r="AG484" s="103"/>
      <c r="AH484" s="103"/>
      <c r="AX484" s="103"/>
      <c r="AY484" s="103"/>
      <c r="AZ484" s="103"/>
      <c r="BA484" s="103"/>
    </row>
    <row r="485" spans="21:53" ht="15.75" customHeight="1" x14ac:dyDescent="0.25">
      <c r="U485" s="103"/>
      <c r="V485" s="103"/>
      <c r="W485" s="103"/>
      <c r="X485" s="103"/>
      <c r="Y485" s="103"/>
      <c r="Z485" s="103"/>
      <c r="AA485" s="103"/>
      <c r="AB485" s="103"/>
      <c r="AC485" s="103"/>
      <c r="AD485" s="103"/>
      <c r="AE485" s="103"/>
      <c r="AF485" s="103"/>
      <c r="AG485" s="103"/>
      <c r="AH485" s="103"/>
      <c r="AX485" s="103"/>
      <c r="AY485" s="103"/>
      <c r="AZ485" s="103"/>
      <c r="BA485" s="103"/>
    </row>
    <row r="486" spans="21:53" ht="15.75" customHeight="1" x14ac:dyDescent="0.25">
      <c r="U486" s="103"/>
      <c r="V486" s="103"/>
      <c r="W486" s="103"/>
      <c r="X486" s="103"/>
      <c r="Y486" s="103"/>
      <c r="Z486" s="103"/>
      <c r="AA486" s="103"/>
      <c r="AB486" s="103"/>
      <c r="AC486" s="103"/>
      <c r="AD486" s="103"/>
      <c r="AE486" s="103"/>
      <c r="AF486" s="103"/>
      <c r="AG486" s="103"/>
      <c r="AH486" s="103"/>
      <c r="AX486" s="103"/>
      <c r="AY486" s="103"/>
      <c r="AZ486" s="103"/>
      <c r="BA486" s="103"/>
    </row>
    <row r="487" spans="21:53" ht="15.75" customHeight="1" x14ac:dyDescent="0.25">
      <c r="U487" s="103"/>
      <c r="V487" s="103"/>
      <c r="W487" s="103"/>
      <c r="X487" s="103"/>
      <c r="Y487" s="103"/>
      <c r="Z487" s="103"/>
      <c r="AA487" s="103"/>
      <c r="AB487" s="103"/>
      <c r="AC487" s="103"/>
      <c r="AD487" s="103"/>
      <c r="AE487" s="103"/>
      <c r="AF487" s="103"/>
      <c r="AG487" s="103"/>
      <c r="AH487" s="103"/>
      <c r="AX487" s="103"/>
      <c r="AY487" s="103"/>
      <c r="AZ487" s="103"/>
      <c r="BA487" s="103"/>
    </row>
    <row r="488" spans="21:53" ht="15.75" customHeight="1" x14ac:dyDescent="0.25">
      <c r="U488" s="103"/>
      <c r="V488" s="103"/>
      <c r="W488" s="103"/>
      <c r="X488" s="103"/>
      <c r="Y488" s="103"/>
      <c r="Z488" s="103"/>
      <c r="AA488" s="103"/>
      <c r="AB488" s="103"/>
      <c r="AC488" s="103"/>
      <c r="AD488" s="103"/>
      <c r="AE488" s="103"/>
      <c r="AF488" s="103"/>
      <c r="AG488" s="103"/>
      <c r="AH488" s="103"/>
      <c r="AX488" s="103"/>
      <c r="AY488" s="103"/>
      <c r="AZ488" s="103"/>
      <c r="BA488" s="103"/>
    </row>
    <row r="489" spans="21:53" ht="15.75" customHeight="1" x14ac:dyDescent="0.25">
      <c r="U489" s="103"/>
      <c r="V489" s="103"/>
      <c r="W489" s="103"/>
      <c r="X489" s="103"/>
      <c r="Y489" s="103"/>
      <c r="Z489" s="103"/>
      <c r="AA489" s="103"/>
      <c r="AB489" s="103"/>
      <c r="AC489" s="103"/>
      <c r="AD489" s="103"/>
      <c r="AE489" s="103"/>
      <c r="AF489" s="103"/>
      <c r="AG489" s="103"/>
      <c r="AH489" s="103"/>
      <c r="AX489" s="103"/>
      <c r="AY489" s="103"/>
      <c r="AZ489" s="103"/>
      <c r="BA489" s="103"/>
    </row>
    <row r="490" spans="21:53" ht="15.75" customHeight="1" x14ac:dyDescent="0.25">
      <c r="U490" s="103"/>
      <c r="V490" s="103"/>
      <c r="W490" s="103"/>
      <c r="X490" s="103"/>
      <c r="Y490" s="103"/>
      <c r="Z490" s="103"/>
      <c r="AA490" s="103"/>
      <c r="AB490" s="103"/>
      <c r="AC490" s="103"/>
      <c r="AD490" s="103"/>
      <c r="AE490" s="103"/>
      <c r="AF490" s="103"/>
      <c r="AG490" s="103"/>
      <c r="AH490" s="103"/>
      <c r="AX490" s="103"/>
      <c r="AY490" s="103"/>
      <c r="AZ490" s="103"/>
      <c r="BA490" s="103"/>
    </row>
    <row r="491" spans="21:53" ht="15.75" customHeight="1" x14ac:dyDescent="0.25">
      <c r="U491" s="103"/>
      <c r="V491" s="103"/>
      <c r="W491" s="103"/>
      <c r="X491" s="103"/>
      <c r="Y491" s="103"/>
      <c r="Z491" s="103"/>
      <c r="AA491" s="103"/>
      <c r="AB491" s="103"/>
      <c r="AC491" s="103"/>
      <c r="AD491" s="103"/>
      <c r="AE491" s="103"/>
      <c r="AF491" s="103"/>
      <c r="AG491" s="103"/>
      <c r="AH491" s="103"/>
      <c r="AX491" s="103"/>
      <c r="AY491" s="103"/>
      <c r="AZ491" s="103"/>
      <c r="BA491" s="103"/>
    </row>
    <row r="492" spans="21:53" ht="15.75" customHeight="1" x14ac:dyDescent="0.25">
      <c r="U492" s="103"/>
      <c r="V492" s="103"/>
      <c r="W492" s="103"/>
      <c r="X492" s="103"/>
      <c r="Y492" s="103"/>
      <c r="Z492" s="103"/>
      <c r="AA492" s="103"/>
      <c r="AB492" s="103"/>
      <c r="AC492" s="103"/>
      <c r="AD492" s="103"/>
      <c r="AE492" s="103"/>
      <c r="AF492" s="103"/>
      <c r="AG492" s="103"/>
      <c r="AH492" s="103"/>
      <c r="AX492" s="103"/>
      <c r="AY492" s="103"/>
      <c r="AZ492" s="103"/>
      <c r="BA492" s="103"/>
    </row>
    <row r="493" spans="21:53" ht="15.75" customHeight="1" x14ac:dyDescent="0.25">
      <c r="U493" s="103"/>
      <c r="V493" s="103"/>
      <c r="W493" s="103"/>
      <c r="X493" s="103"/>
      <c r="Y493" s="103"/>
      <c r="Z493" s="103"/>
      <c r="AA493" s="103"/>
      <c r="AB493" s="103"/>
      <c r="AC493" s="103"/>
      <c r="AD493" s="103"/>
      <c r="AE493" s="103"/>
      <c r="AF493" s="103"/>
      <c r="AG493" s="103"/>
      <c r="AH493" s="103"/>
      <c r="AX493" s="103"/>
      <c r="AY493" s="103"/>
      <c r="AZ493" s="103"/>
      <c r="BA493" s="103"/>
    </row>
    <row r="494" spans="21:53" ht="15.75" customHeight="1" x14ac:dyDescent="0.25">
      <c r="U494" s="103"/>
      <c r="V494" s="103"/>
      <c r="W494" s="103"/>
      <c r="X494" s="103"/>
      <c r="Y494" s="103"/>
      <c r="Z494" s="103"/>
      <c r="AA494" s="103"/>
      <c r="AB494" s="103"/>
      <c r="AC494" s="103"/>
      <c r="AD494" s="103"/>
      <c r="AE494" s="103"/>
      <c r="AF494" s="103"/>
      <c r="AG494" s="103"/>
      <c r="AH494" s="103"/>
      <c r="AX494" s="103"/>
      <c r="AY494" s="103"/>
      <c r="AZ494" s="103"/>
      <c r="BA494" s="103"/>
    </row>
    <row r="495" spans="21:53" ht="15.75" customHeight="1" x14ac:dyDescent="0.25">
      <c r="U495" s="103"/>
      <c r="V495" s="103"/>
      <c r="W495" s="103"/>
      <c r="X495" s="103"/>
      <c r="Y495" s="103"/>
      <c r="Z495" s="103"/>
      <c r="AA495" s="103"/>
      <c r="AB495" s="103"/>
      <c r="AC495" s="103"/>
      <c r="AD495" s="103"/>
      <c r="AE495" s="103"/>
      <c r="AF495" s="103"/>
      <c r="AG495" s="103"/>
      <c r="AH495" s="103"/>
      <c r="AX495" s="103"/>
      <c r="AY495" s="103"/>
      <c r="AZ495" s="103"/>
      <c r="BA495" s="103"/>
    </row>
    <row r="496" spans="21:53" ht="15.75" customHeight="1" x14ac:dyDescent="0.25">
      <c r="U496" s="103"/>
      <c r="V496" s="103"/>
      <c r="W496" s="103"/>
      <c r="X496" s="103"/>
      <c r="Y496" s="103"/>
      <c r="Z496" s="103"/>
      <c r="AA496" s="103"/>
      <c r="AB496" s="103"/>
      <c r="AC496" s="103"/>
      <c r="AD496" s="103"/>
      <c r="AE496" s="103"/>
      <c r="AF496" s="103"/>
      <c r="AG496" s="103"/>
      <c r="AH496" s="103"/>
      <c r="AX496" s="103"/>
      <c r="AY496" s="103"/>
      <c r="AZ496" s="103"/>
      <c r="BA496" s="103"/>
    </row>
    <row r="497" spans="21:53" ht="15.75" customHeight="1" x14ac:dyDescent="0.25">
      <c r="U497" s="103"/>
      <c r="V497" s="103"/>
      <c r="W497" s="103"/>
      <c r="X497" s="103"/>
      <c r="Y497" s="103"/>
      <c r="Z497" s="103"/>
      <c r="AA497" s="103"/>
      <c r="AB497" s="103"/>
      <c r="AC497" s="103"/>
      <c r="AD497" s="103"/>
      <c r="AE497" s="103"/>
      <c r="AF497" s="103"/>
      <c r="AG497" s="103"/>
      <c r="AH497" s="103"/>
      <c r="AX497" s="103"/>
      <c r="AY497" s="103"/>
      <c r="AZ497" s="103"/>
      <c r="BA497" s="103"/>
    </row>
    <row r="498" spans="21:53" ht="15.75" customHeight="1" x14ac:dyDescent="0.25">
      <c r="U498" s="103"/>
      <c r="V498" s="103"/>
      <c r="W498" s="103"/>
      <c r="X498" s="103"/>
      <c r="Y498" s="103"/>
      <c r="Z498" s="103"/>
      <c r="AA498" s="103"/>
      <c r="AB498" s="103"/>
      <c r="AC498" s="103"/>
      <c r="AD498" s="103"/>
      <c r="AE498" s="103"/>
      <c r="AF498" s="103"/>
      <c r="AG498" s="103"/>
      <c r="AH498" s="103"/>
      <c r="AX498" s="103"/>
      <c r="AY498" s="103"/>
      <c r="AZ498" s="103"/>
      <c r="BA498" s="103"/>
    </row>
    <row r="499" spans="21:53" ht="15.75" customHeight="1" x14ac:dyDescent="0.25">
      <c r="U499" s="103"/>
      <c r="V499" s="103"/>
      <c r="W499" s="103"/>
      <c r="X499" s="103"/>
      <c r="Y499" s="103"/>
      <c r="Z499" s="103"/>
      <c r="AA499" s="103"/>
      <c r="AB499" s="103"/>
      <c r="AC499" s="103"/>
      <c r="AD499" s="103"/>
      <c r="AE499" s="103"/>
      <c r="AF499" s="103"/>
      <c r="AG499" s="103"/>
      <c r="AH499" s="103"/>
      <c r="AX499" s="103"/>
      <c r="AY499" s="103"/>
      <c r="AZ499" s="103"/>
      <c r="BA499" s="103"/>
    </row>
    <row r="500" spans="21:53" ht="15.75" customHeight="1" x14ac:dyDescent="0.25">
      <c r="U500" s="103"/>
      <c r="V500" s="103"/>
      <c r="W500" s="103"/>
      <c r="X500" s="103"/>
      <c r="Y500" s="103"/>
      <c r="Z500" s="103"/>
      <c r="AA500" s="103"/>
      <c r="AB500" s="103"/>
      <c r="AC500" s="103"/>
      <c r="AD500" s="103"/>
      <c r="AE500" s="103"/>
      <c r="AF500" s="103"/>
      <c r="AG500" s="103"/>
      <c r="AH500" s="103"/>
      <c r="AX500" s="103"/>
      <c r="AY500" s="103"/>
      <c r="AZ500" s="103"/>
      <c r="BA500" s="103"/>
    </row>
    <row r="501" spans="21:53" ht="15.75" customHeight="1" x14ac:dyDescent="0.25">
      <c r="U501" s="103"/>
      <c r="V501" s="103"/>
      <c r="W501" s="103"/>
      <c r="X501" s="103"/>
      <c r="Y501" s="103"/>
      <c r="Z501" s="103"/>
      <c r="AA501" s="103"/>
      <c r="AB501" s="103"/>
      <c r="AC501" s="103"/>
      <c r="AD501" s="103"/>
      <c r="AE501" s="103"/>
      <c r="AF501" s="103"/>
      <c r="AG501" s="103"/>
      <c r="AH501" s="103"/>
      <c r="AX501" s="103"/>
      <c r="AY501" s="103"/>
      <c r="AZ501" s="103"/>
      <c r="BA501" s="103"/>
    </row>
    <row r="502" spans="21:53" ht="15.75" customHeight="1" x14ac:dyDescent="0.25">
      <c r="U502" s="103"/>
      <c r="V502" s="103"/>
      <c r="W502" s="103"/>
      <c r="X502" s="103"/>
      <c r="Y502" s="103"/>
      <c r="Z502" s="103"/>
      <c r="AA502" s="103"/>
      <c r="AB502" s="103"/>
      <c r="AC502" s="103"/>
      <c r="AD502" s="103"/>
      <c r="AE502" s="103"/>
      <c r="AF502" s="103"/>
      <c r="AG502" s="103"/>
      <c r="AH502" s="103"/>
      <c r="AX502" s="103"/>
      <c r="AY502" s="103"/>
      <c r="AZ502" s="103"/>
      <c r="BA502" s="103"/>
    </row>
    <row r="503" spans="21:53" ht="15.75" customHeight="1" x14ac:dyDescent="0.25">
      <c r="U503" s="103"/>
      <c r="V503" s="103"/>
      <c r="W503" s="103"/>
      <c r="X503" s="103"/>
      <c r="Y503" s="103"/>
      <c r="Z503" s="103"/>
      <c r="AA503" s="103"/>
      <c r="AB503" s="103"/>
      <c r="AC503" s="103"/>
      <c r="AD503" s="103"/>
      <c r="AE503" s="103"/>
      <c r="AF503" s="103"/>
      <c r="AG503" s="103"/>
      <c r="AH503" s="103"/>
      <c r="AX503" s="103"/>
      <c r="AY503" s="103"/>
      <c r="AZ503" s="103"/>
      <c r="BA503" s="103"/>
    </row>
    <row r="504" spans="21:53" ht="15.75" customHeight="1" x14ac:dyDescent="0.25">
      <c r="U504" s="103"/>
      <c r="V504" s="103"/>
      <c r="W504" s="103"/>
      <c r="X504" s="103"/>
      <c r="Y504" s="103"/>
      <c r="Z504" s="103"/>
      <c r="AA504" s="103"/>
      <c r="AB504" s="103"/>
      <c r="AC504" s="103"/>
      <c r="AD504" s="103"/>
      <c r="AE504" s="103"/>
      <c r="AF504" s="103"/>
      <c r="AG504" s="103"/>
      <c r="AH504" s="103"/>
      <c r="AX504" s="103"/>
      <c r="AY504" s="103"/>
      <c r="AZ504" s="103"/>
      <c r="BA504" s="103"/>
    </row>
    <row r="505" spans="21:53" ht="15.75" customHeight="1" x14ac:dyDescent="0.25">
      <c r="U505" s="103"/>
      <c r="V505" s="103"/>
      <c r="W505" s="103"/>
      <c r="X505" s="103"/>
      <c r="Y505" s="103"/>
      <c r="Z505" s="103"/>
      <c r="AA505" s="103"/>
      <c r="AB505" s="103"/>
      <c r="AC505" s="103"/>
      <c r="AD505" s="103"/>
      <c r="AE505" s="103"/>
      <c r="AF505" s="103"/>
      <c r="AG505" s="103"/>
      <c r="AH505" s="103"/>
      <c r="AX505" s="103"/>
      <c r="AY505" s="103"/>
      <c r="AZ505" s="103"/>
      <c r="BA505" s="103"/>
    </row>
    <row r="506" spans="21:53" ht="15.75" customHeight="1" x14ac:dyDescent="0.25">
      <c r="U506" s="103"/>
      <c r="V506" s="103"/>
      <c r="W506" s="103"/>
      <c r="X506" s="103"/>
      <c r="Y506" s="103"/>
      <c r="Z506" s="103"/>
      <c r="AA506" s="103"/>
      <c r="AB506" s="103"/>
      <c r="AC506" s="103"/>
      <c r="AD506" s="103"/>
      <c r="AE506" s="103"/>
      <c r="AF506" s="103"/>
      <c r="AG506" s="103"/>
      <c r="AH506" s="103"/>
      <c r="AX506" s="103"/>
      <c r="AY506" s="103"/>
      <c r="AZ506" s="103"/>
      <c r="BA506" s="103"/>
    </row>
    <row r="507" spans="21:53" ht="15.75" customHeight="1" x14ac:dyDescent="0.25">
      <c r="U507" s="103"/>
      <c r="V507" s="103"/>
      <c r="W507" s="103"/>
      <c r="X507" s="103"/>
      <c r="Y507" s="103"/>
      <c r="Z507" s="103"/>
      <c r="AA507" s="103"/>
      <c r="AB507" s="103"/>
      <c r="AC507" s="103"/>
      <c r="AD507" s="103"/>
      <c r="AE507" s="103"/>
      <c r="AF507" s="103"/>
      <c r="AG507" s="103"/>
      <c r="AH507" s="103"/>
      <c r="AX507" s="103"/>
      <c r="AY507" s="103"/>
      <c r="AZ507" s="103"/>
      <c r="BA507" s="103"/>
    </row>
    <row r="508" spans="21:53" ht="15.75" customHeight="1" x14ac:dyDescent="0.25">
      <c r="U508" s="103"/>
      <c r="V508" s="103"/>
      <c r="W508" s="103"/>
      <c r="X508" s="103"/>
      <c r="Y508" s="103"/>
      <c r="Z508" s="103"/>
      <c r="AA508" s="103"/>
      <c r="AB508" s="103"/>
      <c r="AC508" s="103"/>
      <c r="AD508" s="103"/>
      <c r="AE508" s="103"/>
      <c r="AF508" s="103"/>
      <c r="AG508" s="103"/>
      <c r="AH508" s="103"/>
      <c r="AX508" s="103"/>
      <c r="AY508" s="103"/>
      <c r="AZ508" s="103"/>
      <c r="BA508" s="103"/>
    </row>
    <row r="509" spans="21:53" ht="15.75" customHeight="1" x14ac:dyDescent="0.25">
      <c r="U509" s="103"/>
      <c r="V509" s="103"/>
      <c r="W509" s="103"/>
      <c r="X509" s="103"/>
      <c r="Y509" s="103"/>
      <c r="Z509" s="103"/>
      <c r="AA509" s="103"/>
      <c r="AB509" s="103"/>
      <c r="AC509" s="103"/>
      <c r="AD509" s="103"/>
      <c r="AE509" s="103"/>
      <c r="AF509" s="103"/>
      <c r="AG509" s="103"/>
      <c r="AH509" s="103"/>
      <c r="AX509" s="103"/>
      <c r="AY509" s="103"/>
      <c r="AZ509" s="103"/>
      <c r="BA509" s="103"/>
    </row>
    <row r="510" spans="21:53" ht="15.75" customHeight="1" x14ac:dyDescent="0.25">
      <c r="U510" s="103"/>
      <c r="V510" s="103"/>
      <c r="W510" s="103"/>
      <c r="X510" s="103"/>
      <c r="Y510" s="103"/>
      <c r="Z510" s="103"/>
      <c r="AA510" s="103"/>
      <c r="AB510" s="103"/>
      <c r="AC510" s="103"/>
      <c r="AD510" s="103"/>
      <c r="AE510" s="103"/>
      <c r="AF510" s="103"/>
      <c r="AG510" s="103"/>
      <c r="AH510" s="103"/>
      <c r="AX510" s="103"/>
      <c r="AY510" s="103"/>
      <c r="AZ510" s="103"/>
      <c r="BA510" s="103"/>
    </row>
    <row r="511" spans="21:53" ht="15.75" customHeight="1" x14ac:dyDescent="0.25">
      <c r="U511" s="103"/>
      <c r="V511" s="103"/>
      <c r="W511" s="103"/>
      <c r="X511" s="103"/>
      <c r="Y511" s="103"/>
      <c r="Z511" s="103"/>
      <c r="AA511" s="103"/>
      <c r="AB511" s="103"/>
      <c r="AC511" s="103"/>
      <c r="AD511" s="103"/>
      <c r="AE511" s="103"/>
      <c r="AF511" s="103"/>
      <c r="AG511" s="103"/>
      <c r="AH511" s="103"/>
      <c r="AX511" s="103"/>
      <c r="AY511" s="103"/>
      <c r="AZ511" s="103"/>
      <c r="BA511" s="103"/>
    </row>
    <row r="512" spans="21:53" ht="15.75" customHeight="1" x14ac:dyDescent="0.25">
      <c r="U512" s="103"/>
      <c r="V512" s="103"/>
      <c r="W512" s="103"/>
      <c r="X512" s="103"/>
      <c r="Y512" s="103"/>
      <c r="Z512" s="103"/>
      <c r="AA512" s="103"/>
      <c r="AB512" s="103"/>
      <c r="AC512" s="103"/>
      <c r="AD512" s="103"/>
      <c r="AE512" s="103"/>
      <c r="AF512" s="103"/>
      <c r="AG512" s="103"/>
      <c r="AH512" s="103"/>
      <c r="AX512" s="103"/>
      <c r="AY512" s="103"/>
      <c r="AZ512" s="103"/>
      <c r="BA512" s="103"/>
    </row>
    <row r="513" spans="21:53" ht="15.75" customHeight="1" x14ac:dyDescent="0.25">
      <c r="U513" s="103"/>
      <c r="V513" s="103"/>
      <c r="W513" s="103"/>
      <c r="X513" s="103"/>
      <c r="Y513" s="103"/>
      <c r="Z513" s="103"/>
      <c r="AA513" s="103"/>
      <c r="AB513" s="103"/>
      <c r="AC513" s="103"/>
      <c r="AD513" s="103"/>
      <c r="AE513" s="103"/>
      <c r="AF513" s="103"/>
      <c r="AG513" s="103"/>
      <c r="AH513" s="103"/>
      <c r="AX513" s="103"/>
      <c r="AY513" s="103"/>
      <c r="AZ513" s="103"/>
      <c r="BA513" s="103"/>
    </row>
    <row r="514" spans="21:53" ht="15.75" customHeight="1" x14ac:dyDescent="0.25">
      <c r="U514" s="103"/>
      <c r="V514" s="103"/>
      <c r="W514" s="103"/>
      <c r="X514" s="103"/>
      <c r="Y514" s="103"/>
      <c r="Z514" s="103"/>
      <c r="AA514" s="103"/>
      <c r="AB514" s="103"/>
      <c r="AC514" s="103"/>
      <c r="AD514" s="103"/>
      <c r="AE514" s="103"/>
      <c r="AF514" s="103"/>
      <c r="AG514" s="103"/>
      <c r="AH514" s="103"/>
      <c r="AX514" s="103"/>
      <c r="AY514" s="103"/>
      <c r="AZ514" s="103"/>
      <c r="BA514" s="103"/>
    </row>
    <row r="515" spans="21:53" ht="15.75" customHeight="1" x14ac:dyDescent="0.25">
      <c r="U515" s="103"/>
      <c r="V515" s="103"/>
      <c r="W515" s="103"/>
      <c r="X515" s="103"/>
      <c r="Y515" s="103"/>
      <c r="Z515" s="103"/>
      <c r="AA515" s="103"/>
      <c r="AB515" s="103"/>
      <c r="AC515" s="103"/>
      <c r="AD515" s="103"/>
      <c r="AE515" s="103"/>
      <c r="AF515" s="103"/>
      <c r="AG515" s="103"/>
      <c r="AH515" s="103"/>
      <c r="AX515" s="103"/>
      <c r="AY515" s="103"/>
      <c r="AZ515" s="103"/>
      <c r="BA515" s="103"/>
    </row>
    <row r="516" spans="21:53" ht="15.75" customHeight="1" x14ac:dyDescent="0.25">
      <c r="U516" s="103"/>
      <c r="V516" s="103"/>
      <c r="W516" s="103"/>
      <c r="X516" s="103"/>
      <c r="Y516" s="103"/>
      <c r="Z516" s="103"/>
      <c r="AA516" s="103"/>
      <c r="AB516" s="103"/>
      <c r="AC516" s="103"/>
      <c r="AD516" s="103"/>
      <c r="AE516" s="103"/>
      <c r="AF516" s="103"/>
      <c r="AG516" s="103"/>
      <c r="AH516" s="103"/>
      <c r="AX516" s="103"/>
      <c r="AY516" s="103"/>
      <c r="AZ516" s="103"/>
      <c r="BA516" s="103"/>
    </row>
    <row r="517" spans="21:53" ht="15.75" customHeight="1" x14ac:dyDescent="0.25">
      <c r="U517" s="103"/>
      <c r="V517" s="103"/>
      <c r="W517" s="103"/>
      <c r="X517" s="103"/>
      <c r="Y517" s="103"/>
      <c r="Z517" s="103"/>
      <c r="AA517" s="103"/>
      <c r="AB517" s="103"/>
      <c r="AC517" s="103"/>
      <c r="AD517" s="103"/>
      <c r="AE517" s="103"/>
      <c r="AF517" s="103"/>
      <c r="AG517" s="103"/>
      <c r="AH517" s="103"/>
      <c r="AX517" s="103"/>
      <c r="AY517" s="103"/>
      <c r="AZ517" s="103"/>
      <c r="BA517" s="103"/>
    </row>
    <row r="518" spans="21:53" ht="15.75" customHeight="1" x14ac:dyDescent="0.25">
      <c r="U518" s="103"/>
      <c r="V518" s="103"/>
      <c r="W518" s="103"/>
      <c r="X518" s="103"/>
      <c r="Y518" s="103"/>
      <c r="Z518" s="103"/>
      <c r="AA518" s="103"/>
      <c r="AB518" s="103"/>
      <c r="AC518" s="103"/>
      <c r="AD518" s="103"/>
      <c r="AE518" s="103"/>
      <c r="AF518" s="103"/>
      <c r="AG518" s="103"/>
      <c r="AH518" s="103"/>
      <c r="AX518" s="103"/>
      <c r="AY518" s="103"/>
      <c r="AZ518" s="103"/>
      <c r="BA518" s="103"/>
    </row>
    <row r="519" spans="21:53" ht="15.75" customHeight="1" x14ac:dyDescent="0.25">
      <c r="U519" s="103"/>
      <c r="V519" s="103"/>
      <c r="W519" s="103"/>
      <c r="X519" s="103"/>
      <c r="Y519" s="103"/>
      <c r="Z519" s="103"/>
      <c r="AA519" s="103"/>
      <c r="AB519" s="103"/>
      <c r="AC519" s="103"/>
      <c r="AD519" s="103"/>
      <c r="AE519" s="103"/>
      <c r="AF519" s="103"/>
      <c r="AG519" s="103"/>
      <c r="AH519" s="103"/>
      <c r="AX519" s="103"/>
      <c r="AY519" s="103"/>
      <c r="AZ519" s="103"/>
      <c r="BA519" s="103"/>
    </row>
    <row r="520" spans="21:53" ht="15.75" customHeight="1" x14ac:dyDescent="0.25">
      <c r="U520" s="103"/>
      <c r="V520" s="103"/>
      <c r="W520" s="103"/>
      <c r="X520" s="103"/>
      <c r="Y520" s="103"/>
      <c r="Z520" s="103"/>
      <c r="AA520" s="103"/>
      <c r="AB520" s="103"/>
      <c r="AC520" s="103"/>
      <c r="AD520" s="103"/>
      <c r="AE520" s="103"/>
      <c r="AF520" s="103"/>
      <c r="AG520" s="103"/>
      <c r="AH520" s="103"/>
      <c r="AX520" s="103"/>
      <c r="AY520" s="103"/>
      <c r="AZ520" s="103"/>
      <c r="BA520" s="103"/>
    </row>
    <row r="521" spans="21:53" ht="15.75" customHeight="1" x14ac:dyDescent="0.25">
      <c r="U521" s="103"/>
      <c r="V521" s="103"/>
      <c r="W521" s="103"/>
      <c r="X521" s="103"/>
      <c r="Y521" s="103"/>
      <c r="Z521" s="103"/>
      <c r="AA521" s="103"/>
      <c r="AB521" s="103"/>
      <c r="AC521" s="103"/>
      <c r="AD521" s="103"/>
      <c r="AE521" s="103"/>
      <c r="AF521" s="103"/>
      <c r="AG521" s="103"/>
      <c r="AH521" s="103"/>
      <c r="AX521" s="103"/>
      <c r="AY521" s="103"/>
      <c r="AZ521" s="103"/>
      <c r="BA521" s="103"/>
    </row>
    <row r="522" spans="21:53" ht="15.75" customHeight="1" x14ac:dyDescent="0.25">
      <c r="U522" s="103"/>
      <c r="V522" s="103"/>
      <c r="W522" s="103"/>
      <c r="X522" s="103"/>
      <c r="Y522" s="103"/>
      <c r="Z522" s="103"/>
      <c r="AA522" s="103"/>
      <c r="AB522" s="103"/>
      <c r="AC522" s="103"/>
      <c r="AD522" s="103"/>
      <c r="AE522" s="103"/>
      <c r="AF522" s="103"/>
      <c r="AG522" s="103"/>
      <c r="AH522" s="103"/>
      <c r="AX522" s="103"/>
      <c r="AY522" s="103"/>
      <c r="AZ522" s="103"/>
      <c r="BA522" s="103"/>
    </row>
    <row r="523" spans="21:53" ht="15.75" customHeight="1" x14ac:dyDescent="0.25">
      <c r="U523" s="103"/>
      <c r="V523" s="103"/>
      <c r="W523" s="103"/>
      <c r="X523" s="103"/>
      <c r="Y523" s="103"/>
      <c r="Z523" s="103"/>
      <c r="AA523" s="103"/>
      <c r="AB523" s="103"/>
      <c r="AC523" s="103"/>
      <c r="AD523" s="103"/>
      <c r="AE523" s="103"/>
      <c r="AF523" s="103"/>
      <c r="AG523" s="103"/>
      <c r="AH523" s="103"/>
      <c r="AX523" s="103"/>
      <c r="AY523" s="103"/>
      <c r="AZ523" s="103"/>
      <c r="BA523" s="103"/>
    </row>
    <row r="524" spans="21:53" ht="15.75" customHeight="1" x14ac:dyDescent="0.25">
      <c r="U524" s="103"/>
      <c r="V524" s="103"/>
      <c r="W524" s="103"/>
      <c r="X524" s="103"/>
      <c r="Y524" s="103"/>
      <c r="Z524" s="103"/>
      <c r="AA524" s="103"/>
      <c r="AB524" s="103"/>
      <c r="AC524" s="103"/>
      <c r="AD524" s="103"/>
      <c r="AE524" s="103"/>
      <c r="AF524" s="103"/>
      <c r="AG524" s="103"/>
      <c r="AH524" s="103"/>
      <c r="AX524" s="103"/>
      <c r="AY524" s="103"/>
      <c r="AZ524" s="103"/>
      <c r="BA524" s="103"/>
    </row>
    <row r="525" spans="21:53" ht="15.75" customHeight="1" x14ac:dyDescent="0.25">
      <c r="U525" s="103"/>
      <c r="V525" s="103"/>
      <c r="W525" s="103"/>
      <c r="X525" s="103"/>
      <c r="Y525" s="103"/>
      <c r="Z525" s="103"/>
      <c r="AA525" s="103"/>
      <c r="AB525" s="103"/>
      <c r="AC525" s="103"/>
      <c r="AD525" s="103"/>
      <c r="AE525" s="103"/>
      <c r="AF525" s="103"/>
      <c r="AG525" s="103"/>
      <c r="AH525" s="103"/>
      <c r="AX525" s="103"/>
      <c r="AY525" s="103"/>
      <c r="AZ525" s="103"/>
      <c r="BA525" s="103"/>
    </row>
    <row r="526" spans="21:53" ht="15.75" customHeight="1" x14ac:dyDescent="0.25">
      <c r="U526" s="103"/>
      <c r="V526" s="103"/>
      <c r="W526" s="103"/>
      <c r="X526" s="103"/>
      <c r="Y526" s="103"/>
      <c r="Z526" s="103"/>
      <c r="AA526" s="103"/>
      <c r="AB526" s="103"/>
      <c r="AC526" s="103"/>
      <c r="AD526" s="103"/>
      <c r="AE526" s="103"/>
      <c r="AF526" s="103"/>
      <c r="AG526" s="103"/>
      <c r="AH526" s="103"/>
      <c r="AX526" s="103"/>
      <c r="AY526" s="103"/>
      <c r="AZ526" s="103"/>
      <c r="BA526" s="103"/>
    </row>
    <row r="527" spans="21:53" ht="15.75" customHeight="1" x14ac:dyDescent="0.25">
      <c r="U527" s="103"/>
      <c r="V527" s="103"/>
      <c r="W527" s="103"/>
      <c r="X527" s="103"/>
      <c r="Y527" s="103"/>
      <c r="Z527" s="103"/>
      <c r="AA527" s="103"/>
      <c r="AB527" s="103"/>
      <c r="AC527" s="103"/>
      <c r="AD527" s="103"/>
      <c r="AE527" s="103"/>
      <c r="AF527" s="103"/>
      <c r="AG527" s="103"/>
      <c r="AH527" s="103"/>
      <c r="AX527" s="103"/>
      <c r="AY527" s="103"/>
      <c r="AZ527" s="103"/>
      <c r="BA527" s="103"/>
    </row>
    <row r="528" spans="21:53" ht="15.75" customHeight="1" x14ac:dyDescent="0.25">
      <c r="U528" s="103"/>
      <c r="V528" s="103"/>
      <c r="W528" s="103"/>
      <c r="X528" s="103"/>
      <c r="Y528" s="103"/>
      <c r="Z528" s="103"/>
      <c r="AA528" s="103"/>
      <c r="AB528" s="103"/>
      <c r="AC528" s="103"/>
      <c r="AD528" s="103"/>
      <c r="AE528" s="103"/>
      <c r="AF528" s="103"/>
      <c r="AG528" s="103"/>
      <c r="AH528" s="103"/>
      <c r="AX528" s="103"/>
      <c r="AY528" s="103"/>
      <c r="AZ528" s="103"/>
      <c r="BA528" s="103"/>
    </row>
    <row r="529" spans="21:53" ht="15.75" customHeight="1" x14ac:dyDescent="0.25">
      <c r="U529" s="103"/>
      <c r="V529" s="103"/>
      <c r="W529" s="103"/>
      <c r="X529" s="103"/>
      <c r="Y529" s="103"/>
      <c r="Z529" s="103"/>
      <c r="AA529" s="103"/>
      <c r="AB529" s="103"/>
      <c r="AC529" s="103"/>
      <c r="AD529" s="103"/>
      <c r="AE529" s="103"/>
      <c r="AF529" s="103"/>
      <c r="AG529" s="103"/>
      <c r="AH529" s="103"/>
      <c r="AX529" s="103"/>
      <c r="AY529" s="103"/>
      <c r="AZ529" s="103"/>
      <c r="BA529" s="103"/>
    </row>
    <row r="530" spans="21:53" ht="15.75" customHeight="1" x14ac:dyDescent="0.25">
      <c r="U530" s="103"/>
      <c r="V530" s="103"/>
      <c r="W530" s="103"/>
      <c r="X530" s="103"/>
      <c r="Y530" s="103"/>
      <c r="Z530" s="103"/>
      <c r="AA530" s="103"/>
      <c r="AB530" s="103"/>
      <c r="AC530" s="103"/>
      <c r="AD530" s="103"/>
      <c r="AE530" s="103"/>
      <c r="AF530" s="103"/>
      <c r="AG530" s="103"/>
      <c r="AH530" s="103"/>
      <c r="AX530" s="103"/>
      <c r="AY530" s="103"/>
      <c r="AZ530" s="103"/>
      <c r="BA530" s="103"/>
    </row>
    <row r="531" spans="21:53" ht="15.75" customHeight="1" x14ac:dyDescent="0.25">
      <c r="U531" s="103"/>
      <c r="V531" s="103"/>
      <c r="W531" s="103"/>
      <c r="X531" s="103"/>
      <c r="Y531" s="103"/>
      <c r="Z531" s="103"/>
      <c r="AA531" s="103"/>
      <c r="AB531" s="103"/>
      <c r="AC531" s="103"/>
      <c r="AD531" s="103"/>
      <c r="AE531" s="103"/>
      <c r="AF531" s="103"/>
      <c r="AG531" s="103"/>
      <c r="AH531" s="103"/>
      <c r="AX531" s="103"/>
      <c r="AY531" s="103"/>
      <c r="AZ531" s="103"/>
      <c r="BA531" s="103"/>
    </row>
    <row r="532" spans="21:53" ht="15.75" customHeight="1" x14ac:dyDescent="0.25">
      <c r="U532" s="103"/>
      <c r="V532" s="103"/>
      <c r="W532" s="103"/>
      <c r="X532" s="103"/>
      <c r="Y532" s="103"/>
      <c r="Z532" s="103"/>
      <c r="AA532" s="103"/>
      <c r="AB532" s="103"/>
      <c r="AC532" s="103"/>
      <c r="AD532" s="103"/>
      <c r="AE532" s="103"/>
      <c r="AF532" s="103"/>
      <c r="AG532" s="103"/>
      <c r="AH532" s="103"/>
      <c r="AX532" s="103"/>
      <c r="AY532" s="103"/>
      <c r="AZ532" s="103"/>
      <c r="BA532" s="103"/>
    </row>
    <row r="533" spans="21:53" ht="15.75" customHeight="1" x14ac:dyDescent="0.25">
      <c r="U533" s="103"/>
      <c r="V533" s="103"/>
      <c r="W533" s="103"/>
      <c r="X533" s="103"/>
      <c r="Y533" s="103"/>
      <c r="Z533" s="103"/>
      <c r="AA533" s="103"/>
      <c r="AB533" s="103"/>
      <c r="AC533" s="103"/>
      <c r="AD533" s="103"/>
      <c r="AE533" s="103"/>
      <c r="AF533" s="103"/>
      <c r="AG533" s="103"/>
      <c r="AH533" s="103"/>
      <c r="AX533" s="103"/>
      <c r="AY533" s="103"/>
      <c r="AZ533" s="103"/>
      <c r="BA533" s="103"/>
    </row>
    <row r="534" spans="21:53" ht="15.75" customHeight="1" x14ac:dyDescent="0.25">
      <c r="U534" s="103"/>
      <c r="V534" s="103"/>
      <c r="W534" s="103"/>
      <c r="X534" s="103"/>
      <c r="Y534" s="103"/>
      <c r="Z534" s="103"/>
      <c r="AA534" s="103"/>
      <c r="AB534" s="103"/>
      <c r="AC534" s="103"/>
      <c r="AD534" s="103"/>
      <c r="AE534" s="103"/>
      <c r="AF534" s="103"/>
      <c r="AG534" s="103"/>
      <c r="AH534" s="103"/>
      <c r="AX534" s="103"/>
      <c r="AY534" s="103"/>
      <c r="AZ534" s="103"/>
      <c r="BA534" s="103"/>
    </row>
    <row r="535" spans="21:53" ht="15.75" customHeight="1" x14ac:dyDescent="0.25">
      <c r="U535" s="103"/>
      <c r="V535" s="103"/>
      <c r="W535" s="103"/>
      <c r="X535" s="103"/>
      <c r="Y535" s="103"/>
      <c r="Z535" s="103"/>
      <c r="AA535" s="103"/>
      <c r="AB535" s="103"/>
      <c r="AC535" s="103"/>
      <c r="AD535" s="103"/>
      <c r="AE535" s="103"/>
      <c r="AF535" s="103"/>
      <c r="AG535" s="103"/>
      <c r="AH535" s="103"/>
      <c r="AX535" s="103"/>
      <c r="AY535" s="103"/>
      <c r="AZ535" s="103"/>
      <c r="BA535" s="103"/>
    </row>
    <row r="536" spans="21:53" ht="15.75" customHeight="1" x14ac:dyDescent="0.25">
      <c r="U536" s="103"/>
      <c r="V536" s="103"/>
      <c r="W536" s="103"/>
      <c r="X536" s="103"/>
      <c r="Y536" s="103"/>
      <c r="Z536" s="103"/>
      <c r="AA536" s="103"/>
      <c r="AB536" s="103"/>
      <c r="AC536" s="103"/>
      <c r="AD536" s="103"/>
      <c r="AE536" s="103"/>
      <c r="AF536" s="103"/>
      <c r="AG536" s="103"/>
      <c r="AH536" s="103"/>
      <c r="AX536" s="103"/>
      <c r="AY536" s="103"/>
      <c r="AZ536" s="103"/>
      <c r="BA536" s="103"/>
    </row>
    <row r="537" spans="21:53" ht="15.75" customHeight="1" x14ac:dyDescent="0.25">
      <c r="U537" s="103"/>
      <c r="V537" s="103"/>
      <c r="W537" s="103"/>
      <c r="X537" s="103"/>
      <c r="Y537" s="103"/>
      <c r="Z537" s="103"/>
      <c r="AA537" s="103"/>
      <c r="AB537" s="103"/>
      <c r="AC537" s="103"/>
      <c r="AD537" s="103"/>
      <c r="AE537" s="103"/>
      <c r="AF537" s="103"/>
      <c r="AG537" s="103"/>
      <c r="AH537" s="103"/>
      <c r="AX537" s="103"/>
      <c r="AY537" s="103"/>
      <c r="AZ537" s="103"/>
      <c r="BA537" s="103"/>
    </row>
    <row r="538" spans="21:53" ht="15.75" customHeight="1" x14ac:dyDescent="0.25">
      <c r="U538" s="103"/>
      <c r="V538" s="103"/>
      <c r="W538" s="103"/>
      <c r="X538" s="103"/>
      <c r="Y538" s="103"/>
      <c r="Z538" s="103"/>
      <c r="AA538" s="103"/>
      <c r="AB538" s="103"/>
      <c r="AC538" s="103"/>
      <c r="AD538" s="103"/>
      <c r="AE538" s="103"/>
      <c r="AF538" s="103"/>
      <c r="AG538" s="103"/>
      <c r="AH538" s="103"/>
      <c r="AX538" s="103"/>
      <c r="AY538" s="103"/>
      <c r="AZ538" s="103"/>
      <c r="BA538" s="103"/>
    </row>
    <row r="539" spans="21:53" ht="15.75" customHeight="1" x14ac:dyDescent="0.25">
      <c r="U539" s="103"/>
      <c r="V539" s="103"/>
      <c r="W539" s="103"/>
      <c r="X539" s="103"/>
      <c r="Y539" s="103"/>
      <c r="Z539" s="103"/>
      <c r="AA539" s="103"/>
      <c r="AB539" s="103"/>
      <c r="AC539" s="103"/>
      <c r="AD539" s="103"/>
      <c r="AE539" s="103"/>
      <c r="AF539" s="103"/>
      <c r="AG539" s="103"/>
      <c r="AH539" s="103"/>
      <c r="AX539" s="103"/>
      <c r="AY539" s="103"/>
      <c r="AZ539" s="103"/>
      <c r="BA539" s="103"/>
    </row>
    <row r="540" spans="21:53" ht="15.75" customHeight="1" x14ac:dyDescent="0.25">
      <c r="U540" s="103"/>
      <c r="V540" s="103"/>
      <c r="W540" s="103"/>
      <c r="X540" s="103"/>
      <c r="Y540" s="103"/>
      <c r="Z540" s="103"/>
      <c r="AA540" s="103"/>
      <c r="AB540" s="103"/>
      <c r="AC540" s="103"/>
      <c r="AD540" s="103"/>
      <c r="AE540" s="103"/>
      <c r="AF540" s="103"/>
      <c r="AG540" s="103"/>
      <c r="AH540" s="103"/>
      <c r="AX540" s="103"/>
      <c r="AY540" s="103"/>
      <c r="AZ540" s="103"/>
      <c r="BA540" s="103"/>
    </row>
    <row r="541" spans="21:53" ht="15.75" customHeight="1" x14ac:dyDescent="0.25">
      <c r="U541" s="103"/>
      <c r="V541" s="103"/>
      <c r="W541" s="103"/>
      <c r="X541" s="103"/>
      <c r="Y541" s="103"/>
      <c r="Z541" s="103"/>
      <c r="AA541" s="103"/>
      <c r="AB541" s="103"/>
      <c r="AC541" s="103"/>
      <c r="AD541" s="103"/>
      <c r="AE541" s="103"/>
      <c r="AF541" s="103"/>
      <c r="AG541" s="103"/>
      <c r="AH541" s="103"/>
      <c r="AX541" s="103"/>
      <c r="AY541" s="103"/>
      <c r="AZ541" s="103"/>
      <c r="BA541" s="103"/>
    </row>
    <row r="542" spans="21:53" ht="15.75" customHeight="1" x14ac:dyDescent="0.25">
      <c r="U542" s="103"/>
      <c r="V542" s="103"/>
      <c r="W542" s="103"/>
      <c r="X542" s="103"/>
      <c r="Y542" s="103"/>
      <c r="Z542" s="103"/>
      <c r="AA542" s="103"/>
      <c r="AB542" s="103"/>
      <c r="AC542" s="103"/>
      <c r="AD542" s="103"/>
      <c r="AE542" s="103"/>
      <c r="AF542" s="103"/>
      <c r="AG542" s="103"/>
      <c r="AH542" s="103"/>
      <c r="AX542" s="103"/>
      <c r="AY542" s="103"/>
      <c r="AZ542" s="103"/>
      <c r="BA542" s="103"/>
    </row>
    <row r="543" spans="21:53" ht="15.75" customHeight="1" x14ac:dyDescent="0.25">
      <c r="U543" s="103"/>
      <c r="V543" s="103"/>
      <c r="W543" s="103"/>
      <c r="X543" s="103"/>
      <c r="Y543" s="103"/>
      <c r="Z543" s="103"/>
      <c r="AA543" s="103"/>
      <c r="AB543" s="103"/>
      <c r="AC543" s="103"/>
      <c r="AD543" s="103"/>
      <c r="AE543" s="103"/>
      <c r="AF543" s="103"/>
      <c r="AG543" s="103"/>
      <c r="AH543" s="103"/>
      <c r="AX543" s="103"/>
      <c r="AY543" s="103"/>
      <c r="AZ543" s="103"/>
      <c r="BA543" s="103"/>
    </row>
    <row r="544" spans="21:53" ht="15.75" customHeight="1" x14ac:dyDescent="0.25">
      <c r="U544" s="103"/>
      <c r="V544" s="103"/>
      <c r="W544" s="103"/>
      <c r="X544" s="103"/>
      <c r="Y544" s="103"/>
      <c r="Z544" s="103"/>
      <c r="AA544" s="103"/>
      <c r="AB544" s="103"/>
      <c r="AC544" s="103"/>
      <c r="AD544" s="103"/>
      <c r="AE544" s="103"/>
      <c r="AF544" s="103"/>
      <c r="AG544" s="103"/>
      <c r="AH544" s="103"/>
      <c r="AX544" s="103"/>
      <c r="AY544" s="103"/>
      <c r="AZ544" s="103"/>
      <c r="BA544" s="103"/>
    </row>
    <row r="545" spans="21:53" ht="15.75" customHeight="1" x14ac:dyDescent="0.25">
      <c r="U545" s="103"/>
      <c r="V545" s="103"/>
      <c r="W545" s="103"/>
      <c r="X545" s="103"/>
      <c r="Y545" s="103"/>
      <c r="Z545" s="103"/>
      <c r="AA545" s="103"/>
      <c r="AB545" s="103"/>
      <c r="AC545" s="103"/>
      <c r="AD545" s="103"/>
      <c r="AE545" s="103"/>
      <c r="AF545" s="103"/>
      <c r="AG545" s="103"/>
      <c r="AH545" s="103"/>
      <c r="AX545" s="103"/>
      <c r="AY545" s="103"/>
      <c r="AZ545" s="103"/>
      <c r="BA545" s="103"/>
    </row>
    <row r="546" spans="21:53" ht="15.75" customHeight="1" x14ac:dyDescent="0.25">
      <c r="U546" s="103"/>
      <c r="V546" s="103"/>
      <c r="W546" s="103"/>
      <c r="X546" s="103"/>
      <c r="Y546" s="103"/>
      <c r="Z546" s="103"/>
      <c r="AA546" s="103"/>
      <c r="AB546" s="103"/>
      <c r="AC546" s="103"/>
      <c r="AD546" s="103"/>
      <c r="AE546" s="103"/>
      <c r="AF546" s="103"/>
      <c r="AG546" s="103"/>
      <c r="AH546" s="103"/>
      <c r="AX546" s="103"/>
      <c r="AY546" s="103"/>
      <c r="AZ546" s="103"/>
      <c r="BA546" s="103"/>
    </row>
    <row r="547" spans="21:53" ht="15.75" customHeight="1" x14ac:dyDescent="0.25">
      <c r="U547" s="103"/>
      <c r="V547" s="103"/>
      <c r="W547" s="103"/>
      <c r="X547" s="103"/>
      <c r="Y547" s="103"/>
      <c r="Z547" s="103"/>
      <c r="AA547" s="103"/>
      <c r="AB547" s="103"/>
      <c r="AC547" s="103"/>
      <c r="AD547" s="103"/>
      <c r="AE547" s="103"/>
      <c r="AF547" s="103"/>
      <c r="AG547" s="103"/>
      <c r="AH547" s="103"/>
      <c r="AX547" s="103"/>
      <c r="AY547" s="103"/>
      <c r="AZ547" s="103"/>
      <c r="BA547" s="103"/>
    </row>
    <row r="548" spans="21:53" ht="15.75" customHeight="1" x14ac:dyDescent="0.25">
      <c r="U548" s="103"/>
      <c r="V548" s="103"/>
      <c r="W548" s="103"/>
      <c r="X548" s="103"/>
      <c r="Y548" s="103"/>
      <c r="Z548" s="103"/>
      <c r="AA548" s="103"/>
      <c r="AB548" s="103"/>
      <c r="AC548" s="103"/>
      <c r="AD548" s="103"/>
      <c r="AE548" s="103"/>
      <c r="AF548" s="103"/>
      <c r="AG548" s="103"/>
      <c r="AH548" s="103"/>
      <c r="AX548" s="103"/>
      <c r="AY548" s="103"/>
      <c r="AZ548" s="103"/>
      <c r="BA548" s="103"/>
    </row>
    <row r="549" spans="21:53" ht="15.75" customHeight="1" x14ac:dyDescent="0.25">
      <c r="U549" s="103"/>
      <c r="V549" s="103"/>
      <c r="W549" s="103"/>
      <c r="X549" s="103"/>
      <c r="Y549" s="103"/>
      <c r="Z549" s="103"/>
      <c r="AA549" s="103"/>
      <c r="AB549" s="103"/>
      <c r="AC549" s="103"/>
      <c r="AD549" s="103"/>
      <c r="AE549" s="103"/>
      <c r="AF549" s="103"/>
      <c r="AG549" s="103"/>
      <c r="AH549" s="103"/>
      <c r="AX549" s="103"/>
      <c r="AY549" s="103"/>
      <c r="AZ549" s="103"/>
      <c r="BA549" s="103"/>
    </row>
    <row r="550" spans="21:53" ht="15.75" customHeight="1" x14ac:dyDescent="0.25">
      <c r="U550" s="103"/>
      <c r="V550" s="103"/>
      <c r="W550" s="103"/>
      <c r="X550" s="103"/>
      <c r="Y550" s="103"/>
      <c r="Z550" s="103"/>
      <c r="AA550" s="103"/>
      <c r="AB550" s="103"/>
      <c r="AC550" s="103"/>
      <c r="AD550" s="103"/>
      <c r="AE550" s="103"/>
      <c r="AF550" s="103"/>
      <c r="AG550" s="103"/>
      <c r="AH550" s="103"/>
      <c r="AX550" s="103"/>
      <c r="AY550" s="103"/>
      <c r="AZ550" s="103"/>
      <c r="BA550" s="103"/>
    </row>
    <row r="551" spans="21:53" ht="15.75" customHeight="1" x14ac:dyDescent="0.25">
      <c r="U551" s="103"/>
      <c r="V551" s="103"/>
      <c r="W551" s="103"/>
      <c r="X551" s="103"/>
      <c r="Y551" s="103"/>
      <c r="Z551" s="103"/>
      <c r="AA551" s="103"/>
      <c r="AB551" s="103"/>
      <c r="AC551" s="103"/>
      <c r="AD551" s="103"/>
      <c r="AE551" s="103"/>
      <c r="AF551" s="103"/>
      <c r="AG551" s="103"/>
      <c r="AH551" s="103"/>
      <c r="AX551" s="103"/>
      <c r="AY551" s="103"/>
      <c r="AZ551" s="103"/>
      <c r="BA551" s="103"/>
    </row>
    <row r="552" spans="21:53" ht="15.75" customHeight="1" x14ac:dyDescent="0.25">
      <c r="U552" s="103"/>
      <c r="V552" s="103"/>
      <c r="W552" s="103"/>
      <c r="X552" s="103"/>
      <c r="Y552" s="103"/>
      <c r="Z552" s="103"/>
      <c r="AA552" s="103"/>
      <c r="AB552" s="103"/>
      <c r="AC552" s="103"/>
      <c r="AD552" s="103"/>
      <c r="AE552" s="103"/>
      <c r="AF552" s="103"/>
      <c r="AG552" s="103"/>
      <c r="AH552" s="103"/>
      <c r="AX552" s="103"/>
      <c r="AY552" s="103"/>
      <c r="AZ552" s="103"/>
      <c r="BA552" s="103"/>
    </row>
    <row r="553" spans="21:53" ht="15.75" customHeight="1" x14ac:dyDescent="0.25">
      <c r="U553" s="103"/>
      <c r="V553" s="103"/>
      <c r="W553" s="103"/>
      <c r="X553" s="103"/>
      <c r="Y553" s="103"/>
      <c r="Z553" s="103"/>
      <c r="AA553" s="103"/>
      <c r="AB553" s="103"/>
      <c r="AC553" s="103"/>
      <c r="AD553" s="103"/>
      <c r="AE553" s="103"/>
      <c r="AF553" s="103"/>
      <c r="AG553" s="103"/>
      <c r="AH553" s="103"/>
      <c r="AX553" s="103"/>
      <c r="AY553" s="103"/>
      <c r="AZ553" s="103"/>
      <c r="BA553" s="103"/>
    </row>
    <row r="554" spans="21:53" ht="15.75" customHeight="1" x14ac:dyDescent="0.25">
      <c r="U554" s="103"/>
      <c r="V554" s="103"/>
      <c r="W554" s="103"/>
      <c r="X554" s="103"/>
      <c r="Y554" s="103"/>
      <c r="Z554" s="103"/>
      <c r="AA554" s="103"/>
      <c r="AB554" s="103"/>
      <c r="AC554" s="103"/>
      <c r="AD554" s="103"/>
      <c r="AE554" s="103"/>
      <c r="AF554" s="103"/>
      <c r="AG554" s="103"/>
      <c r="AH554" s="103"/>
      <c r="AX554" s="103"/>
      <c r="AY554" s="103"/>
      <c r="AZ554" s="103"/>
      <c r="BA554" s="103"/>
    </row>
    <row r="555" spans="21:53" ht="15.75" customHeight="1" x14ac:dyDescent="0.25">
      <c r="U555" s="103"/>
      <c r="V555" s="103"/>
      <c r="W555" s="103"/>
      <c r="X555" s="103"/>
      <c r="Y555" s="103"/>
      <c r="Z555" s="103"/>
      <c r="AA555" s="103"/>
      <c r="AB555" s="103"/>
      <c r="AC555" s="103"/>
      <c r="AD555" s="103"/>
      <c r="AE555" s="103"/>
      <c r="AF555" s="103"/>
      <c r="AG555" s="103"/>
      <c r="AH555" s="103"/>
      <c r="AX555" s="103"/>
      <c r="AY555" s="103"/>
      <c r="AZ555" s="103"/>
      <c r="BA555" s="103"/>
    </row>
    <row r="556" spans="21:53" ht="15.75" customHeight="1" x14ac:dyDescent="0.25">
      <c r="U556" s="103"/>
      <c r="V556" s="103"/>
      <c r="W556" s="103"/>
      <c r="X556" s="103"/>
      <c r="Y556" s="103"/>
      <c r="Z556" s="103"/>
      <c r="AA556" s="103"/>
      <c r="AB556" s="103"/>
      <c r="AC556" s="103"/>
      <c r="AD556" s="103"/>
      <c r="AE556" s="103"/>
      <c r="AF556" s="103"/>
      <c r="AG556" s="103"/>
      <c r="AH556" s="103"/>
      <c r="AX556" s="103"/>
      <c r="AY556" s="103"/>
      <c r="AZ556" s="103"/>
      <c r="BA556" s="103"/>
    </row>
    <row r="557" spans="21:53" ht="15.75" customHeight="1" x14ac:dyDescent="0.25">
      <c r="U557" s="103"/>
      <c r="V557" s="103"/>
      <c r="W557" s="103"/>
      <c r="X557" s="103"/>
      <c r="Y557" s="103"/>
      <c r="Z557" s="103"/>
      <c r="AA557" s="103"/>
      <c r="AB557" s="103"/>
      <c r="AC557" s="103"/>
      <c r="AD557" s="103"/>
      <c r="AE557" s="103"/>
      <c r="AF557" s="103"/>
      <c r="AG557" s="103"/>
      <c r="AH557" s="103"/>
      <c r="AX557" s="103"/>
      <c r="AY557" s="103"/>
      <c r="AZ557" s="103"/>
      <c r="BA557" s="103"/>
    </row>
    <row r="558" spans="21:53" ht="15.75" customHeight="1" x14ac:dyDescent="0.25">
      <c r="U558" s="103"/>
      <c r="V558" s="103"/>
      <c r="W558" s="103"/>
      <c r="X558" s="103"/>
      <c r="Y558" s="103"/>
      <c r="Z558" s="103"/>
      <c r="AA558" s="103"/>
      <c r="AB558" s="103"/>
      <c r="AC558" s="103"/>
      <c r="AD558" s="103"/>
      <c r="AE558" s="103"/>
      <c r="AF558" s="103"/>
      <c r="AG558" s="103"/>
      <c r="AH558" s="103"/>
      <c r="AX558" s="103"/>
      <c r="AY558" s="103"/>
      <c r="AZ558" s="103"/>
      <c r="BA558" s="103"/>
    </row>
    <row r="559" spans="21:53" ht="15.75" customHeight="1" x14ac:dyDescent="0.25">
      <c r="U559" s="103"/>
      <c r="V559" s="103"/>
      <c r="W559" s="103"/>
      <c r="X559" s="103"/>
      <c r="Y559" s="103"/>
      <c r="Z559" s="103"/>
      <c r="AA559" s="103"/>
      <c r="AB559" s="103"/>
      <c r="AC559" s="103"/>
      <c r="AD559" s="103"/>
      <c r="AE559" s="103"/>
      <c r="AF559" s="103"/>
      <c r="AG559" s="103"/>
      <c r="AH559" s="103"/>
      <c r="AX559" s="103"/>
      <c r="AY559" s="103"/>
      <c r="AZ559" s="103"/>
      <c r="BA559" s="103"/>
    </row>
    <row r="560" spans="21:53" ht="15.75" customHeight="1" x14ac:dyDescent="0.25">
      <c r="U560" s="103"/>
      <c r="V560" s="103"/>
      <c r="W560" s="103"/>
      <c r="X560" s="103"/>
      <c r="Y560" s="103"/>
      <c r="Z560" s="103"/>
      <c r="AA560" s="103"/>
      <c r="AB560" s="103"/>
      <c r="AC560" s="103"/>
      <c r="AD560" s="103"/>
      <c r="AE560" s="103"/>
      <c r="AF560" s="103"/>
      <c r="AG560" s="103"/>
      <c r="AH560" s="103"/>
      <c r="AX560" s="103"/>
      <c r="AY560" s="103"/>
      <c r="AZ560" s="103"/>
      <c r="BA560" s="103"/>
    </row>
    <row r="561" spans="21:53" ht="15.75" customHeight="1" x14ac:dyDescent="0.25">
      <c r="U561" s="103"/>
      <c r="V561" s="103"/>
      <c r="W561" s="103"/>
      <c r="X561" s="103"/>
      <c r="Y561" s="103"/>
      <c r="Z561" s="103"/>
      <c r="AA561" s="103"/>
      <c r="AB561" s="103"/>
      <c r="AC561" s="103"/>
      <c r="AD561" s="103"/>
      <c r="AE561" s="103"/>
      <c r="AF561" s="103"/>
      <c r="AG561" s="103"/>
      <c r="AH561" s="103"/>
      <c r="AX561" s="103"/>
      <c r="AY561" s="103"/>
      <c r="AZ561" s="103"/>
      <c r="BA561" s="103"/>
    </row>
    <row r="562" spans="21:53" ht="15.75" customHeight="1" x14ac:dyDescent="0.25">
      <c r="U562" s="103"/>
      <c r="V562" s="103"/>
      <c r="W562" s="103"/>
      <c r="X562" s="103"/>
      <c r="Y562" s="103"/>
      <c r="Z562" s="103"/>
      <c r="AA562" s="103"/>
      <c r="AB562" s="103"/>
      <c r="AC562" s="103"/>
      <c r="AD562" s="103"/>
      <c r="AE562" s="103"/>
      <c r="AF562" s="103"/>
      <c r="AG562" s="103"/>
      <c r="AH562" s="103"/>
      <c r="AX562" s="103"/>
      <c r="AY562" s="103"/>
      <c r="AZ562" s="103"/>
      <c r="BA562" s="103"/>
    </row>
    <row r="563" spans="21:53" ht="15.75" customHeight="1" x14ac:dyDescent="0.25">
      <c r="U563" s="103"/>
      <c r="V563" s="103"/>
      <c r="W563" s="103"/>
      <c r="X563" s="103"/>
      <c r="Y563" s="103"/>
      <c r="Z563" s="103"/>
      <c r="AA563" s="103"/>
      <c r="AB563" s="103"/>
      <c r="AC563" s="103"/>
      <c r="AD563" s="103"/>
      <c r="AE563" s="103"/>
      <c r="AF563" s="103"/>
      <c r="AG563" s="103"/>
      <c r="AH563" s="103"/>
      <c r="AX563" s="103"/>
      <c r="AY563" s="103"/>
      <c r="AZ563" s="103"/>
      <c r="BA563" s="103"/>
    </row>
    <row r="564" spans="21:53" ht="15.75" customHeight="1" x14ac:dyDescent="0.25">
      <c r="U564" s="103"/>
      <c r="V564" s="103"/>
      <c r="W564" s="103"/>
      <c r="X564" s="103"/>
      <c r="Y564" s="103"/>
      <c r="Z564" s="103"/>
      <c r="AA564" s="103"/>
      <c r="AB564" s="103"/>
      <c r="AC564" s="103"/>
      <c r="AD564" s="103"/>
      <c r="AE564" s="103"/>
      <c r="AF564" s="103"/>
      <c r="AG564" s="103"/>
      <c r="AH564" s="103"/>
      <c r="AX564" s="103"/>
      <c r="AY564" s="103"/>
      <c r="AZ564" s="103"/>
      <c r="BA564" s="103"/>
    </row>
    <row r="565" spans="21:53" ht="15.75" customHeight="1" x14ac:dyDescent="0.25">
      <c r="U565" s="103"/>
      <c r="V565" s="103"/>
      <c r="W565" s="103"/>
      <c r="X565" s="103"/>
      <c r="Y565" s="103"/>
      <c r="Z565" s="103"/>
      <c r="AA565" s="103"/>
      <c r="AB565" s="103"/>
      <c r="AC565" s="103"/>
      <c r="AD565" s="103"/>
      <c r="AE565" s="103"/>
      <c r="AF565" s="103"/>
      <c r="AG565" s="103"/>
      <c r="AH565" s="103"/>
      <c r="AX565" s="103"/>
      <c r="AY565" s="103"/>
      <c r="AZ565" s="103"/>
      <c r="BA565" s="103"/>
    </row>
    <row r="566" spans="21:53" ht="15.75" customHeight="1" x14ac:dyDescent="0.25">
      <c r="U566" s="103"/>
      <c r="V566" s="103"/>
      <c r="W566" s="103"/>
      <c r="X566" s="103"/>
      <c r="Y566" s="103"/>
      <c r="Z566" s="103"/>
      <c r="AA566" s="103"/>
      <c r="AB566" s="103"/>
      <c r="AC566" s="103"/>
      <c r="AD566" s="103"/>
      <c r="AE566" s="103"/>
      <c r="AF566" s="103"/>
      <c r="AG566" s="103"/>
      <c r="AH566" s="103"/>
      <c r="AX566" s="103"/>
      <c r="AY566" s="103"/>
      <c r="AZ566" s="103"/>
      <c r="BA566" s="103"/>
    </row>
    <row r="567" spans="21:53" ht="15.75" customHeight="1" x14ac:dyDescent="0.25">
      <c r="U567" s="103"/>
      <c r="V567" s="103"/>
      <c r="W567" s="103"/>
      <c r="X567" s="103"/>
      <c r="Y567" s="103"/>
      <c r="Z567" s="103"/>
      <c r="AA567" s="103"/>
      <c r="AB567" s="103"/>
      <c r="AC567" s="103"/>
      <c r="AD567" s="103"/>
      <c r="AE567" s="103"/>
      <c r="AF567" s="103"/>
      <c r="AG567" s="103"/>
      <c r="AH567" s="103"/>
      <c r="AX567" s="103"/>
      <c r="AY567" s="103"/>
      <c r="AZ567" s="103"/>
      <c r="BA567" s="103"/>
    </row>
    <row r="568" spans="21:53" ht="15.75" customHeight="1" x14ac:dyDescent="0.25">
      <c r="U568" s="103"/>
      <c r="V568" s="103"/>
      <c r="W568" s="103"/>
      <c r="X568" s="103"/>
      <c r="Y568" s="103"/>
      <c r="Z568" s="103"/>
      <c r="AA568" s="103"/>
      <c r="AB568" s="103"/>
      <c r="AC568" s="103"/>
      <c r="AD568" s="103"/>
      <c r="AE568" s="103"/>
      <c r="AF568" s="103"/>
      <c r="AG568" s="103"/>
      <c r="AH568" s="103"/>
      <c r="AX568" s="103"/>
      <c r="AY568" s="103"/>
      <c r="AZ568" s="103"/>
      <c r="BA568" s="103"/>
    </row>
    <row r="569" spans="21:53" ht="15.75" customHeight="1" x14ac:dyDescent="0.25">
      <c r="U569" s="103"/>
      <c r="V569" s="103"/>
      <c r="W569" s="103"/>
      <c r="X569" s="103"/>
      <c r="Y569" s="103"/>
      <c r="Z569" s="103"/>
      <c r="AA569" s="103"/>
      <c r="AB569" s="103"/>
      <c r="AC569" s="103"/>
      <c r="AD569" s="103"/>
      <c r="AE569" s="103"/>
      <c r="AF569" s="103"/>
      <c r="AG569" s="103"/>
      <c r="AH569" s="103"/>
      <c r="AX569" s="103"/>
      <c r="AY569" s="103"/>
      <c r="AZ569" s="103"/>
      <c r="BA569" s="103"/>
    </row>
    <row r="570" spans="21:53" ht="15.75" customHeight="1" x14ac:dyDescent="0.25">
      <c r="U570" s="103"/>
      <c r="V570" s="103"/>
      <c r="W570" s="103"/>
      <c r="X570" s="103"/>
      <c r="Y570" s="103"/>
      <c r="Z570" s="103"/>
      <c r="AA570" s="103"/>
      <c r="AB570" s="103"/>
      <c r="AC570" s="103"/>
      <c r="AD570" s="103"/>
      <c r="AE570" s="103"/>
      <c r="AF570" s="103"/>
      <c r="AG570" s="103"/>
      <c r="AH570" s="103"/>
      <c r="AX570" s="103"/>
      <c r="AY570" s="103"/>
      <c r="AZ570" s="103"/>
      <c r="BA570" s="103"/>
    </row>
    <row r="571" spans="21:53" ht="15.75" customHeight="1" x14ac:dyDescent="0.25">
      <c r="U571" s="103"/>
      <c r="V571" s="103"/>
      <c r="W571" s="103"/>
      <c r="X571" s="103"/>
      <c r="Y571" s="103"/>
      <c r="Z571" s="103"/>
      <c r="AA571" s="103"/>
      <c r="AB571" s="103"/>
      <c r="AC571" s="103"/>
      <c r="AD571" s="103"/>
      <c r="AE571" s="103"/>
      <c r="AF571" s="103"/>
      <c r="AG571" s="103"/>
      <c r="AH571" s="103"/>
      <c r="AX571" s="103"/>
      <c r="AY571" s="103"/>
      <c r="AZ571" s="103"/>
      <c r="BA571" s="103"/>
    </row>
    <row r="572" spans="21:53" ht="15.75" customHeight="1" x14ac:dyDescent="0.25">
      <c r="U572" s="103"/>
      <c r="V572" s="103"/>
      <c r="W572" s="103"/>
      <c r="X572" s="103"/>
      <c r="Y572" s="103"/>
      <c r="Z572" s="103"/>
      <c r="AA572" s="103"/>
      <c r="AB572" s="103"/>
      <c r="AC572" s="103"/>
      <c r="AD572" s="103"/>
      <c r="AE572" s="103"/>
      <c r="AF572" s="103"/>
      <c r="AG572" s="103"/>
      <c r="AH572" s="103"/>
      <c r="AX572" s="103"/>
      <c r="AY572" s="103"/>
      <c r="AZ572" s="103"/>
      <c r="BA572" s="103"/>
    </row>
    <row r="573" spans="21:53" ht="15.75" customHeight="1" x14ac:dyDescent="0.25">
      <c r="U573" s="103"/>
      <c r="V573" s="103"/>
      <c r="W573" s="103"/>
      <c r="X573" s="103"/>
      <c r="Y573" s="103"/>
      <c r="Z573" s="103"/>
      <c r="AA573" s="103"/>
      <c r="AB573" s="103"/>
      <c r="AC573" s="103"/>
      <c r="AD573" s="103"/>
      <c r="AE573" s="103"/>
      <c r="AF573" s="103"/>
      <c r="AG573" s="103"/>
      <c r="AH573" s="103"/>
      <c r="AX573" s="103"/>
      <c r="AY573" s="103"/>
      <c r="AZ573" s="103"/>
      <c r="BA573" s="103"/>
    </row>
    <row r="574" spans="21:53" ht="15.75" customHeight="1" x14ac:dyDescent="0.25">
      <c r="U574" s="103"/>
      <c r="V574" s="103"/>
      <c r="W574" s="103"/>
      <c r="X574" s="103"/>
      <c r="Y574" s="103"/>
      <c r="Z574" s="103"/>
      <c r="AA574" s="103"/>
      <c r="AB574" s="103"/>
      <c r="AC574" s="103"/>
      <c r="AD574" s="103"/>
      <c r="AE574" s="103"/>
      <c r="AF574" s="103"/>
      <c r="AG574" s="103"/>
      <c r="AH574" s="103"/>
      <c r="AX574" s="103"/>
      <c r="AY574" s="103"/>
      <c r="AZ574" s="103"/>
      <c r="BA574" s="103"/>
    </row>
    <row r="575" spans="21:53" ht="15.75" customHeight="1" x14ac:dyDescent="0.25">
      <c r="U575" s="103"/>
      <c r="V575" s="103"/>
      <c r="W575" s="103"/>
      <c r="X575" s="103"/>
      <c r="Y575" s="103"/>
      <c r="Z575" s="103"/>
      <c r="AA575" s="103"/>
      <c r="AB575" s="103"/>
      <c r="AC575" s="103"/>
      <c r="AD575" s="103"/>
      <c r="AE575" s="103"/>
      <c r="AF575" s="103"/>
      <c r="AG575" s="103"/>
      <c r="AH575" s="103"/>
      <c r="AX575" s="103"/>
      <c r="AY575" s="103"/>
      <c r="AZ575" s="103"/>
      <c r="BA575" s="103"/>
    </row>
    <row r="576" spans="21:53" ht="15.75" customHeight="1" x14ac:dyDescent="0.25">
      <c r="U576" s="103"/>
      <c r="V576" s="103"/>
      <c r="W576" s="103"/>
      <c r="X576" s="103"/>
      <c r="Y576" s="103"/>
      <c r="Z576" s="103"/>
      <c r="AA576" s="103"/>
      <c r="AB576" s="103"/>
      <c r="AC576" s="103"/>
      <c r="AD576" s="103"/>
      <c r="AE576" s="103"/>
      <c r="AF576" s="103"/>
      <c r="AG576" s="103"/>
      <c r="AH576" s="103"/>
      <c r="AX576" s="103"/>
      <c r="AY576" s="103"/>
      <c r="AZ576" s="103"/>
      <c r="BA576" s="103"/>
    </row>
    <row r="577" spans="21:53" ht="15.75" customHeight="1" x14ac:dyDescent="0.25">
      <c r="U577" s="103"/>
      <c r="V577" s="103"/>
      <c r="W577" s="103"/>
      <c r="X577" s="103"/>
      <c r="Y577" s="103"/>
      <c r="Z577" s="103"/>
      <c r="AA577" s="103"/>
      <c r="AB577" s="103"/>
      <c r="AC577" s="103"/>
      <c r="AD577" s="103"/>
      <c r="AE577" s="103"/>
      <c r="AF577" s="103"/>
      <c r="AG577" s="103"/>
      <c r="AH577" s="103"/>
      <c r="AX577" s="103"/>
      <c r="AY577" s="103"/>
      <c r="AZ577" s="103"/>
      <c r="BA577" s="103"/>
    </row>
    <row r="578" spans="21:53" ht="15.75" customHeight="1" x14ac:dyDescent="0.25">
      <c r="U578" s="103"/>
      <c r="V578" s="103"/>
      <c r="W578" s="103"/>
      <c r="X578" s="103"/>
      <c r="Y578" s="103"/>
      <c r="Z578" s="103"/>
      <c r="AA578" s="103"/>
      <c r="AB578" s="103"/>
      <c r="AC578" s="103"/>
      <c r="AD578" s="103"/>
      <c r="AE578" s="103"/>
      <c r="AF578" s="103"/>
      <c r="AG578" s="103"/>
      <c r="AH578" s="103"/>
      <c r="AX578" s="103"/>
      <c r="AY578" s="103"/>
      <c r="AZ578" s="103"/>
      <c r="BA578" s="103"/>
    </row>
    <row r="579" spans="21:53" ht="15.75" customHeight="1" x14ac:dyDescent="0.25">
      <c r="U579" s="103"/>
      <c r="V579" s="103"/>
      <c r="W579" s="103"/>
      <c r="X579" s="103"/>
      <c r="Y579" s="103"/>
      <c r="Z579" s="103"/>
      <c r="AA579" s="103"/>
      <c r="AB579" s="103"/>
      <c r="AC579" s="103"/>
      <c r="AD579" s="103"/>
      <c r="AE579" s="103"/>
      <c r="AF579" s="103"/>
      <c r="AG579" s="103"/>
      <c r="AH579" s="103"/>
      <c r="AX579" s="103"/>
      <c r="AY579" s="103"/>
      <c r="AZ579" s="103"/>
      <c r="BA579" s="103"/>
    </row>
    <row r="580" spans="21:53" ht="15.75" customHeight="1" x14ac:dyDescent="0.25">
      <c r="U580" s="103"/>
      <c r="V580" s="103"/>
      <c r="W580" s="103"/>
      <c r="X580" s="103"/>
      <c r="Y580" s="103"/>
      <c r="Z580" s="103"/>
      <c r="AA580" s="103"/>
      <c r="AB580" s="103"/>
      <c r="AC580" s="103"/>
      <c r="AD580" s="103"/>
      <c r="AE580" s="103"/>
      <c r="AF580" s="103"/>
      <c r="AG580" s="103"/>
      <c r="AH580" s="103"/>
      <c r="AX580" s="103"/>
      <c r="AY580" s="103"/>
      <c r="AZ580" s="103"/>
      <c r="BA580" s="103"/>
    </row>
    <row r="581" spans="21:53" ht="15.75" customHeight="1" x14ac:dyDescent="0.25">
      <c r="U581" s="103"/>
      <c r="V581" s="103"/>
      <c r="W581" s="103"/>
      <c r="X581" s="103"/>
      <c r="Y581" s="103"/>
      <c r="Z581" s="103"/>
      <c r="AA581" s="103"/>
      <c r="AB581" s="103"/>
      <c r="AC581" s="103"/>
      <c r="AD581" s="103"/>
      <c r="AE581" s="103"/>
      <c r="AF581" s="103"/>
      <c r="AG581" s="103"/>
      <c r="AH581" s="103"/>
      <c r="AX581" s="103"/>
      <c r="AY581" s="103"/>
      <c r="AZ581" s="103"/>
      <c r="BA581" s="103"/>
    </row>
    <row r="582" spans="21:53" ht="15.75" customHeight="1" x14ac:dyDescent="0.25">
      <c r="U582" s="103"/>
      <c r="V582" s="103"/>
      <c r="W582" s="103"/>
      <c r="X582" s="103"/>
      <c r="Y582" s="103"/>
      <c r="Z582" s="103"/>
      <c r="AA582" s="103"/>
      <c r="AB582" s="103"/>
      <c r="AC582" s="103"/>
      <c r="AD582" s="103"/>
      <c r="AE582" s="103"/>
      <c r="AF582" s="103"/>
      <c r="AG582" s="103"/>
      <c r="AH582" s="103"/>
      <c r="AX582" s="103"/>
      <c r="AY582" s="103"/>
      <c r="AZ582" s="103"/>
      <c r="BA582" s="103"/>
    </row>
    <row r="583" spans="21:53" ht="15.75" customHeight="1" x14ac:dyDescent="0.25">
      <c r="U583" s="103"/>
      <c r="V583" s="103"/>
      <c r="W583" s="103"/>
      <c r="X583" s="103"/>
      <c r="Y583" s="103"/>
      <c r="Z583" s="103"/>
      <c r="AA583" s="103"/>
      <c r="AB583" s="103"/>
      <c r="AC583" s="103"/>
      <c r="AD583" s="103"/>
      <c r="AE583" s="103"/>
      <c r="AF583" s="103"/>
      <c r="AG583" s="103"/>
      <c r="AH583" s="103"/>
      <c r="AX583" s="103"/>
      <c r="AY583" s="103"/>
      <c r="AZ583" s="103"/>
      <c r="BA583" s="103"/>
    </row>
    <row r="584" spans="21:53" ht="15.75" customHeight="1" x14ac:dyDescent="0.25">
      <c r="U584" s="103"/>
      <c r="V584" s="103"/>
      <c r="W584" s="103"/>
      <c r="X584" s="103"/>
      <c r="Y584" s="103"/>
      <c r="Z584" s="103"/>
      <c r="AA584" s="103"/>
      <c r="AB584" s="103"/>
      <c r="AC584" s="103"/>
      <c r="AD584" s="103"/>
      <c r="AE584" s="103"/>
      <c r="AF584" s="103"/>
      <c r="AG584" s="103"/>
      <c r="AH584" s="103"/>
      <c r="AX584" s="103"/>
      <c r="AY584" s="103"/>
      <c r="AZ584" s="103"/>
      <c r="BA584" s="103"/>
    </row>
    <row r="585" spans="21:53" ht="15.75" customHeight="1" x14ac:dyDescent="0.25">
      <c r="U585" s="103"/>
      <c r="V585" s="103"/>
      <c r="W585" s="103"/>
      <c r="X585" s="103"/>
      <c r="Y585" s="103"/>
      <c r="Z585" s="103"/>
      <c r="AA585" s="103"/>
      <c r="AB585" s="103"/>
      <c r="AC585" s="103"/>
      <c r="AD585" s="103"/>
      <c r="AE585" s="103"/>
      <c r="AF585" s="103"/>
      <c r="AG585" s="103"/>
      <c r="AH585" s="103"/>
      <c r="AX585" s="103"/>
      <c r="AY585" s="103"/>
      <c r="AZ585" s="103"/>
      <c r="BA585" s="103"/>
    </row>
    <row r="586" spans="21:53" ht="15.75" customHeight="1" x14ac:dyDescent="0.25">
      <c r="U586" s="103"/>
      <c r="V586" s="103"/>
      <c r="W586" s="103"/>
      <c r="X586" s="103"/>
      <c r="Y586" s="103"/>
      <c r="Z586" s="103"/>
      <c r="AA586" s="103"/>
      <c r="AB586" s="103"/>
      <c r="AC586" s="103"/>
      <c r="AD586" s="103"/>
      <c r="AE586" s="103"/>
      <c r="AF586" s="103"/>
      <c r="AG586" s="103"/>
      <c r="AH586" s="103"/>
      <c r="AX586" s="103"/>
      <c r="AY586" s="103"/>
      <c r="AZ586" s="103"/>
      <c r="BA586" s="103"/>
    </row>
    <row r="587" spans="21:53" ht="15.75" customHeight="1" x14ac:dyDescent="0.25">
      <c r="U587" s="103"/>
      <c r="V587" s="103"/>
      <c r="W587" s="103"/>
      <c r="X587" s="103"/>
      <c r="Y587" s="103"/>
      <c r="Z587" s="103"/>
      <c r="AA587" s="103"/>
      <c r="AB587" s="103"/>
      <c r="AC587" s="103"/>
      <c r="AD587" s="103"/>
      <c r="AE587" s="103"/>
      <c r="AF587" s="103"/>
      <c r="AG587" s="103"/>
      <c r="AH587" s="103"/>
      <c r="AX587" s="103"/>
      <c r="AY587" s="103"/>
      <c r="AZ587" s="103"/>
      <c r="BA587" s="103"/>
    </row>
    <row r="588" spans="21:53" ht="15.75" customHeight="1" x14ac:dyDescent="0.25">
      <c r="U588" s="103"/>
      <c r="V588" s="103"/>
      <c r="W588" s="103"/>
      <c r="X588" s="103"/>
      <c r="Y588" s="103"/>
      <c r="Z588" s="103"/>
      <c r="AA588" s="103"/>
      <c r="AB588" s="103"/>
      <c r="AC588" s="103"/>
      <c r="AD588" s="103"/>
      <c r="AE588" s="103"/>
      <c r="AF588" s="103"/>
      <c r="AG588" s="103"/>
      <c r="AH588" s="103"/>
      <c r="AX588" s="103"/>
      <c r="AY588" s="103"/>
      <c r="AZ588" s="103"/>
      <c r="BA588" s="103"/>
    </row>
    <row r="589" spans="21:53" ht="15.75" customHeight="1" x14ac:dyDescent="0.25">
      <c r="U589" s="103"/>
      <c r="V589" s="103"/>
      <c r="W589" s="103"/>
      <c r="X589" s="103"/>
      <c r="Y589" s="103"/>
      <c r="Z589" s="103"/>
      <c r="AA589" s="103"/>
      <c r="AB589" s="103"/>
      <c r="AC589" s="103"/>
      <c r="AD589" s="103"/>
      <c r="AE589" s="103"/>
      <c r="AF589" s="103"/>
      <c r="AG589" s="103"/>
      <c r="AH589" s="103"/>
      <c r="AX589" s="103"/>
      <c r="AY589" s="103"/>
      <c r="AZ589" s="103"/>
      <c r="BA589" s="103"/>
    </row>
    <row r="590" spans="21:53" ht="15.75" customHeight="1" x14ac:dyDescent="0.25">
      <c r="U590" s="103"/>
      <c r="V590" s="103"/>
      <c r="W590" s="103"/>
      <c r="X590" s="103"/>
      <c r="Y590" s="103"/>
      <c r="Z590" s="103"/>
      <c r="AA590" s="103"/>
      <c r="AB590" s="103"/>
      <c r="AC590" s="103"/>
      <c r="AD590" s="103"/>
      <c r="AE590" s="103"/>
      <c r="AF590" s="103"/>
      <c r="AG590" s="103"/>
      <c r="AH590" s="103"/>
      <c r="AX590" s="103"/>
      <c r="AY590" s="103"/>
      <c r="AZ590" s="103"/>
      <c r="BA590" s="103"/>
    </row>
    <row r="591" spans="21:53" ht="15.75" customHeight="1" x14ac:dyDescent="0.25">
      <c r="U591" s="103"/>
      <c r="V591" s="103"/>
      <c r="W591" s="103"/>
      <c r="X591" s="103"/>
      <c r="Y591" s="103"/>
      <c r="Z591" s="103"/>
      <c r="AA591" s="103"/>
      <c r="AB591" s="103"/>
      <c r="AC591" s="103"/>
      <c r="AD591" s="103"/>
      <c r="AE591" s="103"/>
      <c r="AF591" s="103"/>
      <c r="AG591" s="103"/>
      <c r="AH591" s="103"/>
      <c r="AX591" s="103"/>
      <c r="AY591" s="103"/>
      <c r="AZ591" s="103"/>
      <c r="BA591" s="103"/>
    </row>
    <row r="592" spans="21:53" ht="15.75" customHeight="1" x14ac:dyDescent="0.25">
      <c r="U592" s="103"/>
      <c r="V592" s="103"/>
      <c r="W592" s="103"/>
      <c r="X592" s="103"/>
      <c r="Y592" s="103"/>
      <c r="Z592" s="103"/>
      <c r="AA592" s="103"/>
      <c r="AB592" s="103"/>
      <c r="AC592" s="103"/>
      <c r="AD592" s="103"/>
      <c r="AE592" s="103"/>
      <c r="AF592" s="103"/>
      <c r="AG592" s="103"/>
      <c r="AH592" s="103"/>
      <c r="AX592" s="103"/>
      <c r="AY592" s="103"/>
      <c r="AZ592" s="103"/>
      <c r="BA592" s="103"/>
    </row>
    <row r="593" spans="21:53" ht="15.75" customHeight="1" x14ac:dyDescent="0.25">
      <c r="U593" s="103"/>
      <c r="V593" s="103"/>
      <c r="W593" s="103"/>
      <c r="X593" s="103"/>
      <c r="Y593" s="103"/>
      <c r="Z593" s="103"/>
      <c r="AA593" s="103"/>
      <c r="AB593" s="103"/>
      <c r="AC593" s="103"/>
      <c r="AD593" s="103"/>
      <c r="AE593" s="103"/>
      <c r="AF593" s="103"/>
      <c r="AG593" s="103"/>
      <c r="AH593" s="103"/>
      <c r="AX593" s="103"/>
      <c r="AY593" s="103"/>
      <c r="AZ593" s="103"/>
      <c r="BA593" s="103"/>
    </row>
    <row r="594" spans="21:53" ht="15.75" customHeight="1" x14ac:dyDescent="0.25">
      <c r="U594" s="103"/>
      <c r="V594" s="103"/>
      <c r="W594" s="103"/>
      <c r="X594" s="103"/>
      <c r="Y594" s="103"/>
      <c r="Z594" s="103"/>
      <c r="AA594" s="103"/>
      <c r="AB594" s="103"/>
      <c r="AC594" s="103"/>
      <c r="AD594" s="103"/>
      <c r="AE594" s="103"/>
      <c r="AF594" s="103"/>
      <c r="AG594" s="103"/>
      <c r="AH594" s="103"/>
      <c r="AX594" s="103"/>
      <c r="AY594" s="103"/>
      <c r="AZ594" s="103"/>
      <c r="BA594" s="103"/>
    </row>
    <row r="595" spans="21:53" ht="15.75" customHeight="1" x14ac:dyDescent="0.25">
      <c r="U595" s="103"/>
      <c r="V595" s="103"/>
      <c r="W595" s="103"/>
      <c r="X595" s="103"/>
      <c r="Y595" s="103"/>
      <c r="Z595" s="103"/>
      <c r="AA595" s="103"/>
      <c r="AB595" s="103"/>
      <c r="AC595" s="103"/>
      <c r="AD595" s="103"/>
      <c r="AE595" s="103"/>
      <c r="AF595" s="103"/>
      <c r="AG595" s="103"/>
      <c r="AH595" s="103"/>
      <c r="AX595" s="103"/>
      <c r="AY595" s="103"/>
      <c r="AZ595" s="103"/>
      <c r="BA595" s="103"/>
    </row>
    <row r="596" spans="21:53" ht="15.75" customHeight="1" x14ac:dyDescent="0.25">
      <c r="U596" s="103"/>
      <c r="V596" s="103"/>
      <c r="W596" s="103"/>
      <c r="X596" s="103"/>
      <c r="Y596" s="103"/>
      <c r="Z596" s="103"/>
      <c r="AA596" s="103"/>
      <c r="AB596" s="103"/>
      <c r="AC596" s="103"/>
      <c r="AD596" s="103"/>
      <c r="AE596" s="103"/>
      <c r="AF596" s="103"/>
      <c r="AG596" s="103"/>
      <c r="AH596" s="103"/>
      <c r="AX596" s="103"/>
      <c r="AY596" s="103"/>
      <c r="AZ596" s="103"/>
      <c r="BA596" s="103"/>
    </row>
    <row r="597" spans="21:53" ht="15.75" customHeight="1" x14ac:dyDescent="0.25">
      <c r="U597" s="103"/>
      <c r="V597" s="103"/>
      <c r="W597" s="103"/>
      <c r="X597" s="103"/>
      <c r="Y597" s="103"/>
      <c r="Z597" s="103"/>
      <c r="AA597" s="103"/>
      <c r="AB597" s="103"/>
      <c r="AC597" s="103"/>
      <c r="AD597" s="103"/>
      <c r="AE597" s="103"/>
      <c r="AF597" s="103"/>
      <c r="AG597" s="103"/>
      <c r="AH597" s="103"/>
      <c r="AX597" s="103"/>
      <c r="AY597" s="103"/>
      <c r="AZ597" s="103"/>
      <c r="BA597" s="103"/>
    </row>
    <row r="598" spans="21:53" ht="15.75" customHeight="1" x14ac:dyDescent="0.25">
      <c r="U598" s="103"/>
      <c r="V598" s="103"/>
      <c r="W598" s="103"/>
      <c r="X598" s="103"/>
      <c r="Y598" s="103"/>
      <c r="Z598" s="103"/>
      <c r="AA598" s="103"/>
      <c r="AB598" s="103"/>
      <c r="AC598" s="103"/>
      <c r="AD598" s="103"/>
      <c r="AE598" s="103"/>
      <c r="AF598" s="103"/>
      <c r="AG598" s="103"/>
      <c r="AH598" s="103"/>
      <c r="AX598" s="103"/>
      <c r="AY598" s="103"/>
      <c r="AZ598" s="103"/>
      <c r="BA598" s="103"/>
    </row>
    <row r="599" spans="21:53" ht="15.75" customHeight="1" x14ac:dyDescent="0.25">
      <c r="U599" s="103"/>
      <c r="V599" s="103"/>
      <c r="W599" s="103"/>
      <c r="X599" s="103"/>
      <c r="Y599" s="103"/>
      <c r="Z599" s="103"/>
      <c r="AA599" s="103"/>
      <c r="AB599" s="103"/>
      <c r="AC599" s="103"/>
      <c r="AD599" s="103"/>
      <c r="AE599" s="103"/>
      <c r="AF599" s="103"/>
      <c r="AG599" s="103"/>
      <c r="AH599" s="103"/>
      <c r="AX599" s="103"/>
      <c r="AY599" s="103"/>
      <c r="AZ599" s="103"/>
      <c r="BA599" s="103"/>
    </row>
    <row r="600" spans="21:53" ht="15.75" customHeight="1" x14ac:dyDescent="0.25">
      <c r="U600" s="103"/>
      <c r="V600" s="103"/>
      <c r="W600" s="103"/>
      <c r="X600" s="103"/>
      <c r="Y600" s="103"/>
      <c r="Z600" s="103"/>
      <c r="AA600" s="103"/>
      <c r="AB600" s="103"/>
      <c r="AC600" s="103"/>
      <c r="AD600" s="103"/>
      <c r="AE600" s="103"/>
      <c r="AF600" s="103"/>
      <c r="AG600" s="103"/>
      <c r="AH600" s="103"/>
      <c r="AX600" s="103"/>
      <c r="AY600" s="103"/>
      <c r="AZ600" s="103"/>
      <c r="BA600" s="103"/>
    </row>
    <row r="601" spans="21:53" ht="15.75" customHeight="1" x14ac:dyDescent="0.25">
      <c r="U601" s="103"/>
      <c r="V601" s="103"/>
      <c r="W601" s="103"/>
      <c r="X601" s="103"/>
      <c r="Y601" s="103"/>
      <c r="Z601" s="103"/>
      <c r="AA601" s="103"/>
      <c r="AB601" s="103"/>
      <c r="AC601" s="103"/>
      <c r="AD601" s="103"/>
      <c r="AE601" s="103"/>
      <c r="AF601" s="103"/>
      <c r="AG601" s="103"/>
      <c r="AH601" s="103"/>
      <c r="AX601" s="103"/>
      <c r="AY601" s="103"/>
      <c r="AZ601" s="103"/>
      <c r="BA601" s="103"/>
    </row>
    <row r="602" spans="21:53" ht="15.75" customHeight="1" x14ac:dyDescent="0.25">
      <c r="U602" s="103"/>
      <c r="V602" s="103"/>
      <c r="W602" s="103"/>
      <c r="X602" s="103"/>
      <c r="Y602" s="103"/>
      <c r="Z602" s="103"/>
      <c r="AA602" s="103"/>
      <c r="AB602" s="103"/>
      <c r="AC602" s="103"/>
      <c r="AD602" s="103"/>
      <c r="AE602" s="103"/>
      <c r="AF602" s="103"/>
      <c r="AG602" s="103"/>
      <c r="AH602" s="103"/>
      <c r="AX602" s="103"/>
      <c r="AY602" s="103"/>
      <c r="AZ602" s="103"/>
      <c r="BA602" s="103"/>
    </row>
    <row r="603" spans="21:53" ht="15.75" customHeight="1" x14ac:dyDescent="0.25">
      <c r="U603" s="103"/>
      <c r="V603" s="103"/>
      <c r="W603" s="103"/>
      <c r="X603" s="103"/>
      <c r="Y603" s="103"/>
      <c r="Z603" s="103"/>
      <c r="AA603" s="103"/>
      <c r="AB603" s="103"/>
      <c r="AC603" s="103"/>
      <c r="AD603" s="103"/>
      <c r="AE603" s="103"/>
      <c r="AF603" s="103"/>
      <c r="AG603" s="103"/>
      <c r="AH603" s="103"/>
      <c r="AX603" s="103"/>
      <c r="AY603" s="103"/>
      <c r="AZ603" s="103"/>
      <c r="BA603" s="103"/>
    </row>
    <row r="604" spans="21:53" ht="15.75" customHeight="1" x14ac:dyDescent="0.25">
      <c r="U604" s="103"/>
      <c r="V604" s="103"/>
      <c r="W604" s="103"/>
      <c r="X604" s="103"/>
      <c r="Y604" s="103"/>
      <c r="Z604" s="103"/>
      <c r="AA604" s="103"/>
      <c r="AB604" s="103"/>
      <c r="AC604" s="103"/>
      <c r="AD604" s="103"/>
      <c r="AE604" s="103"/>
      <c r="AF604" s="103"/>
      <c r="AG604" s="103"/>
      <c r="AH604" s="103"/>
      <c r="AX604" s="103"/>
      <c r="AY604" s="103"/>
      <c r="AZ604" s="103"/>
      <c r="BA604" s="103"/>
    </row>
    <row r="605" spans="21:53" ht="15.75" customHeight="1" x14ac:dyDescent="0.25">
      <c r="U605" s="103"/>
      <c r="V605" s="103"/>
      <c r="W605" s="103"/>
      <c r="X605" s="103"/>
      <c r="Y605" s="103"/>
      <c r="Z605" s="103"/>
      <c r="AA605" s="103"/>
      <c r="AB605" s="103"/>
      <c r="AC605" s="103"/>
      <c r="AD605" s="103"/>
      <c r="AE605" s="103"/>
      <c r="AF605" s="103"/>
      <c r="AG605" s="103"/>
      <c r="AH605" s="103"/>
      <c r="AX605" s="103"/>
      <c r="AY605" s="103"/>
      <c r="AZ605" s="103"/>
      <c r="BA605" s="103"/>
    </row>
    <row r="606" spans="21:53" ht="15.75" customHeight="1" x14ac:dyDescent="0.25">
      <c r="U606" s="103"/>
      <c r="V606" s="103"/>
      <c r="W606" s="103"/>
      <c r="X606" s="103"/>
      <c r="Y606" s="103"/>
      <c r="Z606" s="103"/>
      <c r="AA606" s="103"/>
      <c r="AB606" s="103"/>
      <c r="AC606" s="103"/>
      <c r="AD606" s="103"/>
      <c r="AE606" s="103"/>
      <c r="AF606" s="103"/>
      <c r="AG606" s="103"/>
      <c r="AH606" s="103"/>
      <c r="AX606" s="103"/>
      <c r="AY606" s="103"/>
      <c r="AZ606" s="103"/>
      <c r="BA606" s="103"/>
    </row>
    <row r="607" spans="21:53" ht="15.75" customHeight="1" x14ac:dyDescent="0.25">
      <c r="U607" s="103"/>
      <c r="V607" s="103"/>
      <c r="W607" s="103"/>
      <c r="X607" s="103"/>
      <c r="Y607" s="103"/>
      <c r="Z607" s="103"/>
      <c r="AA607" s="103"/>
      <c r="AB607" s="103"/>
      <c r="AC607" s="103"/>
      <c r="AD607" s="103"/>
      <c r="AE607" s="103"/>
      <c r="AF607" s="103"/>
      <c r="AG607" s="103"/>
      <c r="AH607" s="103"/>
      <c r="AX607" s="103"/>
      <c r="AY607" s="103"/>
      <c r="AZ607" s="103"/>
      <c r="BA607" s="103"/>
    </row>
    <row r="608" spans="21:53" ht="15.75" customHeight="1" x14ac:dyDescent="0.25">
      <c r="U608" s="103"/>
      <c r="V608" s="103"/>
      <c r="W608" s="103"/>
      <c r="X608" s="103"/>
      <c r="Y608" s="103"/>
      <c r="Z608" s="103"/>
      <c r="AA608" s="103"/>
      <c r="AB608" s="103"/>
      <c r="AC608" s="103"/>
      <c r="AD608" s="103"/>
      <c r="AE608" s="103"/>
      <c r="AF608" s="103"/>
      <c r="AG608" s="103"/>
      <c r="AH608" s="103"/>
      <c r="AX608" s="103"/>
      <c r="AY608" s="103"/>
      <c r="AZ608" s="103"/>
      <c r="BA608" s="103"/>
    </row>
    <row r="609" spans="21:53" ht="15.75" customHeight="1" x14ac:dyDescent="0.25">
      <c r="U609" s="103"/>
      <c r="V609" s="103"/>
      <c r="W609" s="103"/>
      <c r="X609" s="103"/>
      <c r="Y609" s="103"/>
      <c r="Z609" s="103"/>
      <c r="AA609" s="103"/>
      <c r="AB609" s="103"/>
      <c r="AC609" s="103"/>
      <c r="AD609" s="103"/>
      <c r="AE609" s="103"/>
      <c r="AF609" s="103"/>
      <c r="AG609" s="103"/>
      <c r="AH609" s="103"/>
      <c r="AX609" s="103"/>
      <c r="AY609" s="103"/>
      <c r="AZ609" s="103"/>
      <c r="BA609" s="103"/>
    </row>
    <row r="610" spans="21:53" ht="15.75" customHeight="1" x14ac:dyDescent="0.25">
      <c r="U610" s="103"/>
      <c r="V610" s="103"/>
      <c r="W610" s="103"/>
      <c r="X610" s="103"/>
      <c r="Y610" s="103"/>
      <c r="Z610" s="103"/>
      <c r="AA610" s="103"/>
      <c r="AB610" s="103"/>
      <c r="AC610" s="103"/>
      <c r="AD610" s="103"/>
      <c r="AE610" s="103"/>
      <c r="AF610" s="103"/>
      <c r="AG610" s="103"/>
      <c r="AH610" s="103"/>
      <c r="AX610" s="103"/>
      <c r="AY610" s="103"/>
      <c r="AZ610" s="103"/>
      <c r="BA610" s="103"/>
    </row>
    <row r="611" spans="21:53" ht="15.75" customHeight="1" x14ac:dyDescent="0.25">
      <c r="U611" s="103"/>
      <c r="V611" s="103"/>
      <c r="W611" s="103"/>
      <c r="X611" s="103"/>
      <c r="Y611" s="103"/>
      <c r="Z611" s="103"/>
      <c r="AA611" s="103"/>
      <c r="AB611" s="103"/>
      <c r="AC611" s="103"/>
      <c r="AD611" s="103"/>
      <c r="AE611" s="103"/>
      <c r="AF611" s="103"/>
      <c r="AG611" s="103"/>
      <c r="AH611" s="103"/>
      <c r="AX611" s="103"/>
      <c r="AY611" s="103"/>
      <c r="AZ611" s="103"/>
      <c r="BA611" s="103"/>
    </row>
    <row r="612" spans="21:53" ht="15.75" customHeight="1" x14ac:dyDescent="0.25">
      <c r="U612" s="103"/>
      <c r="V612" s="103"/>
      <c r="W612" s="103"/>
      <c r="X612" s="103"/>
      <c r="Y612" s="103"/>
      <c r="Z612" s="103"/>
      <c r="AA612" s="103"/>
      <c r="AB612" s="103"/>
      <c r="AC612" s="103"/>
      <c r="AD612" s="103"/>
      <c r="AE612" s="103"/>
      <c r="AF612" s="103"/>
      <c r="AG612" s="103"/>
      <c r="AH612" s="103"/>
      <c r="AX612" s="103"/>
      <c r="AY612" s="103"/>
      <c r="AZ612" s="103"/>
      <c r="BA612" s="103"/>
    </row>
    <row r="613" spans="21:53" ht="15.75" customHeight="1" x14ac:dyDescent="0.25">
      <c r="U613" s="103"/>
      <c r="V613" s="103"/>
      <c r="W613" s="103"/>
      <c r="X613" s="103"/>
      <c r="Y613" s="103"/>
      <c r="Z613" s="103"/>
      <c r="AA613" s="103"/>
      <c r="AB613" s="103"/>
      <c r="AC613" s="103"/>
      <c r="AD613" s="103"/>
      <c r="AE613" s="103"/>
      <c r="AF613" s="103"/>
      <c r="AG613" s="103"/>
      <c r="AH613" s="103"/>
      <c r="AX613" s="103"/>
      <c r="AY613" s="103"/>
      <c r="AZ613" s="103"/>
      <c r="BA613" s="103"/>
    </row>
    <row r="614" spans="21:53" ht="15.75" customHeight="1" x14ac:dyDescent="0.25">
      <c r="U614" s="103"/>
      <c r="V614" s="103"/>
      <c r="W614" s="103"/>
      <c r="X614" s="103"/>
      <c r="Y614" s="103"/>
      <c r="Z614" s="103"/>
      <c r="AA614" s="103"/>
      <c r="AB614" s="103"/>
      <c r="AC614" s="103"/>
      <c r="AD614" s="103"/>
      <c r="AE614" s="103"/>
      <c r="AF614" s="103"/>
      <c r="AG614" s="103"/>
      <c r="AH614" s="103"/>
      <c r="AX614" s="103"/>
      <c r="AY614" s="103"/>
      <c r="AZ614" s="103"/>
      <c r="BA614" s="103"/>
    </row>
    <row r="615" spans="21:53" ht="15.75" customHeight="1" x14ac:dyDescent="0.25">
      <c r="U615" s="103"/>
      <c r="V615" s="103"/>
      <c r="W615" s="103"/>
      <c r="X615" s="103"/>
      <c r="Y615" s="103"/>
      <c r="Z615" s="103"/>
      <c r="AA615" s="103"/>
      <c r="AB615" s="103"/>
      <c r="AC615" s="103"/>
      <c r="AD615" s="103"/>
      <c r="AE615" s="103"/>
      <c r="AF615" s="103"/>
      <c r="AG615" s="103"/>
      <c r="AH615" s="103"/>
      <c r="AX615" s="103"/>
      <c r="AY615" s="103"/>
      <c r="AZ615" s="103"/>
      <c r="BA615" s="103"/>
    </row>
    <row r="616" spans="21:53" ht="15.75" customHeight="1" x14ac:dyDescent="0.25">
      <c r="U616" s="103"/>
      <c r="V616" s="103"/>
      <c r="W616" s="103"/>
      <c r="X616" s="103"/>
      <c r="Y616" s="103"/>
      <c r="Z616" s="103"/>
      <c r="AA616" s="103"/>
      <c r="AB616" s="103"/>
      <c r="AC616" s="103"/>
      <c r="AD616" s="103"/>
      <c r="AE616" s="103"/>
      <c r="AF616" s="103"/>
      <c r="AG616" s="103"/>
      <c r="AH616" s="103"/>
      <c r="AX616" s="103"/>
      <c r="AY616" s="103"/>
      <c r="AZ616" s="103"/>
      <c r="BA616" s="103"/>
    </row>
    <row r="617" spans="21:53" ht="15.75" customHeight="1" x14ac:dyDescent="0.25">
      <c r="U617" s="103"/>
      <c r="V617" s="103"/>
      <c r="W617" s="103"/>
      <c r="X617" s="103"/>
      <c r="Y617" s="103"/>
      <c r="Z617" s="103"/>
      <c r="AA617" s="103"/>
      <c r="AB617" s="103"/>
      <c r="AC617" s="103"/>
      <c r="AD617" s="103"/>
      <c r="AE617" s="103"/>
      <c r="AF617" s="103"/>
      <c r="AG617" s="103"/>
      <c r="AH617" s="103"/>
      <c r="AX617" s="103"/>
      <c r="AY617" s="103"/>
      <c r="AZ617" s="103"/>
      <c r="BA617" s="103"/>
    </row>
    <row r="618" spans="21:53" ht="15.75" customHeight="1" x14ac:dyDescent="0.25">
      <c r="U618" s="103"/>
      <c r="V618" s="103"/>
      <c r="W618" s="103"/>
      <c r="X618" s="103"/>
      <c r="Y618" s="103"/>
      <c r="Z618" s="103"/>
      <c r="AA618" s="103"/>
      <c r="AB618" s="103"/>
      <c r="AC618" s="103"/>
      <c r="AD618" s="103"/>
      <c r="AE618" s="103"/>
      <c r="AF618" s="103"/>
      <c r="AG618" s="103"/>
      <c r="AH618" s="103"/>
      <c r="AX618" s="103"/>
      <c r="AY618" s="103"/>
      <c r="AZ618" s="103"/>
      <c r="BA618" s="103"/>
    </row>
    <row r="619" spans="21:53" ht="15.75" customHeight="1" x14ac:dyDescent="0.25">
      <c r="U619" s="103"/>
      <c r="V619" s="103"/>
      <c r="W619" s="103"/>
      <c r="X619" s="103"/>
      <c r="Y619" s="103"/>
      <c r="Z619" s="103"/>
      <c r="AA619" s="103"/>
      <c r="AB619" s="103"/>
      <c r="AC619" s="103"/>
      <c r="AD619" s="103"/>
      <c r="AE619" s="103"/>
      <c r="AF619" s="103"/>
      <c r="AG619" s="103"/>
      <c r="AH619" s="103"/>
      <c r="AX619" s="103"/>
      <c r="AY619" s="103"/>
      <c r="AZ619" s="103"/>
      <c r="BA619" s="103"/>
    </row>
    <row r="620" spans="21:53" ht="15.75" customHeight="1" x14ac:dyDescent="0.25">
      <c r="U620" s="103"/>
      <c r="V620" s="103"/>
      <c r="W620" s="103"/>
      <c r="X620" s="103"/>
      <c r="Y620" s="103"/>
      <c r="Z620" s="103"/>
      <c r="AA620" s="103"/>
      <c r="AB620" s="103"/>
      <c r="AC620" s="103"/>
      <c r="AD620" s="103"/>
      <c r="AE620" s="103"/>
      <c r="AF620" s="103"/>
      <c r="AG620" s="103"/>
      <c r="AH620" s="103"/>
      <c r="AX620" s="103"/>
      <c r="AY620" s="103"/>
      <c r="AZ620" s="103"/>
      <c r="BA620" s="103"/>
    </row>
    <row r="621" spans="21:53" ht="15.75" customHeight="1" x14ac:dyDescent="0.25">
      <c r="U621" s="103"/>
      <c r="V621" s="103"/>
      <c r="W621" s="103"/>
      <c r="X621" s="103"/>
      <c r="Y621" s="103"/>
      <c r="Z621" s="103"/>
      <c r="AA621" s="103"/>
      <c r="AB621" s="103"/>
      <c r="AC621" s="103"/>
      <c r="AD621" s="103"/>
      <c r="AE621" s="103"/>
      <c r="AF621" s="103"/>
      <c r="AG621" s="103"/>
      <c r="AH621" s="103"/>
      <c r="AX621" s="103"/>
      <c r="AY621" s="103"/>
      <c r="AZ621" s="103"/>
      <c r="BA621" s="103"/>
    </row>
    <row r="622" spans="21:53" ht="15.75" customHeight="1" x14ac:dyDescent="0.25">
      <c r="U622" s="103"/>
      <c r="V622" s="103"/>
      <c r="W622" s="103"/>
      <c r="X622" s="103"/>
      <c r="Y622" s="103"/>
      <c r="Z622" s="103"/>
      <c r="AA622" s="103"/>
      <c r="AB622" s="103"/>
      <c r="AC622" s="103"/>
      <c r="AD622" s="103"/>
      <c r="AE622" s="103"/>
      <c r="AF622" s="103"/>
      <c r="AG622" s="103"/>
      <c r="AH622" s="103"/>
      <c r="AX622" s="103"/>
      <c r="AY622" s="103"/>
      <c r="AZ622" s="103"/>
      <c r="BA622" s="103"/>
    </row>
    <row r="623" spans="21:53" ht="15.75" customHeight="1" x14ac:dyDescent="0.25">
      <c r="U623" s="103"/>
      <c r="V623" s="103"/>
      <c r="W623" s="103"/>
      <c r="X623" s="103"/>
      <c r="Y623" s="103"/>
      <c r="Z623" s="103"/>
      <c r="AA623" s="103"/>
      <c r="AB623" s="103"/>
      <c r="AC623" s="103"/>
      <c r="AD623" s="103"/>
      <c r="AE623" s="103"/>
      <c r="AF623" s="103"/>
      <c r="AG623" s="103"/>
      <c r="AH623" s="103"/>
      <c r="AX623" s="103"/>
      <c r="AY623" s="103"/>
      <c r="AZ623" s="103"/>
      <c r="BA623" s="103"/>
    </row>
    <row r="624" spans="21:53" ht="15.75" customHeight="1" x14ac:dyDescent="0.25">
      <c r="U624" s="103"/>
      <c r="V624" s="103"/>
      <c r="W624" s="103"/>
      <c r="X624" s="103"/>
      <c r="Y624" s="103"/>
      <c r="Z624" s="103"/>
      <c r="AA624" s="103"/>
      <c r="AB624" s="103"/>
      <c r="AC624" s="103"/>
      <c r="AD624" s="103"/>
      <c r="AE624" s="103"/>
      <c r="AF624" s="103"/>
      <c r="AG624" s="103"/>
      <c r="AH624" s="103"/>
      <c r="AX624" s="103"/>
      <c r="AY624" s="103"/>
      <c r="AZ624" s="103"/>
      <c r="BA624" s="103"/>
    </row>
    <row r="625" spans="21:53" ht="15.75" customHeight="1" x14ac:dyDescent="0.25">
      <c r="U625" s="103"/>
      <c r="V625" s="103"/>
      <c r="W625" s="103"/>
      <c r="X625" s="103"/>
      <c r="Y625" s="103"/>
      <c r="Z625" s="103"/>
      <c r="AA625" s="103"/>
      <c r="AB625" s="103"/>
      <c r="AC625" s="103"/>
      <c r="AD625" s="103"/>
      <c r="AE625" s="103"/>
      <c r="AF625" s="103"/>
      <c r="AG625" s="103"/>
      <c r="AH625" s="103"/>
      <c r="AX625" s="103"/>
      <c r="AY625" s="103"/>
      <c r="AZ625" s="103"/>
      <c r="BA625" s="103"/>
    </row>
    <row r="626" spans="21:53" ht="15.75" customHeight="1" x14ac:dyDescent="0.25">
      <c r="U626" s="103"/>
      <c r="V626" s="103"/>
      <c r="W626" s="103"/>
      <c r="X626" s="103"/>
      <c r="Y626" s="103"/>
      <c r="Z626" s="103"/>
      <c r="AA626" s="103"/>
      <c r="AB626" s="103"/>
      <c r="AC626" s="103"/>
      <c r="AD626" s="103"/>
      <c r="AE626" s="103"/>
      <c r="AF626" s="103"/>
      <c r="AG626" s="103"/>
      <c r="AH626" s="103"/>
      <c r="AX626" s="103"/>
      <c r="AY626" s="103"/>
      <c r="AZ626" s="103"/>
      <c r="BA626" s="103"/>
    </row>
    <row r="627" spans="21:53" ht="15.75" customHeight="1" x14ac:dyDescent="0.25">
      <c r="U627" s="103"/>
      <c r="V627" s="103"/>
      <c r="W627" s="103"/>
      <c r="X627" s="103"/>
      <c r="Y627" s="103"/>
      <c r="Z627" s="103"/>
      <c r="AA627" s="103"/>
      <c r="AB627" s="103"/>
      <c r="AC627" s="103"/>
      <c r="AD627" s="103"/>
      <c r="AE627" s="103"/>
      <c r="AF627" s="103"/>
      <c r="AG627" s="103"/>
      <c r="AH627" s="103"/>
      <c r="AX627" s="103"/>
      <c r="AY627" s="103"/>
      <c r="AZ627" s="103"/>
      <c r="BA627" s="103"/>
    </row>
    <row r="628" spans="21:53" ht="15.75" customHeight="1" x14ac:dyDescent="0.25">
      <c r="U628" s="103"/>
      <c r="V628" s="103"/>
      <c r="W628" s="103"/>
      <c r="X628" s="103"/>
      <c r="Y628" s="103"/>
      <c r="Z628" s="103"/>
      <c r="AA628" s="103"/>
      <c r="AB628" s="103"/>
      <c r="AC628" s="103"/>
      <c r="AD628" s="103"/>
      <c r="AE628" s="103"/>
      <c r="AF628" s="103"/>
      <c r="AG628" s="103"/>
      <c r="AH628" s="103"/>
      <c r="AX628" s="103"/>
      <c r="AY628" s="103"/>
      <c r="AZ628" s="103"/>
      <c r="BA628" s="103"/>
    </row>
    <row r="629" spans="21:53" ht="15.75" customHeight="1" x14ac:dyDescent="0.25">
      <c r="U629" s="103"/>
      <c r="V629" s="103"/>
      <c r="W629" s="103"/>
      <c r="X629" s="103"/>
      <c r="Y629" s="103"/>
      <c r="Z629" s="103"/>
      <c r="AA629" s="103"/>
      <c r="AB629" s="103"/>
      <c r="AC629" s="103"/>
      <c r="AD629" s="103"/>
      <c r="AE629" s="103"/>
      <c r="AF629" s="103"/>
      <c r="AG629" s="103"/>
      <c r="AH629" s="103"/>
      <c r="AX629" s="103"/>
      <c r="AY629" s="103"/>
      <c r="AZ629" s="103"/>
      <c r="BA629" s="103"/>
    </row>
    <row r="630" spans="21:53" ht="15.75" customHeight="1" x14ac:dyDescent="0.25">
      <c r="U630" s="103"/>
      <c r="V630" s="103"/>
      <c r="W630" s="103"/>
      <c r="X630" s="103"/>
      <c r="Y630" s="103"/>
      <c r="Z630" s="103"/>
      <c r="AA630" s="103"/>
      <c r="AB630" s="103"/>
      <c r="AC630" s="103"/>
      <c r="AD630" s="103"/>
      <c r="AE630" s="103"/>
      <c r="AF630" s="103"/>
      <c r="AG630" s="103"/>
      <c r="AH630" s="103"/>
      <c r="AX630" s="103"/>
      <c r="AY630" s="103"/>
      <c r="AZ630" s="103"/>
      <c r="BA630" s="103"/>
    </row>
    <row r="631" spans="21:53" ht="15.75" customHeight="1" x14ac:dyDescent="0.25">
      <c r="U631" s="103"/>
      <c r="V631" s="103"/>
      <c r="W631" s="103"/>
      <c r="X631" s="103"/>
      <c r="Y631" s="103"/>
      <c r="Z631" s="103"/>
      <c r="AA631" s="103"/>
      <c r="AB631" s="103"/>
      <c r="AC631" s="103"/>
      <c r="AD631" s="103"/>
      <c r="AE631" s="103"/>
      <c r="AF631" s="103"/>
      <c r="AG631" s="103"/>
      <c r="AH631" s="103"/>
      <c r="AX631" s="103"/>
      <c r="AY631" s="103"/>
      <c r="AZ631" s="103"/>
      <c r="BA631" s="103"/>
    </row>
    <row r="632" spans="21:53" ht="15.75" customHeight="1" x14ac:dyDescent="0.25">
      <c r="U632" s="103"/>
      <c r="V632" s="103"/>
      <c r="W632" s="103"/>
      <c r="X632" s="103"/>
      <c r="Y632" s="103"/>
      <c r="Z632" s="103"/>
      <c r="AA632" s="103"/>
      <c r="AB632" s="103"/>
      <c r="AC632" s="103"/>
      <c r="AD632" s="103"/>
      <c r="AE632" s="103"/>
      <c r="AF632" s="103"/>
      <c r="AG632" s="103"/>
      <c r="AH632" s="103"/>
      <c r="AX632" s="103"/>
      <c r="AY632" s="103"/>
      <c r="AZ632" s="103"/>
      <c r="BA632" s="103"/>
    </row>
    <row r="633" spans="21:53" ht="15.75" customHeight="1" x14ac:dyDescent="0.25">
      <c r="U633" s="103"/>
      <c r="V633" s="103"/>
      <c r="W633" s="103"/>
      <c r="X633" s="103"/>
      <c r="Y633" s="103"/>
      <c r="Z633" s="103"/>
      <c r="AA633" s="103"/>
      <c r="AB633" s="103"/>
      <c r="AC633" s="103"/>
      <c r="AD633" s="103"/>
      <c r="AE633" s="103"/>
      <c r="AF633" s="103"/>
      <c r="AG633" s="103"/>
      <c r="AH633" s="103"/>
      <c r="AX633" s="103"/>
      <c r="AY633" s="103"/>
      <c r="AZ633" s="103"/>
      <c r="BA633" s="103"/>
    </row>
    <row r="634" spans="21:53" ht="15.75" customHeight="1" x14ac:dyDescent="0.25">
      <c r="U634" s="103"/>
      <c r="V634" s="103"/>
      <c r="W634" s="103"/>
      <c r="X634" s="103"/>
      <c r="Y634" s="103"/>
      <c r="Z634" s="103"/>
      <c r="AA634" s="103"/>
      <c r="AB634" s="103"/>
      <c r="AC634" s="103"/>
      <c r="AD634" s="103"/>
      <c r="AE634" s="103"/>
      <c r="AF634" s="103"/>
      <c r="AG634" s="103"/>
      <c r="AH634" s="103"/>
      <c r="AX634" s="103"/>
      <c r="AY634" s="103"/>
      <c r="AZ634" s="103"/>
      <c r="BA634" s="103"/>
    </row>
    <row r="635" spans="21:53" ht="15.75" customHeight="1" x14ac:dyDescent="0.25">
      <c r="U635" s="103"/>
      <c r="V635" s="103"/>
      <c r="W635" s="103"/>
      <c r="X635" s="103"/>
      <c r="Y635" s="103"/>
      <c r="Z635" s="103"/>
      <c r="AA635" s="103"/>
      <c r="AB635" s="103"/>
      <c r="AC635" s="103"/>
      <c r="AD635" s="103"/>
      <c r="AE635" s="103"/>
      <c r="AF635" s="103"/>
      <c r="AG635" s="103"/>
      <c r="AH635" s="103"/>
      <c r="AX635" s="103"/>
      <c r="AY635" s="103"/>
      <c r="AZ635" s="103"/>
      <c r="BA635" s="103"/>
    </row>
    <row r="636" spans="21:53" ht="15.75" customHeight="1" x14ac:dyDescent="0.25">
      <c r="U636" s="103"/>
      <c r="V636" s="103"/>
      <c r="W636" s="103"/>
      <c r="X636" s="103"/>
      <c r="Y636" s="103"/>
      <c r="Z636" s="103"/>
      <c r="AA636" s="103"/>
      <c r="AB636" s="103"/>
      <c r="AC636" s="103"/>
      <c r="AD636" s="103"/>
      <c r="AE636" s="103"/>
      <c r="AF636" s="103"/>
      <c r="AG636" s="103"/>
      <c r="AH636" s="103"/>
      <c r="AX636" s="103"/>
      <c r="AY636" s="103"/>
      <c r="AZ636" s="103"/>
      <c r="BA636" s="103"/>
    </row>
    <row r="637" spans="21:53" ht="15.75" customHeight="1" x14ac:dyDescent="0.25">
      <c r="U637" s="103"/>
      <c r="V637" s="103"/>
      <c r="W637" s="103"/>
      <c r="X637" s="103"/>
      <c r="Y637" s="103"/>
      <c r="Z637" s="103"/>
      <c r="AA637" s="103"/>
      <c r="AB637" s="103"/>
      <c r="AC637" s="103"/>
      <c r="AD637" s="103"/>
      <c r="AE637" s="103"/>
      <c r="AF637" s="103"/>
      <c r="AG637" s="103"/>
      <c r="AH637" s="103"/>
      <c r="AX637" s="103"/>
      <c r="AY637" s="103"/>
      <c r="AZ637" s="103"/>
      <c r="BA637" s="103"/>
    </row>
    <row r="638" spans="21:53" ht="15.75" customHeight="1" x14ac:dyDescent="0.25">
      <c r="U638" s="103"/>
      <c r="V638" s="103"/>
      <c r="W638" s="103"/>
      <c r="X638" s="103"/>
      <c r="Y638" s="103"/>
      <c r="Z638" s="103"/>
      <c r="AA638" s="103"/>
      <c r="AB638" s="103"/>
      <c r="AC638" s="103"/>
      <c r="AD638" s="103"/>
      <c r="AE638" s="103"/>
      <c r="AF638" s="103"/>
      <c r="AG638" s="103"/>
      <c r="AH638" s="103"/>
      <c r="AX638" s="103"/>
      <c r="AY638" s="103"/>
      <c r="AZ638" s="103"/>
      <c r="BA638" s="103"/>
    </row>
    <row r="639" spans="21:53" ht="15.75" customHeight="1" x14ac:dyDescent="0.25">
      <c r="U639" s="103"/>
      <c r="V639" s="103"/>
      <c r="W639" s="103"/>
      <c r="X639" s="103"/>
      <c r="Y639" s="103"/>
      <c r="Z639" s="103"/>
      <c r="AA639" s="103"/>
      <c r="AB639" s="103"/>
      <c r="AC639" s="103"/>
      <c r="AD639" s="103"/>
      <c r="AE639" s="103"/>
      <c r="AF639" s="103"/>
      <c r="AG639" s="103"/>
      <c r="AH639" s="103"/>
      <c r="AX639" s="103"/>
      <c r="AY639" s="103"/>
      <c r="AZ639" s="103"/>
      <c r="BA639" s="103"/>
    </row>
    <row r="640" spans="21:53" ht="15.75" customHeight="1" x14ac:dyDescent="0.25">
      <c r="U640" s="103"/>
      <c r="V640" s="103"/>
      <c r="W640" s="103"/>
      <c r="X640" s="103"/>
      <c r="Y640" s="103"/>
      <c r="Z640" s="103"/>
      <c r="AA640" s="103"/>
      <c r="AB640" s="103"/>
      <c r="AC640" s="103"/>
      <c r="AD640" s="103"/>
      <c r="AE640" s="103"/>
      <c r="AF640" s="103"/>
      <c r="AG640" s="103"/>
      <c r="AH640" s="103"/>
      <c r="AX640" s="103"/>
      <c r="AY640" s="103"/>
      <c r="AZ640" s="103"/>
      <c r="BA640" s="103"/>
    </row>
    <row r="641" spans="21:53" ht="15.75" customHeight="1" x14ac:dyDescent="0.25">
      <c r="U641" s="103"/>
      <c r="V641" s="103"/>
      <c r="W641" s="103"/>
      <c r="X641" s="103"/>
      <c r="Y641" s="103"/>
      <c r="Z641" s="103"/>
      <c r="AA641" s="103"/>
      <c r="AB641" s="103"/>
      <c r="AC641" s="103"/>
      <c r="AD641" s="103"/>
      <c r="AE641" s="103"/>
      <c r="AF641" s="103"/>
      <c r="AG641" s="103"/>
      <c r="AH641" s="103"/>
      <c r="AX641" s="103"/>
      <c r="AY641" s="103"/>
      <c r="AZ641" s="103"/>
      <c r="BA641" s="103"/>
    </row>
    <row r="642" spans="21:53" ht="15.75" customHeight="1" x14ac:dyDescent="0.25">
      <c r="U642" s="103"/>
      <c r="V642" s="103"/>
      <c r="W642" s="103"/>
      <c r="X642" s="103"/>
      <c r="Y642" s="103"/>
      <c r="Z642" s="103"/>
      <c r="AA642" s="103"/>
      <c r="AB642" s="103"/>
      <c r="AC642" s="103"/>
      <c r="AD642" s="103"/>
      <c r="AE642" s="103"/>
      <c r="AF642" s="103"/>
      <c r="AG642" s="103"/>
      <c r="AH642" s="103"/>
      <c r="AX642" s="103"/>
      <c r="AY642" s="103"/>
      <c r="AZ642" s="103"/>
      <c r="BA642" s="103"/>
    </row>
    <row r="643" spans="21:53" ht="15.75" customHeight="1" x14ac:dyDescent="0.25">
      <c r="U643" s="103"/>
      <c r="V643" s="103"/>
      <c r="W643" s="103"/>
      <c r="X643" s="103"/>
      <c r="Y643" s="103"/>
      <c r="Z643" s="103"/>
      <c r="AA643" s="103"/>
      <c r="AB643" s="103"/>
      <c r="AC643" s="103"/>
      <c r="AD643" s="103"/>
      <c r="AE643" s="103"/>
      <c r="AF643" s="103"/>
      <c r="AG643" s="103"/>
      <c r="AH643" s="103"/>
      <c r="AX643" s="103"/>
      <c r="AY643" s="103"/>
      <c r="AZ643" s="103"/>
      <c r="BA643" s="103"/>
    </row>
    <row r="644" spans="21:53" ht="15.75" customHeight="1" x14ac:dyDescent="0.25">
      <c r="U644" s="103"/>
      <c r="V644" s="103"/>
      <c r="W644" s="103"/>
      <c r="X644" s="103"/>
      <c r="Y644" s="103"/>
      <c r="Z644" s="103"/>
      <c r="AA644" s="103"/>
      <c r="AB644" s="103"/>
      <c r="AC644" s="103"/>
      <c r="AD644" s="103"/>
      <c r="AE644" s="103"/>
      <c r="AF644" s="103"/>
      <c r="AG644" s="103"/>
      <c r="AH644" s="103"/>
      <c r="AX644" s="103"/>
      <c r="AY644" s="103"/>
      <c r="AZ644" s="103"/>
      <c r="BA644" s="103"/>
    </row>
    <row r="645" spans="21:53" ht="15.75" customHeight="1" x14ac:dyDescent="0.25">
      <c r="U645" s="103"/>
      <c r="V645" s="103"/>
      <c r="W645" s="103"/>
      <c r="X645" s="103"/>
      <c r="Y645" s="103"/>
      <c r="Z645" s="103"/>
      <c r="AA645" s="103"/>
      <c r="AB645" s="103"/>
      <c r="AC645" s="103"/>
      <c r="AD645" s="103"/>
      <c r="AE645" s="103"/>
      <c r="AF645" s="103"/>
      <c r="AG645" s="103"/>
      <c r="AH645" s="103"/>
      <c r="AX645" s="103"/>
      <c r="AY645" s="103"/>
      <c r="AZ645" s="103"/>
      <c r="BA645" s="103"/>
    </row>
    <row r="646" spans="21:53" ht="15.75" customHeight="1" x14ac:dyDescent="0.25">
      <c r="U646" s="103"/>
      <c r="V646" s="103"/>
      <c r="W646" s="103"/>
      <c r="X646" s="103"/>
      <c r="Y646" s="103"/>
      <c r="Z646" s="103"/>
      <c r="AA646" s="103"/>
      <c r="AB646" s="103"/>
      <c r="AC646" s="103"/>
      <c r="AD646" s="103"/>
      <c r="AE646" s="103"/>
      <c r="AF646" s="103"/>
      <c r="AG646" s="103"/>
      <c r="AH646" s="103"/>
      <c r="AX646" s="103"/>
      <c r="AY646" s="103"/>
      <c r="AZ646" s="103"/>
      <c r="BA646" s="103"/>
    </row>
    <row r="647" spans="21:53" ht="15.75" customHeight="1" x14ac:dyDescent="0.25">
      <c r="U647" s="103"/>
      <c r="V647" s="103"/>
      <c r="W647" s="103"/>
      <c r="X647" s="103"/>
      <c r="Y647" s="103"/>
      <c r="Z647" s="103"/>
      <c r="AA647" s="103"/>
      <c r="AB647" s="103"/>
      <c r="AC647" s="103"/>
      <c r="AD647" s="103"/>
      <c r="AE647" s="103"/>
      <c r="AF647" s="103"/>
      <c r="AG647" s="103"/>
      <c r="AH647" s="103"/>
      <c r="AX647" s="103"/>
      <c r="AY647" s="103"/>
      <c r="AZ647" s="103"/>
      <c r="BA647" s="103"/>
    </row>
    <row r="648" spans="21:53" ht="15.75" customHeight="1" x14ac:dyDescent="0.25">
      <c r="U648" s="103"/>
      <c r="V648" s="103"/>
      <c r="W648" s="103"/>
      <c r="X648" s="103"/>
      <c r="Y648" s="103"/>
      <c r="Z648" s="103"/>
      <c r="AA648" s="103"/>
      <c r="AB648" s="103"/>
      <c r="AC648" s="103"/>
      <c r="AD648" s="103"/>
      <c r="AE648" s="103"/>
      <c r="AF648" s="103"/>
      <c r="AG648" s="103"/>
      <c r="AH648" s="103"/>
      <c r="AX648" s="103"/>
      <c r="AY648" s="103"/>
      <c r="AZ648" s="103"/>
      <c r="BA648" s="103"/>
    </row>
    <row r="649" spans="21:53" ht="15.75" customHeight="1" x14ac:dyDescent="0.25">
      <c r="U649" s="103"/>
      <c r="V649" s="103"/>
      <c r="W649" s="103"/>
      <c r="X649" s="103"/>
      <c r="Y649" s="103"/>
      <c r="Z649" s="103"/>
      <c r="AA649" s="103"/>
      <c r="AB649" s="103"/>
      <c r="AC649" s="103"/>
      <c r="AD649" s="103"/>
      <c r="AE649" s="103"/>
      <c r="AF649" s="103"/>
      <c r="AG649" s="103"/>
      <c r="AH649" s="103"/>
      <c r="AX649" s="103"/>
      <c r="AY649" s="103"/>
      <c r="AZ649" s="103"/>
      <c r="BA649" s="103"/>
    </row>
    <row r="650" spans="21:53" ht="15.75" customHeight="1" x14ac:dyDescent="0.25">
      <c r="U650" s="103"/>
      <c r="V650" s="103"/>
      <c r="W650" s="103"/>
      <c r="X650" s="103"/>
      <c r="Y650" s="103"/>
      <c r="Z650" s="103"/>
      <c r="AA650" s="103"/>
      <c r="AB650" s="103"/>
      <c r="AC650" s="103"/>
      <c r="AD650" s="103"/>
      <c r="AE650" s="103"/>
      <c r="AF650" s="103"/>
      <c r="AG650" s="103"/>
      <c r="AH650" s="103"/>
      <c r="AX650" s="103"/>
      <c r="AY650" s="103"/>
      <c r="AZ650" s="103"/>
      <c r="BA650" s="103"/>
    </row>
    <row r="651" spans="21:53" ht="15.75" customHeight="1" x14ac:dyDescent="0.25">
      <c r="U651" s="103"/>
      <c r="V651" s="103"/>
      <c r="W651" s="103"/>
      <c r="X651" s="103"/>
      <c r="Y651" s="103"/>
      <c r="Z651" s="103"/>
      <c r="AA651" s="103"/>
      <c r="AB651" s="103"/>
      <c r="AC651" s="103"/>
      <c r="AD651" s="103"/>
      <c r="AE651" s="103"/>
      <c r="AF651" s="103"/>
      <c r="AG651" s="103"/>
      <c r="AH651" s="103"/>
      <c r="AX651" s="103"/>
      <c r="AY651" s="103"/>
      <c r="AZ651" s="103"/>
      <c r="BA651" s="103"/>
    </row>
    <row r="652" spans="21:53" ht="15.75" customHeight="1" x14ac:dyDescent="0.25">
      <c r="U652" s="103"/>
      <c r="V652" s="103"/>
      <c r="W652" s="103"/>
      <c r="X652" s="103"/>
      <c r="Y652" s="103"/>
      <c r="Z652" s="103"/>
      <c r="AA652" s="103"/>
      <c r="AB652" s="103"/>
      <c r="AC652" s="103"/>
      <c r="AD652" s="103"/>
      <c r="AE652" s="103"/>
      <c r="AF652" s="103"/>
      <c r="AG652" s="103"/>
      <c r="AH652" s="103"/>
      <c r="AX652" s="103"/>
      <c r="AY652" s="103"/>
      <c r="AZ652" s="103"/>
      <c r="BA652" s="103"/>
    </row>
    <row r="653" spans="21:53" ht="15.75" customHeight="1" x14ac:dyDescent="0.25">
      <c r="U653" s="103"/>
      <c r="V653" s="103"/>
      <c r="W653" s="103"/>
      <c r="X653" s="103"/>
      <c r="Y653" s="103"/>
      <c r="Z653" s="103"/>
      <c r="AA653" s="103"/>
      <c r="AB653" s="103"/>
      <c r="AC653" s="103"/>
      <c r="AD653" s="103"/>
      <c r="AE653" s="103"/>
      <c r="AF653" s="103"/>
      <c r="AG653" s="103"/>
      <c r="AH653" s="103"/>
      <c r="AX653" s="103"/>
      <c r="AY653" s="103"/>
      <c r="AZ653" s="103"/>
      <c r="BA653" s="103"/>
    </row>
    <row r="654" spans="21:53" ht="15.75" customHeight="1" x14ac:dyDescent="0.25">
      <c r="U654" s="103"/>
      <c r="V654" s="103"/>
      <c r="W654" s="103"/>
      <c r="X654" s="103"/>
      <c r="Y654" s="103"/>
      <c r="Z654" s="103"/>
      <c r="AA654" s="103"/>
      <c r="AB654" s="103"/>
      <c r="AC654" s="103"/>
      <c r="AD654" s="103"/>
      <c r="AE654" s="103"/>
      <c r="AF654" s="103"/>
      <c r="AG654" s="103"/>
      <c r="AH654" s="103"/>
      <c r="AX654" s="103"/>
      <c r="AY654" s="103"/>
      <c r="AZ654" s="103"/>
      <c r="BA654" s="103"/>
    </row>
    <row r="655" spans="21:53" ht="15.75" customHeight="1" x14ac:dyDescent="0.25">
      <c r="U655" s="103"/>
      <c r="V655" s="103"/>
      <c r="W655" s="103"/>
      <c r="X655" s="103"/>
      <c r="Y655" s="103"/>
      <c r="Z655" s="103"/>
      <c r="AA655" s="103"/>
      <c r="AB655" s="103"/>
      <c r="AC655" s="103"/>
      <c r="AD655" s="103"/>
      <c r="AE655" s="103"/>
      <c r="AF655" s="103"/>
      <c r="AG655" s="103"/>
      <c r="AH655" s="103"/>
      <c r="AX655" s="103"/>
      <c r="AY655" s="103"/>
      <c r="AZ655" s="103"/>
      <c r="BA655" s="103"/>
    </row>
    <row r="656" spans="21:53" ht="15.75" customHeight="1" x14ac:dyDescent="0.25">
      <c r="U656" s="103"/>
      <c r="V656" s="103"/>
      <c r="W656" s="103"/>
      <c r="X656" s="103"/>
      <c r="Y656" s="103"/>
      <c r="Z656" s="103"/>
      <c r="AA656" s="103"/>
      <c r="AB656" s="103"/>
      <c r="AC656" s="103"/>
      <c r="AD656" s="103"/>
      <c r="AE656" s="103"/>
      <c r="AF656" s="103"/>
      <c r="AG656" s="103"/>
      <c r="AH656" s="103"/>
      <c r="AX656" s="103"/>
      <c r="AY656" s="103"/>
      <c r="AZ656" s="103"/>
      <c r="BA656" s="103"/>
    </row>
    <row r="657" spans="21:53" ht="15.75" customHeight="1" x14ac:dyDescent="0.25">
      <c r="U657" s="103"/>
      <c r="V657" s="103"/>
      <c r="W657" s="103"/>
      <c r="X657" s="103"/>
      <c r="Y657" s="103"/>
      <c r="Z657" s="103"/>
      <c r="AA657" s="103"/>
      <c r="AB657" s="103"/>
      <c r="AC657" s="103"/>
      <c r="AD657" s="103"/>
      <c r="AE657" s="103"/>
      <c r="AF657" s="103"/>
      <c r="AG657" s="103"/>
      <c r="AH657" s="103"/>
      <c r="AX657" s="103"/>
      <c r="AY657" s="103"/>
      <c r="AZ657" s="103"/>
      <c r="BA657" s="103"/>
    </row>
    <row r="658" spans="21:53" ht="15.75" customHeight="1" x14ac:dyDescent="0.25">
      <c r="U658" s="103"/>
      <c r="V658" s="103"/>
      <c r="W658" s="103"/>
      <c r="X658" s="103"/>
      <c r="Y658" s="103"/>
      <c r="Z658" s="103"/>
      <c r="AA658" s="103"/>
      <c r="AB658" s="103"/>
      <c r="AC658" s="103"/>
      <c r="AD658" s="103"/>
      <c r="AE658" s="103"/>
      <c r="AF658" s="103"/>
      <c r="AG658" s="103"/>
      <c r="AH658" s="103"/>
      <c r="AX658" s="103"/>
      <c r="AY658" s="103"/>
      <c r="AZ658" s="103"/>
      <c r="BA658" s="103"/>
    </row>
    <row r="659" spans="21:53" ht="15.75" customHeight="1" x14ac:dyDescent="0.25">
      <c r="U659" s="103"/>
      <c r="V659" s="103"/>
      <c r="W659" s="103"/>
      <c r="X659" s="103"/>
      <c r="Y659" s="103"/>
      <c r="Z659" s="103"/>
      <c r="AA659" s="103"/>
      <c r="AB659" s="103"/>
      <c r="AC659" s="103"/>
      <c r="AD659" s="103"/>
      <c r="AE659" s="103"/>
      <c r="AF659" s="103"/>
      <c r="AG659" s="103"/>
      <c r="AH659" s="103"/>
      <c r="AX659" s="103"/>
      <c r="AY659" s="103"/>
      <c r="AZ659" s="103"/>
      <c r="BA659" s="103"/>
    </row>
    <row r="660" spans="21:53" ht="15.75" customHeight="1" x14ac:dyDescent="0.25">
      <c r="U660" s="103"/>
      <c r="V660" s="103"/>
      <c r="W660" s="103"/>
      <c r="X660" s="103"/>
      <c r="Y660" s="103"/>
      <c r="Z660" s="103"/>
      <c r="AA660" s="103"/>
      <c r="AB660" s="103"/>
      <c r="AC660" s="103"/>
      <c r="AD660" s="103"/>
      <c r="AE660" s="103"/>
      <c r="AF660" s="103"/>
      <c r="AG660" s="103"/>
      <c r="AH660" s="103"/>
      <c r="AX660" s="103"/>
      <c r="AY660" s="103"/>
      <c r="AZ660" s="103"/>
      <c r="BA660" s="103"/>
    </row>
    <row r="661" spans="21:53" ht="15.75" customHeight="1" x14ac:dyDescent="0.25">
      <c r="U661" s="103"/>
      <c r="V661" s="103"/>
      <c r="W661" s="103"/>
      <c r="X661" s="103"/>
      <c r="Y661" s="103"/>
      <c r="Z661" s="103"/>
      <c r="AA661" s="103"/>
      <c r="AB661" s="103"/>
      <c r="AC661" s="103"/>
      <c r="AD661" s="103"/>
      <c r="AE661" s="103"/>
      <c r="AF661" s="103"/>
      <c r="AG661" s="103"/>
      <c r="AH661" s="103"/>
      <c r="AX661" s="103"/>
      <c r="AY661" s="103"/>
      <c r="AZ661" s="103"/>
      <c r="BA661" s="103"/>
    </row>
    <row r="662" spans="21:53" ht="15.75" customHeight="1" x14ac:dyDescent="0.25">
      <c r="U662" s="103"/>
      <c r="V662" s="103"/>
      <c r="W662" s="103"/>
      <c r="X662" s="103"/>
      <c r="Y662" s="103"/>
      <c r="Z662" s="103"/>
      <c r="AA662" s="103"/>
      <c r="AB662" s="103"/>
      <c r="AC662" s="103"/>
      <c r="AD662" s="103"/>
      <c r="AE662" s="103"/>
      <c r="AF662" s="103"/>
      <c r="AG662" s="103"/>
      <c r="AH662" s="103"/>
      <c r="AX662" s="103"/>
      <c r="AY662" s="103"/>
      <c r="AZ662" s="103"/>
      <c r="BA662" s="103"/>
    </row>
    <row r="663" spans="21:53" ht="15.75" customHeight="1" x14ac:dyDescent="0.25">
      <c r="U663" s="103"/>
      <c r="V663" s="103"/>
      <c r="W663" s="103"/>
      <c r="X663" s="103"/>
      <c r="Y663" s="103"/>
      <c r="Z663" s="103"/>
      <c r="AA663" s="103"/>
      <c r="AB663" s="103"/>
      <c r="AC663" s="103"/>
      <c r="AD663" s="103"/>
      <c r="AE663" s="103"/>
      <c r="AF663" s="103"/>
      <c r="AG663" s="103"/>
      <c r="AH663" s="103"/>
      <c r="AX663" s="103"/>
      <c r="AY663" s="103"/>
      <c r="AZ663" s="103"/>
      <c r="BA663" s="103"/>
    </row>
    <row r="664" spans="21:53" ht="15.75" customHeight="1" x14ac:dyDescent="0.25">
      <c r="U664" s="103"/>
      <c r="V664" s="103"/>
      <c r="W664" s="103"/>
      <c r="X664" s="103"/>
      <c r="Y664" s="103"/>
      <c r="Z664" s="103"/>
      <c r="AA664" s="103"/>
      <c r="AB664" s="103"/>
      <c r="AC664" s="103"/>
      <c r="AD664" s="103"/>
      <c r="AE664" s="103"/>
      <c r="AF664" s="103"/>
      <c r="AG664" s="103"/>
      <c r="AH664" s="103"/>
      <c r="AX664" s="103"/>
      <c r="AY664" s="103"/>
      <c r="AZ664" s="103"/>
      <c r="BA664" s="103"/>
    </row>
    <row r="665" spans="21:53" ht="15.75" customHeight="1" x14ac:dyDescent="0.25">
      <c r="U665" s="103"/>
      <c r="V665" s="103"/>
      <c r="W665" s="103"/>
      <c r="X665" s="103"/>
      <c r="Y665" s="103"/>
      <c r="Z665" s="103"/>
      <c r="AA665" s="103"/>
      <c r="AB665" s="103"/>
      <c r="AC665" s="103"/>
      <c r="AD665" s="103"/>
      <c r="AE665" s="103"/>
      <c r="AF665" s="103"/>
      <c r="AG665" s="103"/>
      <c r="AH665" s="103"/>
      <c r="AX665" s="103"/>
      <c r="AY665" s="103"/>
      <c r="AZ665" s="103"/>
      <c r="BA665" s="103"/>
    </row>
    <row r="666" spans="21:53" ht="15.75" customHeight="1" x14ac:dyDescent="0.25">
      <c r="U666" s="103"/>
      <c r="V666" s="103"/>
      <c r="W666" s="103"/>
      <c r="X666" s="103"/>
      <c r="Y666" s="103"/>
      <c r="Z666" s="103"/>
      <c r="AA666" s="103"/>
      <c r="AB666" s="103"/>
      <c r="AC666" s="103"/>
      <c r="AD666" s="103"/>
      <c r="AE666" s="103"/>
      <c r="AF666" s="103"/>
      <c r="AG666" s="103"/>
      <c r="AH666" s="103"/>
      <c r="AX666" s="103"/>
      <c r="AY666" s="103"/>
      <c r="AZ666" s="103"/>
      <c r="BA666" s="103"/>
    </row>
    <row r="667" spans="21:53" ht="15.75" customHeight="1" x14ac:dyDescent="0.25">
      <c r="U667" s="103"/>
      <c r="V667" s="103"/>
      <c r="W667" s="103"/>
      <c r="X667" s="103"/>
      <c r="Y667" s="103"/>
      <c r="Z667" s="103"/>
      <c r="AA667" s="103"/>
      <c r="AB667" s="103"/>
      <c r="AC667" s="103"/>
      <c r="AD667" s="103"/>
      <c r="AE667" s="103"/>
      <c r="AF667" s="103"/>
      <c r="AG667" s="103"/>
      <c r="AH667" s="103"/>
      <c r="AX667" s="103"/>
      <c r="AY667" s="103"/>
      <c r="AZ667" s="103"/>
      <c r="BA667" s="103"/>
    </row>
    <row r="668" spans="21:53" ht="15.75" customHeight="1" x14ac:dyDescent="0.25">
      <c r="U668" s="103"/>
      <c r="V668" s="103"/>
      <c r="W668" s="103"/>
      <c r="X668" s="103"/>
      <c r="Y668" s="103"/>
      <c r="Z668" s="103"/>
      <c r="AA668" s="103"/>
      <c r="AB668" s="103"/>
      <c r="AC668" s="103"/>
      <c r="AD668" s="103"/>
      <c r="AE668" s="103"/>
      <c r="AF668" s="103"/>
      <c r="AG668" s="103"/>
      <c r="AH668" s="103"/>
      <c r="AX668" s="103"/>
      <c r="AY668" s="103"/>
      <c r="AZ668" s="103"/>
      <c r="BA668" s="103"/>
    </row>
    <row r="669" spans="21:53" ht="15.75" customHeight="1" x14ac:dyDescent="0.25">
      <c r="U669" s="103"/>
      <c r="V669" s="103"/>
      <c r="W669" s="103"/>
      <c r="X669" s="103"/>
      <c r="Y669" s="103"/>
      <c r="Z669" s="103"/>
      <c r="AA669" s="103"/>
      <c r="AB669" s="103"/>
      <c r="AC669" s="103"/>
      <c r="AD669" s="103"/>
      <c r="AE669" s="103"/>
      <c r="AF669" s="103"/>
      <c r="AG669" s="103"/>
      <c r="AH669" s="103"/>
      <c r="AX669" s="103"/>
      <c r="AY669" s="103"/>
      <c r="AZ669" s="103"/>
      <c r="BA669" s="103"/>
    </row>
    <row r="670" spans="21:53" ht="15.75" customHeight="1" x14ac:dyDescent="0.25">
      <c r="U670" s="103"/>
      <c r="V670" s="103"/>
      <c r="W670" s="103"/>
      <c r="X670" s="103"/>
      <c r="Y670" s="103"/>
      <c r="Z670" s="103"/>
      <c r="AA670" s="103"/>
      <c r="AB670" s="103"/>
      <c r="AC670" s="103"/>
      <c r="AD670" s="103"/>
      <c r="AE670" s="103"/>
      <c r="AF670" s="103"/>
      <c r="AG670" s="103"/>
      <c r="AH670" s="103"/>
      <c r="AX670" s="103"/>
      <c r="AY670" s="103"/>
      <c r="AZ670" s="103"/>
      <c r="BA670" s="103"/>
    </row>
    <row r="671" spans="21:53" ht="15.75" customHeight="1" x14ac:dyDescent="0.25">
      <c r="U671" s="103"/>
      <c r="V671" s="103"/>
      <c r="W671" s="103"/>
      <c r="X671" s="103"/>
      <c r="Y671" s="103"/>
      <c r="Z671" s="103"/>
      <c r="AA671" s="103"/>
      <c r="AB671" s="103"/>
      <c r="AC671" s="103"/>
      <c r="AD671" s="103"/>
      <c r="AE671" s="103"/>
      <c r="AF671" s="103"/>
      <c r="AG671" s="103"/>
      <c r="AH671" s="103"/>
      <c r="AX671" s="103"/>
      <c r="AY671" s="103"/>
      <c r="AZ671" s="103"/>
      <c r="BA671" s="103"/>
    </row>
    <row r="672" spans="21:53" ht="15.75" customHeight="1" x14ac:dyDescent="0.25">
      <c r="U672" s="103"/>
      <c r="V672" s="103"/>
      <c r="W672" s="103"/>
      <c r="X672" s="103"/>
      <c r="Y672" s="103"/>
      <c r="Z672" s="103"/>
      <c r="AA672" s="103"/>
      <c r="AB672" s="103"/>
      <c r="AC672" s="103"/>
      <c r="AD672" s="103"/>
      <c r="AE672" s="103"/>
      <c r="AF672" s="103"/>
      <c r="AG672" s="103"/>
      <c r="AH672" s="103"/>
      <c r="AX672" s="103"/>
      <c r="AY672" s="103"/>
      <c r="AZ672" s="103"/>
      <c r="BA672" s="103"/>
    </row>
    <row r="673" spans="21:53" ht="15.75" customHeight="1" x14ac:dyDescent="0.25">
      <c r="U673" s="103"/>
      <c r="V673" s="103"/>
      <c r="W673" s="103"/>
      <c r="X673" s="103"/>
      <c r="Y673" s="103"/>
      <c r="Z673" s="103"/>
      <c r="AA673" s="103"/>
      <c r="AB673" s="103"/>
      <c r="AC673" s="103"/>
      <c r="AD673" s="103"/>
      <c r="AE673" s="103"/>
      <c r="AF673" s="103"/>
      <c r="AG673" s="103"/>
      <c r="AH673" s="103"/>
      <c r="AX673" s="103"/>
      <c r="AY673" s="103"/>
      <c r="AZ673" s="103"/>
      <c r="BA673" s="103"/>
    </row>
    <row r="674" spans="21:53" ht="15.75" customHeight="1" x14ac:dyDescent="0.25">
      <c r="U674" s="103"/>
      <c r="V674" s="103"/>
      <c r="W674" s="103"/>
      <c r="X674" s="103"/>
      <c r="Y674" s="103"/>
      <c r="Z674" s="103"/>
      <c r="AA674" s="103"/>
      <c r="AB674" s="103"/>
      <c r="AC674" s="103"/>
      <c r="AD674" s="103"/>
      <c r="AE674" s="103"/>
      <c r="AF674" s="103"/>
      <c r="AG674" s="103"/>
      <c r="AH674" s="103"/>
      <c r="AX674" s="103"/>
      <c r="AY674" s="103"/>
      <c r="AZ674" s="103"/>
      <c r="BA674" s="103"/>
    </row>
    <row r="675" spans="21:53" ht="15.75" customHeight="1" x14ac:dyDescent="0.25">
      <c r="U675" s="103"/>
      <c r="V675" s="103"/>
      <c r="W675" s="103"/>
      <c r="X675" s="103"/>
      <c r="Y675" s="103"/>
      <c r="Z675" s="103"/>
      <c r="AA675" s="103"/>
      <c r="AB675" s="103"/>
      <c r="AC675" s="103"/>
      <c r="AD675" s="103"/>
      <c r="AE675" s="103"/>
      <c r="AF675" s="103"/>
      <c r="AG675" s="103"/>
      <c r="AH675" s="103"/>
      <c r="AX675" s="103"/>
      <c r="AY675" s="103"/>
      <c r="AZ675" s="103"/>
      <c r="BA675" s="103"/>
    </row>
    <row r="676" spans="21:53" ht="15.75" customHeight="1" x14ac:dyDescent="0.25">
      <c r="U676" s="103"/>
      <c r="V676" s="103"/>
      <c r="W676" s="103"/>
      <c r="X676" s="103"/>
      <c r="Y676" s="103"/>
      <c r="Z676" s="103"/>
      <c r="AA676" s="103"/>
      <c r="AB676" s="103"/>
      <c r="AC676" s="103"/>
      <c r="AD676" s="103"/>
      <c r="AE676" s="103"/>
      <c r="AF676" s="103"/>
      <c r="AG676" s="103"/>
      <c r="AH676" s="103"/>
      <c r="AX676" s="103"/>
      <c r="AY676" s="103"/>
      <c r="AZ676" s="103"/>
      <c r="BA676" s="103"/>
    </row>
    <row r="677" spans="21:53" ht="15.75" customHeight="1" x14ac:dyDescent="0.25">
      <c r="U677" s="103"/>
      <c r="V677" s="103"/>
      <c r="W677" s="103"/>
      <c r="X677" s="103"/>
      <c r="Y677" s="103"/>
      <c r="Z677" s="103"/>
      <c r="AA677" s="103"/>
      <c r="AB677" s="103"/>
      <c r="AC677" s="103"/>
      <c r="AD677" s="103"/>
      <c r="AE677" s="103"/>
      <c r="AF677" s="103"/>
      <c r="AG677" s="103"/>
      <c r="AH677" s="103"/>
      <c r="AX677" s="103"/>
      <c r="AY677" s="103"/>
      <c r="AZ677" s="103"/>
      <c r="BA677" s="103"/>
    </row>
    <row r="678" spans="21:53" ht="15.75" customHeight="1" x14ac:dyDescent="0.25">
      <c r="U678" s="103"/>
      <c r="V678" s="103"/>
      <c r="W678" s="103"/>
      <c r="X678" s="103"/>
      <c r="Y678" s="103"/>
      <c r="Z678" s="103"/>
      <c r="AA678" s="103"/>
      <c r="AB678" s="103"/>
      <c r="AC678" s="103"/>
      <c r="AD678" s="103"/>
      <c r="AE678" s="103"/>
      <c r="AF678" s="103"/>
      <c r="AG678" s="103"/>
      <c r="AH678" s="103"/>
      <c r="AX678" s="103"/>
      <c r="AY678" s="103"/>
      <c r="AZ678" s="103"/>
      <c r="BA678" s="103"/>
    </row>
    <row r="679" spans="21:53" ht="15.75" customHeight="1" x14ac:dyDescent="0.25">
      <c r="U679" s="103"/>
      <c r="V679" s="103"/>
      <c r="W679" s="103"/>
      <c r="X679" s="103"/>
      <c r="Y679" s="103"/>
      <c r="Z679" s="103"/>
      <c r="AA679" s="103"/>
      <c r="AB679" s="103"/>
      <c r="AC679" s="103"/>
      <c r="AD679" s="103"/>
      <c r="AE679" s="103"/>
      <c r="AF679" s="103"/>
      <c r="AG679" s="103"/>
      <c r="AH679" s="103"/>
      <c r="AX679" s="103"/>
      <c r="AY679" s="103"/>
      <c r="AZ679" s="103"/>
      <c r="BA679" s="103"/>
    </row>
    <row r="680" spans="21:53" ht="15.75" customHeight="1" x14ac:dyDescent="0.25">
      <c r="U680" s="103"/>
      <c r="V680" s="103"/>
      <c r="W680" s="103"/>
      <c r="X680" s="103"/>
      <c r="Y680" s="103"/>
      <c r="Z680" s="103"/>
      <c r="AA680" s="103"/>
      <c r="AB680" s="103"/>
      <c r="AC680" s="103"/>
      <c r="AD680" s="103"/>
      <c r="AE680" s="103"/>
      <c r="AF680" s="103"/>
      <c r="AG680" s="103"/>
      <c r="AH680" s="103"/>
      <c r="AX680" s="103"/>
      <c r="AY680" s="103"/>
      <c r="AZ680" s="103"/>
      <c r="BA680" s="103"/>
    </row>
    <row r="681" spans="21:53" ht="15.75" customHeight="1" x14ac:dyDescent="0.25">
      <c r="U681" s="103"/>
      <c r="V681" s="103"/>
      <c r="W681" s="103"/>
      <c r="X681" s="103"/>
      <c r="Y681" s="103"/>
      <c r="Z681" s="103"/>
      <c r="AA681" s="103"/>
      <c r="AB681" s="103"/>
      <c r="AC681" s="103"/>
      <c r="AD681" s="103"/>
      <c r="AE681" s="103"/>
      <c r="AF681" s="103"/>
      <c r="AG681" s="103"/>
      <c r="AH681" s="103"/>
      <c r="AX681" s="103"/>
      <c r="AY681" s="103"/>
      <c r="AZ681" s="103"/>
      <c r="BA681" s="103"/>
    </row>
    <row r="682" spans="21:53" ht="15.75" customHeight="1" x14ac:dyDescent="0.25">
      <c r="U682" s="103"/>
      <c r="V682" s="103"/>
      <c r="W682" s="103"/>
      <c r="X682" s="103"/>
      <c r="Y682" s="103"/>
      <c r="Z682" s="103"/>
      <c r="AA682" s="103"/>
      <c r="AB682" s="103"/>
      <c r="AC682" s="103"/>
      <c r="AD682" s="103"/>
      <c r="AE682" s="103"/>
      <c r="AF682" s="103"/>
      <c r="AG682" s="103"/>
      <c r="AH682" s="103"/>
      <c r="AX682" s="103"/>
      <c r="AY682" s="103"/>
      <c r="AZ682" s="103"/>
      <c r="BA682" s="103"/>
    </row>
    <row r="683" spans="21:53" ht="15.75" customHeight="1" x14ac:dyDescent="0.25">
      <c r="U683" s="103"/>
      <c r="V683" s="103"/>
      <c r="W683" s="103"/>
      <c r="X683" s="103"/>
      <c r="Y683" s="103"/>
      <c r="Z683" s="103"/>
      <c r="AA683" s="103"/>
      <c r="AB683" s="103"/>
      <c r="AC683" s="103"/>
      <c r="AD683" s="103"/>
      <c r="AE683" s="103"/>
      <c r="AF683" s="103"/>
      <c r="AG683" s="103"/>
      <c r="AH683" s="103"/>
      <c r="AX683" s="103"/>
      <c r="AY683" s="103"/>
      <c r="AZ683" s="103"/>
      <c r="BA683" s="103"/>
    </row>
    <row r="684" spans="21:53" ht="15.75" customHeight="1" x14ac:dyDescent="0.25">
      <c r="U684" s="103"/>
      <c r="V684" s="103"/>
      <c r="W684" s="103"/>
      <c r="X684" s="103"/>
      <c r="Y684" s="103"/>
      <c r="Z684" s="103"/>
      <c r="AA684" s="103"/>
      <c r="AB684" s="103"/>
      <c r="AC684" s="103"/>
      <c r="AD684" s="103"/>
      <c r="AE684" s="103"/>
      <c r="AF684" s="103"/>
      <c r="AG684" s="103"/>
      <c r="AH684" s="103"/>
      <c r="AX684" s="103"/>
      <c r="AY684" s="103"/>
      <c r="AZ684" s="103"/>
      <c r="BA684" s="103"/>
    </row>
    <row r="685" spans="21:53" ht="15.75" customHeight="1" x14ac:dyDescent="0.25">
      <c r="U685" s="103"/>
      <c r="V685" s="103"/>
      <c r="W685" s="103"/>
      <c r="X685" s="103"/>
      <c r="Y685" s="103"/>
      <c r="Z685" s="103"/>
      <c r="AA685" s="103"/>
      <c r="AB685" s="103"/>
      <c r="AC685" s="103"/>
      <c r="AD685" s="103"/>
      <c r="AE685" s="103"/>
      <c r="AF685" s="103"/>
      <c r="AG685" s="103"/>
      <c r="AH685" s="103"/>
      <c r="AX685" s="103"/>
      <c r="AY685" s="103"/>
      <c r="AZ685" s="103"/>
      <c r="BA685" s="103"/>
    </row>
    <row r="686" spans="21:53" ht="15.75" customHeight="1" x14ac:dyDescent="0.25">
      <c r="U686" s="103"/>
      <c r="V686" s="103"/>
      <c r="W686" s="103"/>
      <c r="X686" s="103"/>
      <c r="Y686" s="103"/>
      <c r="Z686" s="103"/>
      <c r="AA686" s="103"/>
      <c r="AB686" s="103"/>
      <c r="AC686" s="103"/>
      <c r="AD686" s="103"/>
      <c r="AE686" s="103"/>
      <c r="AF686" s="103"/>
      <c r="AG686" s="103"/>
      <c r="AH686" s="103"/>
      <c r="AX686" s="103"/>
      <c r="AY686" s="103"/>
      <c r="AZ686" s="103"/>
      <c r="BA686" s="103"/>
    </row>
    <row r="687" spans="21:53" ht="15.75" customHeight="1" x14ac:dyDescent="0.25">
      <c r="U687" s="103"/>
      <c r="V687" s="103"/>
      <c r="W687" s="103"/>
      <c r="X687" s="103"/>
      <c r="Y687" s="103"/>
      <c r="Z687" s="103"/>
      <c r="AA687" s="103"/>
      <c r="AB687" s="103"/>
      <c r="AC687" s="103"/>
      <c r="AD687" s="103"/>
      <c r="AE687" s="103"/>
      <c r="AF687" s="103"/>
      <c r="AG687" s="103"/>
      <c r="AH687" s="103"/>
      <c r="AX687" s="103"/>
      <c r="AY687" s="103"/>
      <c r="AZ687" s="103"/>
      <c r="BA687" s="103"/>
    </row>
    <row r="688" spans="21:53" ht="15.75" customHeight="1" x14ac:dyDescent="0.25">
      <c r="U688" s="103"/>
      <c r="V688" s="103"/>
      <c r="W688" s="103"/>
      <c r="X688" s="103"/>
      <c r="Y688" s="103"/>
      <c r="Z688" s="103"/>
      <c r="AA688" s="103"/>
      <c r="AB688" s="103"/>
      <c r="AC688" s="103"/>
      <c r="AD688" s="103"/>
      <c r="AE688" s="103"/>
      <c r="AF688" s="103"/>
      <c r="AG688" s="103"/>
      <c r="AH688" s="103"/>
      <c r="AX688" s="103"/>
      <c r="AY688" s="103"/>
      <c r="AZ688" s="103"/>
      <c r="BA688" s="103"/>
    </row>
    <row r="689" spans="21:53" ht="15.75" customHeight="1" x14ac:dyDescent="0.25">
      <c r="U689" s="103"/>
      <c r="V689" s="103"/>
      <c r="W689" s="103"/>
      <c r="X689" s="103"/>
      <c r="Y689" s="103"/>
      <c r="Z689" s="103"/>
      <c r="AA689" s="103"/>
      <c r="AB689" s="103"/>
      <c r="AC689" s="103"/>
      <c r="AD689" s="103"/>
      <c r="AE689" s="103"/>
      <c r="AF689" s="103"/>
      <c r="AG689" s="103"/>
      <c r="AH689" s="103"/>
      <c r="AX689" s="103"/>
      <c r="AY689" s="103"/>
      <c r="AZ689" s="103"/>
      <c r="BA689" s="103"/>
    </row>
    <row r="690" spans="21:53" ht="15.75" customHeight="1" x14ac:dyDescent="0.25">
      <c r="U690" s="103"/>
      <c r="V690" s="103"/>
      <c r="W690" s="103"/>
      <c r="X690" s="103"/>
      <c r="Y690" s="103"/>
      <c r="Z690" s="103"/>
      <c r="AA690" s="103"/>
      <c r="AB690" s="103"/>
      <c r="AC690" s="103"/>
      <c r="AD690" s="103"/>
      <c r="AE690" s="103"/>
      <c r="AF690" s="103"/>
      <c r="AG690" s="103"/>
      <c r="AH690" s="103"/>
      <c r="AX690" s="103"/>
      <c r="AY690" s="103"/>
      <c r="AZ690" s="103"/>
      <c r="BA690" s="103"/>
    </row>
    <row r="691" spans="21:53" ht="15.75" customHeight="1" x14ac:dyDescent="0.25">
      <c r="U691" s="103"/>
      <c r="V691" s="103"/>
      <c r="W691" s="103"/>
      <c r="X691" s="103"/>
      <c r="Y691" s="103"/>
      <c r="Z691" s="103"/>
      <c r="AA691" s="103"/>
      <c r="AB691" s="103"/>
      <c r="AC691" s="103"/>
      <c r="AD691" s="103"/>
      <c r="AE691" s="103"/>
      <c r="AF691" s="103"/>
      <c r="AG691" s="103"/>
      <c r="AH691" s="103"/>
      <c r="AX691" s="103"/>
      <c r="AY691" s="103"/>
      <c r="AZ691" s="103"/>
      <c r="BA691" s="103"/>
    </row>
    <row r="692" spans="21:53" ht="15.75" customHeight="1" x14ac:dyDescent="0.25">
      <c r="U692" s="103"/>
      <c r="V692" s="103"/>
      <c r="W692" s="103"/>
      <c r="X692" s="103"/>
      <c r="Y692" s="103"/>
      <c r="Z692" s="103"/>
      <c r="AA692" s="103"/>
      <c r="AB692" s="103"/>
      <c r="AC692" s="103"/>
      <c r="AD692" s="103"/>
      <c r="AE692" s="103"/>
      <c r="AF692" s="103"/>
      <c r="AG692" s="103"/>
      <c r="AH692" s="103"/>
      <c r="AX692" s="103"/>
      <c r="AY692" s="103"/>
      <c r="AZ692" s="103"/>
      <c r="BA692" s="103"/>
    </row>
    <row r="693" spans="21:53" ht="15.75" customHeight="1" x14ac:dyDescent="0.25">
      <c r="U693" s="103"/>
      <c r="V693" s="103"/>
      <c r="W693" s="103"/>
      <c r="X693" s="103"/>
      <c r="Y693" s="103"/>
      <c r="Z693" s="103"/>
      <c r="AA693" s="103"/>
      <c r="AB693" s="103"/>
      <c r="AC693" s="103"/>
      <c r="AD693" s="103"/>
      <c r="AE693" s="103"/>
      <c r="AF693" s="103"/>
      <c r="AG693" s="103"/>
      <c r="AH693" s="103"/>
      <c r="AX693" s="103"/>
      <c r="AY693" s="103"/>
      <c r="AZ693" s="103"/>
      <c r="BA693" s="103"/>
    </row>
    <row r="694" spans="21:53" ht="15.75" customHeight="1" x14ac:dyDescent="0.25">
      <c r="U694" s="103"/>
      <c r="V694" s="103"/>
      <c r="W694" s="103"/>
      <c r="X694" s="103"/>
      <c r="Y694" s="103"/>
      <c r="Z694" s="103"/>
      <c r="AA694" s="103"/>
      <c r="AB694" s="103"/>
      <c r="AC694" s="103"/>
      <c r="AD694" s="103"/>
      <c r="AE694" s="103"/>
      <c r="AF694" s="103"/>
      <c r="AG694" s="103"/>
      <c r="AH694" s="103"/>
      <c r="AX694" s="103"/>
      <c r="AY694" s="103"/>
      <c r="AZ694" s="103"/>
      <c r="BA694" s="103"/>
    </row>
    <row r="695" spans="21:53" ht="15.75" customHeight="1" x14ac:dyDescent="0.25">
      <c r="U695" s="103"/>
      <c r="V695" s="103"/>
      <c r="W695" s="103"/>
      <c r="X695" s="103"/>
      <c r="Y695" s="103"/>
      <c r="Z695" s="103"/>
      <c r="AA695" s="103"/>
      <c r="AB695" s="103"/>
      <c r="AC695" s="103"/>
      <c r="AD695" s="103"/>
      <c r="AE695" s="103"/>
      <c r="AF695" s="103"/>
      <c r="AG695" s="103"/>
      <c r="AH695" s="103"/>
      <c r="AX695" s="103"/>
      <c r="AY695" s="103"/>
      <c r="AZ695" s="103"/>
      <c r="BA695" s="103"/>
    </row>
    <row r="696" spans="21:53" ht="15.75" customHeight="1" x14ac:dyDescent="0.25">
      <c r="U696" s="103"/>
      <c r="V696" s="103"/>
      <c r="W696" s="103"/>
      <c r="X696" s="103"/>
      <c r="Y696" s="103"/>
      <c r="Z696" s="103"/>
      <c r="AA696" s="103"/>
      <c r="AB696" s="103"/>
      <c r="AC696" s="103"/>
      <c r="AD696" s="103"/>
      <c r="AE696" s="103"/>
      <c r="AF696" s="103"/>
      <c r="AG696" s="103"/>
      <c r="AH696" s="103"/>
      <c r="AX696" s="103"/>
      <c r="AY696" s="103"/>
      <c r="AZ696" s="103"/>
      <c r="BA696" s="103"/>
    </row>
    <row r="697" spans="21:53" ht="15.75" customHeight="1" x14ac:dyDescent="0.25">
      <c r="U697" s="103"/>
      <c r="V697" s="103"/>
      <c r="W697" s="103"/>
      <c r="X697" s="103"/>
      <c r="Y697" s="103"/>
      <c r="Z697" s="103"/>
      <c r="AA697" s="103"/>
      <c r="AB697" s="103"/>
      <c r="AC697" s="103"/>
      <c r="AD697" s="103"/>
      <c r="AE697" s="103"/>
      <c r="AF697" s="103"/>
      <c r="AG697" s="103"/>
      <c r="AH697" s="103"/>
      <c r="AX697" s="103"/>
      <c r="AY697" s="103"/>
      <c r="AZ697" s="103"/>
      <c r="BA697" s="103"/>
    </row>
    <row r="698" spans="21:53" ht="15.75" customHeight="1" x14ac:dyDescent="0.25">
      <c r="U698" s="103"/>
      <c r="V698" s="103"/>
      <c r="W698" s="103"/>
      <c r="X698" s="103"/>
      <c r="Y698" s="103"/>
      <c r="Z698" s="103"/>
      <c r="AA698" s="103"/>
      <c r="AB698" s="103"/>
      <c r="AC698" s="103"/>
      <c r="AD698" s="103"/>
      <c r="AE698" s="103"/>
      <c r="AF698" s="103"/>
      <c r="AG698" s="103"/>
      <c r="AH698" s="103"/>
      <c r="AX698" s="103"/>
      <c r="AY698" s="103"/>
      <c r="AZ698" s="103"/>
      <c r="BA698" s="103"/>
    </row>
    <row r="699" spans="21:53" ht="15.75" customHeight="1" x14ac:dyDescent="0.25">
      <c r="U699" s="103"/>
      <c r="V699" s="103"/>
      <c r="W699" s="103"/>
      <c r="X699" s="103"/>
      <c r="Y699" s="103"/>
      <c r="Z699" s="103"/>
      <c r="AA699" s="103"/>
      <c r="AB699" s="103"/>
      <c r="AC699" s="103"/>
      <c r="AD699" s="103"/>
      <c r="AE699" s="103"/>
      <c r="AF699" s="103"/>
      <c r="AG699" s="103"/>
      <c r="AH699" s="103"/>
      <c r="AX699" s="103"/>
      <c r="AY699" s="103"/>
      <c r="AZ699" s="103"/>
      <c r="BA699" s="103"/>
    </row>
    <row r="700" spans="21:53" ht="15.75" customHeight="1" x14ac:dyDescent="0.25">
      <c r="U700" s="103"/>
      <c r="V700" s="103"/>
      <c r="W700" s="103"/>
      <c r="X700" s="103"/>
      <c r="Y700" s="103"/>
      <c r="Z700" s="103"/>
      <c r="AA700" s="103"/>
      <c r="AB700" s="103"/>
      <c r="AC700" s="103"/>
      <c r="AD700" s="103"/>
      <c r="AE700" s="103"/>
      <c r="AF700" s="103"/>
      <c r="AG700" s="103"/>
      <c r="AH700" s="103"/>
      <c r="AX700" s="103"/>
      <c r="AY700" s="103"/>
      <c r="AZ700" s="103"/>
      <c r="BA700" s="103"/>
    </row>
    <row r="701" spans="21:53" ht="15.75" customHeight="1" x14ac:dyDescent="0.25">
      <c r="U701" s="103"/>
      <c r="V701" s="103"/>
      <c r="W701" s="103"/>
      <c r="X701" s="103"/>
      <c r="Y701" s="103"/>
      <c r="Z701" s="103"/>
      <c r="AA701" s="103"/>
      <c r="AB701" s="103"/>
      <c r="AC701" s="103"/>
      <c r="AD701" s="103"/>
      <c r="AE701" s="103"/>
      <c r="AF701" s="103"/>
      <c r="AG701" s="103"/>
      <c r="AH701" s="103"/>
      <c r="AX701" s="103"/>
      <c r="AY701" s="103"/>
      <c r="AZ701" s="103"/>
      <c r="BA701" s="103"/>
    </row>
    <row r="702" spans="21:53" ht="15.75" customHeight="1" x14ac:dyDescent="0.25">
      <c r="U702" s="103"/>
      <c r="V702" s="103"/>
      <c r="W702" s="103"/>
      <c r="X702" s="103"/>
      <c r="Y702" s="103"/>
      <c r="Z702" s="103"/>
      <c r="AA702" s="103"/>
      <c r="AB702" s="103"/>
      <c r="AC702" s="103"/>
      <c r="AD702" s="103"/>
      <c r="AE702" s="103"/>
      <c r="AF702" s="103"/>
      <c r="AG702" s="103"/>
      <c r="AH702" s="103"/>
      <c r="AX702" s="103"/>
      <c r="AY702" s="103"/>
      <c r="AZ702" s="103"/>
      <c r="BA702" s="103"/>
    </row>
    <row r="703" spans="21:53" ht="15.75" customHeight="1" x14ac:dyDescent="0.25">
      <c r="U703" s="103"/>
      <c r="V703" s="103"/>
      <c r="W703" s="103"/>
      <c r="X703" s="103"/>
      <c r="Y703" s="103"/>
      <c r="Z703" s="103"/>
      <c r="AA703" s="103"/>
      <c r="AB703" s="103"/>
      <c r="AC703" s="103"/>
      <c r="AD703" s="103"/>
      <c r="AE703" s="103"/>
      <c r="AF703" s="103"/>
      <c r="AG703" s="103"/>
      <c r="AH703" s="103"/>
      <c r="AX703" s="103"/>
      <c r="AY703" s="103"/>
      <c r="AZ703" s="103"/>
      <c r="BA703" s="103"/>
    </row>
    <row r="704" spans="21:53" ht="15.75" customHeight="1" x14ac:dyDescent="0.25">
      <c r="U704" s="103"/>
      <c r="V704" s="103"/>
      <c r="W704" s="103"/>
      <c r="X704" s="103"/>
      <c r="Y704" s="103"/>
      <c r="Z704" s="103"/>
      <c r="AA704" s="103"/>
      <c r="AB704" s="103"/>
      <c r="AC704" s="103"/>
      <c r="AD704" s="103"/>
      <c r="AE704" s="103"/>
      <c r="AF704" s="103"/>
      <c r="AG704" s="103"/>
      <c r="AH704" s="103"/>
      <c r="AX704" s="103"/>
      <c r="AY704" s="103"/>
      <c r="AZ704" s="103"/>
      <c r="BA704" s="103"/>
    </row>
    <row r="705" spans="21:53" ht="15.75" customHeight="1" x14ac:dyDescent="0.25">
      <c r="U705" s="103"/>
      <c r="V705" s="103"/>
      <c r="W705" s="103"/>
      <c r="X705" s="103"/>
      <c r="Y705" s="103"/>
      <c r="Z705" s="103"/>
      <c r="AA705" s="103"/>
      <c r="AB705" s="103"/>
      <c r="AC705" s="103"/>
      <c r="AD705" s="103"/>
      <c r="AE705" s="103"/>
      <c r="AF705" s="103"/>
      <c r="AG705" s="103"/>
      <c r="AH705" s="103"/>
      <c r="AX705" s="103"/>
      <c r="AY705" s="103"/>
      <c r="AZ705" s="103"/>
      <c r="BA705" s="103"/>
    </row>
    <row r="706" spans="21:53" ht="15.75" customHeight="1" x14ac:dyDescent="0.25">
      <c r="U706" s="103"/>
      <c r="V706" s="103"/>
      <c r="W706" s="103"/>
      <c r="X706" s="103"/>
      <c r="Y706" s="103"/>
      <c r="Z706" s="103"/>
      <c r="AA706" s="103"/>
      <c r="AB706" s="103"/>
      <c r="AC706" s="103"/>
      <c r="AD706" s="103"/>
      <c r="AE706" s="103"/>
      <c r="AF706" s="103"/>
      <c r="AG706" s="103"/>
      <c r="AH706" s="103"/>
      <c r="AX706" s="103"/>
      <c r="AY706" s="103"/>
      <c r="AZ706" s="103"/>
      <c r="BA706" s="103"/>
    </row>
    <row r="707" spans="21:53" ht="15.75" customHeight="1" x14ac:dyDescent="0.25">
      <c r="U707" s="103"/>
      <c r="V707" s="103"/>
      <c r="W707" s="103"/>
      <c r="X707" s="103"/>
      <c r="Y707" s="103"/>
      <c r="Z707" s="103"/>
      <c r="AA707" s="103"/>
      <c r="AB707" s="103"/>
      <c r="AC707" s="103"/>
      <c r="AD707" s="103"/>
      <c r="AE707" s="103"/>
      <c r="AF707" s="103"/>
      <c r="AG707" s="103"/>
      <c r="AH707" s="103"/>
      <c r="AX707" s="103"/>
      <c r="AY707" s="103"/>
      <c r="AZ707" s="103"/>
      <c r="BA707" s="103"/>
    </row>
    <row r="708" spans="21:53" ht="15.75" customHeight="1" x14ac:dyDescent="0.25">
      <c r="U708" s="103"/>
      <c r="V708" s="103"/>
      <c r="W708" s="103"/>
      <c r="X708" s="103"/>
      <c r="Y708" s="103"/>
      <c r="Z708" s="103"/>
      <c r="AA708" s="103"/>
      <c r="AB708" s="103"/>
      <c r="AC708" s="103"/>
      <c r="AD708" s="103"/>
      <c r="AE708" s="103"/>
      <c r="AF708" s="103"/>
      <c r="AG708" s="103"/>
      <c r="AH708" s="103"/>
      <c r="AX708" s="103"/>
      <c r="AY708" s="103"/>
      <c r="AZ708" s="103"/>
      <c r="BA708" s="103"/>
    </row>
    <row r="709" spans="21:53" ht="15.75" customHeight="1" x14ac:dyDescent="0.25">
      <c r="U709" s="103"/>
      <c r="V709" s="103"/>
      <c r="W709" s="103"/>
      <c r="X709" s="103"/>
      <c r="Y709" s="103"/>
      <c r="Z709" s="103"/>
      <c r="AA709" s="103"/>
      <c r="AB709" s="103"/>
      <c r="AC709" s="103"/>
      <c r="AD709" s="103"/>
      <c r="AE709" s="103"/>
      <c r="AF709" s="103"/>
      <c r="AG709" s="103"/>
      <c r="AH709" s="103"/>
      <c r="AX709" s="103"/>
      <c r="AY709" s="103"/>
      <c r="AZ709" s="103"/>
      <c r="BA709" s="103"/>
    </row>
    <row r="710" spans="21:53" ht="15.75" customHeight="1" x14ac:dyDescent="0.25">
      <c r="U710" s="103"/>
      <c r="V710" s="103"/>
      <c r="W710" s="103"/>
      <c r="X710" s="103"/>
      <c r="Y710" s="103"/>
      <c r="Z710" s="103"/>
      <c r="AA710" s="103"/>
      <c r="AB710" s="103"/>
      <c r="AC710" s="103"/>
      <c r="AD710" s="103"/>
      <c r="AE710" s="103"/>
      <c r="AF710" s="103"/>
      <c r="AG710" s="103"/>
      <c r="AH710" s="103"/>
      <c r="AX710" s="103"/>
      <c r="AY710" s="103"/>
      <c r="AZ710" s="103"/>
      <c r="BA710" s="103"/>
    </row>
    <row r="711" spans="21:53" ht="15.75" customHeight="1" x14ac:dyDescent="0.25">
      <c r="U711" s="103"/>
      <c r="V711" s="103"/>
      <c r="W711" s="103"/>
      <c r="X711" s="103"/>
      <c r="Y711" s="103"/>
      <c r="Z711" s="103"/>
      <c r="AA711" s="103"/>
      <c r="AB711" s="103"/>
      <c r="AC711" s="103"/>
      <c r="AD711" s="103"/>
      <c r="AE711" s="103"/>
      <c r="AF711" s="103"/>
      <c r="AG711" s="103"/>
      <c r="AH711" s="103"/>
      <c r="AX711" s="103"/>
      <c r="AY711" s="103"/>
      <c r="AZ711" s="103"/>
      <c r="BA711" s="103"/>
    </row>
    <row r="712" spans="21:53" ht="15.75" customHeight="1" x14ac:dyDescent="0.25">
      <c r="U712" s="103"/>
      <c r="V712" s="103"/>
      <c r="W712" s="103"/>
      <c r="X712" s="103"/>
      <c r="Y712" s="103"/>
      <c r="Z712" s="103"/>
      <c r="AA712" s="103"/>
      <c r="AB712" s="103"/>
      <c r="AC712" s="103"/>
      <c r="AD712" s="103"/>
      <c r="AE712" s="103"/>
      <c r="AF712" s="103"/>
      <c r="AG712" s="103"/>
      <c r="AH712" s="103"/>
      <c r="AX712" s="103"/>
      <c r="AY712" s="103"/>
      <c r="AZ712" s="103"/>
      <c r="BA712" s="103"/>
    </row>
    <row r="713" spans="21:53" ht="15.75" customHeight="1" x14ac:dyDescent="0.25">
      <c r="U713" s="103"/>
      <c r="V713" s="103"/>
      <c r="W713" s="103"/>
      <c r="X713" s="103"/>
      <c r="Y713" s="103"/>
      <c r="Z713" s="103"/>
      <c r="AA713" s="103"/>
      <c r="AB713" s="103"/>
      <c r="AC713" s="103"/>
      <c r="AD713" s="103"/>
      <c r="AE713" s="103"/>
      <c r="AF713" s="103"/>
      <c r="AG713" s="103"/>
      <c r="AH713" s="103"/>
      <c r="AX713" s="103"/>
      <c r="AY713" s="103"/>
      <c r="AZ713" s="103"/>
      <c r="BA713" s="103"/>
    </row>
    <row r="714" spans="21:53" ht="15.75" customHeight="1" x14ac:dyDescent="0.25">
      <c r="U714" s="103"/>
      <c r="V714" s="103"/>
      <c r="W714" s="103"/>
      <c r="X714" s="103"/>
      <c r="Y714" s="103"/>
      <c r="Z714" s="103"/>
      <c r="AA714" s="103"/>
      <c r="AB714" s="103"/>
      <c r="AC714" s="103"/>
      <c r="AD714" s="103"/>
      <c r="AE714" s="103"/>
      <c r="AF714" s="103"/>
      <c r="AG714" s="103"/>
      <c r="AH714" s="103"/>
      <c r="AX714" s="103"/>
      <c r="AY714" s="103"/>
      <c r="AZ714" s="103"/>
      <c r="BA714" s="103"/>
    </row>
    <row r="715" spans="21:53" ht="15.75" customHeight="1" x14ac:dyDescent="0.25">
      <c r="U715" s="103"/>
      <c r="V715" s="103"/>
      <c r="W715" s="103"/>
      <c r="X715" s="103"/>
      <c r="Y715" s="103"/>
      <c r="Z715" s="103"/>
      <c r="AA715" s="103"/>
      <c r="AB715" s="103"/>
      <c r="AC715" s="103"/>
      <c r="AD715" s="103"/>
      <c r="AE715" s="103"/>
      <c r="AF715" s="103"/>
      <c r="AG715" s="103"/>
      <c r="AH715" s="103"/>
      <c r="AX715" s="103"/>
      <c r="AY715" s="103"/>
      <c r="AZ715" s="103"/>
      <c r="BA715" s="103"/>
    </row>
    <row r="716" spans="21:53" ht="15.75" customHeight="1" x14ac:dyDescent="0.25">
      <c r="U716" s="103"/>
      <c r="V716" s="103"/>
      <c r="W716" s="103"/>
      <c r="X716" s="103"/>
      <c r="Y716" s="103"/>
      <c r="Z716" s="103"/>
      <c r="AA716" s="103"/>
      <c r="AB716" s="103"/>
      <c r="AC716" s="103"/>
      <c r="AD716" s="103"/>
      <c r="AE716" s="103"/>
      <c r="AF716" s="103"/>
      <c r="AG716" s="103"/>
      <c r="AH716" s="103"/>
      <c r="AX716" s="103"/>
      <c r="AY716" s="103"/>
      <c r="AZ716" s="103"/>
      <c r="BA716" s="103"/>
    </row>
    <row r="717" spans="21:53" ht="15.75" customHeight="1" x14ac:dyDescent="0.25">
      <c r="U717" s="103"/>
      <c r="V717" s="103"/>
      <c r="W717" s="103"/>
      <c r="X717" s="103"/>
      <c r="Y717" s="103"/>
      <c r="Z717" s="103"/>
      <c r="AA717" s="103"/>
      <c r="AB717" s="103"/>
      <c r="AC717" s="103"/>
      <c r="AD717" s="103"/>
      <c r="AE717" s="103"/>
      <c r="AF717" s="103"/>
      <c r="AG717" s="103"/>
      <c r="AH717" s="103"/>
      <c r="AX717" s="103"/>
      <c r="AY717" s="103"/>
      <c r="AZ717" s="103"/>
      <c r="BA717" s="103"/>
    </row>
    <row r="718" spans="21:53" ht="15.75" customHeight="1" x14ac:dyDescent="0.25">
      <c r="U718" s="103"/>
      <c r="V718" s="103"/>
      <c r="W718" s="103"/>
      <c r="X718" s="103"/>
      <c r="Y718" s="103"/>
      <c r="Z718" s="103"/>
      <c r="AA718" s="103"/>
      <c r="AB718" s="103"/>
      <c r="AC718" s="103"/>
      <c r="AD718" s="103"/>
      <c r="AE718" s="103"/>
      <c r="AF718" s="103"/>
      <c r="AG718" s="103"/>
      <c r="AH718" s="103"/>
      <c r="AX718" s="103"/>
      <c r="AY718" s="103"/>
      <c r="AZ718" s="103"/>
      <c r="BA718" s="103"/>
    </row>
    <row r="719" spans="21:53" ht="15.75" customHeight="1" x14ac:dyDescent="0.25">
      <c r="U719" s="103"/>
      <c r="V719" s="103"/>
      <c r="W719" s="103"/>
      <c r="X719" s="103"/>
      <c r="Y719" s="103"/>
      <c r="Z719" s="103"/>
      <c r="AA719" s="103"/>
      <c r="AB719" s="103"/>
      <c r="AC719" s="103"/>
      <c r="AD719" s="103"/>
      <c r="AE719" s="103"/>
      <c r="AF719" s="103"/>
      <c r="AG719" s="103"/>
      <c r="AH719" s="103"/>
      <c r="AX719" s="103"/>
      <c r="AY719" s="103"/>
      <c r="AZ719" s="103"/>
      <c r="BA719" s="103"/>
    </row>
    <row r="720" spans="21:53" ht="15.75" customHeight="1" x14ac:dyDescent="0.25">
      <c r="U720" s="103"/>
      <c r="V720" s="103"/>
      <c r="W720" s="103"/>
      <c r="X720" s="103"/>
      <c r="Y720" s="103"/>
      <c r="Z720" s="103"/>
      <c r="AA720" s="103"/>
      <c r="AB720" s="103"/>
      <c r="AC720" s="103"/>
      <c r="AD720" s="103"/>
      <c r="AE720" s="103"/>
      <c r="AF720" s="103"/>
      <c r="AG720" s="103"/>
      <c r="AH720" s="103"/>
      <c r="AX720" s="103"/>
      <c r="AY720" s="103"/>
      <c r="AZ720" s="103"/>
      <c r="BA720" s="103"/>
    </row>
    <row r="721" spans="21:53" ht="15.75" customHeight="1" x14ac:dyDescent="0.25">
      <c r="U721" s="103"/>
      <c r="V721" s="103"/>
      <c r="W721" s="103"/>
      <c r="X721" s="103"/>
      <c r="Y721" s="103"/>
      <c r="Z721" s="103"/>
      <c r="AA721" s="103"/>
      <c r="AB721" s="103"/>
      <c r="AC721" s="103"/>
      <c r="AD721" s="103"/>
      <c r="AE721" s="103"/>
      <c r="AF721" s="103"/>
      <c r="AG721" s="103"/>
      <c r="AH721" s="103"/>
      <c r="AX721" s="103"/>
      <c r="AY721" s="103"/>
      <c r="AZ721" s="103"/>
      <c r="BA721" s="103"/>
    </row>
    <row r="722" spans="21:53" ht="15.75" customHeight="1" x14ac:dyDescent="0.25">
      <c r="U722" s="103"/>
      <c r="V722" s="103"/>
      <c r="W722" s="103"/>
      <c r="X722" s="103"/>
      <c r="Y722" s="103"/>
      <c r="Z722" s="103"/>
      <c r="AA722" s="103"/>
      <c r="AB722" s="103"/>
      <c r="AC722" s="103"/>
      <c r="AD722" s="103"/>
      <c r="AE722" s="103"/>
      <c r="AF722" s="103"/>
      <c r="AG722" s="103"/>
      <c r="AH722" s="103"/>
      <c r="AX722" s="103"/>
      <c r="AY722" s="103"/>
      <c r="AZ722" s="103"/>
      <c r="BA722" s="103"/>
    </row>
    <row r="723" spans="21:53" ht="15.75" customHeight="1" x14ac:dyDescent="0.25">
      <c r="U723" s="103"/>
      <c r="V723" s="103"/>
      <c r="W723" s="103"/>
      <c r="X723" s="103"/>
      <c r="Y723" s="103"/>
      <c r="Z723" s="103"/>
      <c r="AA723" s="103"/>
      <c r="AB723" s="103"/>
      <c r="AC723" s="103"/>
      <c r="AD723" s="103"/>
      <c r="AE723" s="103"/>
      <c r="AF723" s="103"/>
      <c r="AG723" s="103"/>
      <c r="AH723" s="103"/>
      <c r="AX723" s="103"/>
      <c r="AY723" s="103"/>
      <c r="AZ723" s="103"/>
      <c r="BA723" s="103"/>
    </row>
    <row r="724" spans="21:53" ht="15.75" customHeight="1" x14ac:dyDescent="0.25">
      <c r="U724" s="103"/>
      <c r="V724" s="103"/>
      <c r="W724" s="103"/>
      <c r="X724" s="103"/>
      <c r="Y724" s="103"/>
      <c r="Z724" s="103"/>
      <c r="AA724" s="103"/>
      <c r="AB724" s="103"/>
      <c r="AC724" s="103"/>
      <c r="AD724" s="103"/>
      <c r="AE724" s="103"/>
      <c r="AF724" s="103"/>
      <c r="AG724" s="103"/>
      <c r="AH724" s="103"/>
      <c r="AX724" s="103"/>
      <c r="AY724" s="103"/>
      <c r="AZ724" s="103"/>
      <c r="BA724" s="103"/>
    </row>
    <row r="725" spans="21:53" ht="15.75" customHeight="1" x14ac:dyDescent="0.25">
      <c r="U725" s="103"/>
      <c r="V725" s="103"/>
      <c r="W725" s="103"/>
      <c r="X725" s="103"/>
      <c r="Y725" s="103"/>
      <c r="Z725" s="103"/>
      <c r="AA725" s="103"/>
      <c r="AB725" s="103"/>
      <c r="AC725" s="103"/>
      <c r="AD725" s="103"/>
      <c r="AE725" s="103"/>
      <c r="AF725" s="103"/>
      <c r="AG725" s="103"/>
      <c r="AH725" s="103"/>
      <c r="AX725" s="103"/>
      <c r="AY725" s="103"/>
      <c r="AZ725" s="103"/>
      <c r="BA725" s="103"/>
    </row>
    <row r="726" spans="21:53" ht="15.75" customHeight="1" x14ac:dyDescent="0.25">
      <c r="U726" s="103"/>
      <c r="V726" s="103"/>
      <c r="W726" s="103"/>
      <c r="X726" s="103"/>
      <c r="Y726" s="103"/>
      <c r="Z726" s="103"/>
      <c r="AA726" s="103"/>
      <c r="AB726" s="103"/>
      <c r="AC726" s="103"/>
      <c r="AD726" s="103"/>
      <c r="AE726" s="103"/>
      <c r="AF726" s="103"/>
      <c r="AG726" s="103"/>
      <c r="AH726" s="103"/>
      <c r="AX726" s="103"/>
      <c r="AY726" s="103"/>
      <c r="AZ726" s="103"/>
      <c r="BA726" s="103"/>
    </row>
    <row r="727" spans="21:53" ht="15.75" customHeight="1" x14ac:dyDescent="0.25">
      <c r="U727" s="103"/>
      <c r="V727" s="103"/>
      <c r="W727" s="103"/>
      <c r="X727" s="103"/>
      <c r="Y727" s="103"/>
      <c r="Z727" s="103"/>
      <c r="AA727" s="103"/>
      <c r="AB727" s="103"/>
      <c r="AC727" s="103"/>
      <c r="AD727" s="103"/>
      <c r="AE727" s="103"/>
      <c r="AF727" s="103"/>
      <c r="AG727" s="103"/>
      <c r="AH727" s="103"/>
      <c r="AX727" s="103"/>
      <c r="AY727" s="103"/>
      <c r="AZ727" s="103"/>
      <c r="BA727" s="103"/>
    </row>
    <row r="728" spans="21:53" ht="15.75" customHeight="1" x14ac:dyDescent="0.25">
      <c r="U728" s="103"/>
      <c r="V728" s="103"/>
      <c r="W728" s="103"/>
      <c r="X728" s="103"/>
      <c r="Y728" s="103"/>
      <c r="Z728" s="103"/>
      <c r="AA728" s="103"/>
      <c r="AB728" s="103"/>
      <c r="AC728" s="103"/>
      <c r="AD728" s="103"/>
      <c r="AE728" s="103"/>
      <c r="AF728" s="103"/>
      <c r="AG728" s="103"/>
      <c r="AH728" s="103"/>
      <c r="AX728" s="103"/>
      <c r="AY728" s="103"/>
      <c r="AZ728" s="103"/>
      <c r="BA728" s="103"/>
    </row>
    <row r="729" spans="21:53" ht="15.75" customHeight="1" x14ac:dyDescent="0.25">
      <c r="U729" s="103"/>
      <c r="V729" s="103"/>
      <c r="W729" s="103"/>
      <c r="X729" s="103"/>
      <c r="Y729" s="103"/>
      <c r="Z729" s="103"/>
      <c r="AA729" s="103"/>
      <c r="AB729" s="103"/>
      <c r="AC729" s="103"/>
      <c r="AD729" s="103"/>
      <c r="AE729" s="103"/>
      <c r="AF729" s="103"/>
      <c r="AG729" s="103"/>
      <c r="AH729" s="103"/>
      <c r="AX729" s="103"/>
      <c r="AY729" s="103"/>
      <c r="AZ729" s="103"/>
      <c r="BA729" s="103"/>
    </row>
    <row r="730" spans="21:53" ht="15.75" customHeight="1" x14ac:dyDescent="0.25">
      <c r="U730" s="103"/>
      <c r="V730" s="103"/>
      <c r="W730" s="103"/>
      <c r="X730" s="103"/>
      <c r="Y730" s="103"/>
      <c r="Z730" s="103"/>
      <c r="AA730" s="103"/>
      <c r="AB730" s="103"/>
      <c r="AC730" s="103"/>
      <c r="AD730" s="103"/>
      <c r="AE730" s="103"/>
      <c r="AF730" s="103"/>
      <c r="AG730" s="103"/>
      <c r="AH730" s="103"/>
      <c r="AX730" s="103"/>
      <c r="AY730" s="103"/>
      <c r="AZ730" s="103"/>
      <c r="BA730" s="103"/>
    </row>
    <row r="731" spans="21:53" ht="15.75" customHeight="1" x14ac:dyDescent="0.25">
      <c r="U731" s="103"/>
      <c r="V731" s="103"/>
      <c r="W731" s="103"/>
      <c r="X731" s="103"/>
      <c r="Y731" s="103"/>
      <c r="Z731" s="103"/>
      <c r="AA731" s="103"/>
      <c r="AB731" s="103"/>
      <c r="AC731" s="103"/>
      <c r="AD731" s="103"/>
      <c r="AE731" s="103"/>
      <c r="AF731" s="103"/>
      <c r="AG731" s="103"/>
      <c r="AH731" s="103"/>
      <c r="AX731" s="103"/>
      <c r="AY731" s="103"/>
      <c r="AZ731" s="103"/>
      <c r="BA731" s="103"/>
    </row>
    <row r="732" spans="21:53" ht="15.75" customHeight="1" x14ac:dyDescent="0.25">
      <c r="U732" s="103"/>
      <c r="V732" s="103"/>
      <c r="W732" s="103"/>
      <c r="X732" s="103"/>
      <c r="Y732" s="103"/>
      <c r="Z732" s="103"/>
      <c r="AA732" s="103"/>
      <c r="AB732" s="103"/>
      <c r="AC732" s="103"/>
      <c r="AD732" s="103"/>
      <c r="AE732" s="103"/>
      <c r="AF732" s="103"/>
      <c r="AG732" s="103"/>
      <c r="AH732" s="103"/>
      <c r="AX732" s="103"/>
      <c r="AY732" s="103"/>
      <c r="AZ732" s="103"/>
      <c r="BA732" s="103"/>
    </row>
    <row r="733" spans="21:53" ht="15.75" customHeight="1" x14ac:dyDescent="0.25">
      <c r="U733" s="103"/>
      <c r="V733" s="103"/>
      <c r="W733" s="103"/>
      <c r="X733" s="103"/>
      <c r="Y733" s="103"/>
      <c r="Z733" s="103"/>
      <c r="AA733" s="103"/>
      <c r="AB733" s="103"/>
      <c r="AC733" s="103"/>
      <c r="AD733" s="103"/>
      <c r="AE733" s="103"/>
      <c r="AF733" s="103"/>
      <c r="AG733" s="103"/>
      <c r="AH733" s="103"/>
      <c r="AX733" s="103"/>
      <c r="AY733" s="103"/>
      <c r="AZ733" s="103"/>
      <c r="BA733" s="103"/>
    </row>
    <row r="734" spans="21:53" ht="15.75" customHeight="1" x14ac:dyDescent="0.25">
      <c r="U734" s="103"/>
      <c r="V734" s="103"/>
      <c r="W734" s="103"/>
      <c r="X734" s="103"/>
      <c r="Y734" s="103"/>
      <c r="Z734" s="103"/>
      <c r="AA734" s="103"/>
      <c r="AB734" s="103"/>
      <c r="AC734" s="103"/>
      <c r="AD734" s="103"/>
      <c r="AE734" s="103"/>
      <c r="AF734" s="103"/>
      <c r="AG734" s="103"/>
      <c r="AH734" s="103"/>
      <c r="AX734" s="103"/>
      <c r="AY734" s="103"/>
      <c r="AZ734" s="103"/>
      <c r="BA734" s="103"/>
    </row>
    <row r="735" spans="21:53" ht="15.75" customHeight="1" x14ac:dyDescent="0.25">
      <c r="U735" s="103"/>
      <c r="V735" s="103"/>
      <c r="W735" s="103"/>
      <c r="X735" s="103"/>
      <c r="Y735" s="103"/>
      <c r="Z735" s="103"/>
      <c r="AA735" s="103"/>
      <c r="AB735" s="103"/>
      <c r="AC735" s="103"/>
      <c r="AD735" s="103"/>
      <c r="AE735" s="103"/>
      <c r="AF735" s="103"/>
      <c r="AG735" s="103"/>
      <c r="AH735" s="103"/>
      <c r="AX735" s="103"/>
      <c r="AY735" s="103"/>
      <c r="AZ735" s="103"/>
      <c r="BA735" s="103"/>
    </row>
    <row r="736" spans="21:53" ht="15.75" customHeight="1" x14ac:dyDescent="0.25">
      <c r="U736" s="103"/>
      <c r="V736" s="103"/>
      <c r="W736" s="103"/>
      <c r="X736" s="103"/>
      <c r="Y736" s="103"/>
      <c r="Z736" s="103"/>
      <c r="AA736" s="103"/>
      <c r="AB736" s="103"/>
      <c r="AC736" s="103"/>
      <c r="AD736" s="103"/>
      <c r="AE736" s="103"/>
      <c r="AF736" s="103"/>
      <c r="AG736" s="103"/>
      <c r="AH736" s="103"/>
      <c r="AX736" s="103"/>
      <c r="AY736" s="103"/>
      <c r="AZ736" s="103"/>
      <c r="BA736" s="103"/>
    </row>
    <row r="737" spans="21:53" ht="15.75" customHeight="1" x14ac:dyDescent="0.25">
      <c r="U737" s="103"/>
      <c r="V737" s="103"/>
      <c r="W737" s="103"/>
      <c r="X737" s="103"/>
      <c r="Y737" s="103"/>
      <c r="Z737" s="103"/>
      <c r="AA737" s="103"/>
      <c r="AB737" s="103"/>
      <c r="AC737" s="103"/>
      <c r="AD737" s="103"/>
      <c r="AE737" s="103"/>
      <c r="AF737" s="103"/>
      <c r="AG737" s="103"/>
      <c r="AH737" s="103"/>
      <c r="AX737" s="103"/>
      <c r="AY737" s="103"/>
      <c r="AZ737" s="103"/>
      <c r="BA737" s="103"/>
    </row>
    <row r="738" spans="21:53" ht="15.75" customHeight="1" x14ac:dyDescent="0.25">
      <c r="U738" s="103"/>
      <c r="V738" s="103"/>
      <c r="W738" s="103"/>
      <c r="X738" s="103"/>
      <c r="Y738" s="103"/>
      <c r="Z738" s="103"/>
      <c r="AA738" s="103"/>
      <c r="AB738" s="103"/>
      <c r="AC738" s="103"/>
      <c r="AD738" s="103"/>
      <c r="AE738" s="103"/>
      <c r="AF738" s="103"/>
      <c r="AG738" s="103"/>
      <c r="AH738" s="103"/>
      <c r="AX738" s="103"/>
      <c r="AY738" s="103"/>
      <c r="AZ738" s="103"/>
      <c r="BA738" s="103"/>
    </row>
    <row r="739" spans="21:53" ht="15.75" customHeight="1" x14ac:dyDescent="0.25">
      <c r="U739" s="103"/>
      <c r="V739" s="103"/>
      <c r="W739" s="103"/>
      <c r="X739" s="103"/>
      <c r="Y739" s="103"/>
      <c r="Z739" s="103"/>
      <c r="AA739" s="103"/>
      <c r="AB739" s="103"/>
      <c r="AC739" s="103"/>
      <c r="AD739" s="103"/>
      <c r="AE739" s="103"/>
      <c r="AF739" s="103"/>
      <c r="AG739" s="103"/>
      <c r="AH739" s="103"/>
      <c r="AX739" s="103"/>
      <c r="AY739" s="103"/>
      <c r="AZ739" s="103"/>
      <c r="BA739" s="103"/>
    </row>
    <row r="740" spans="21:53" ht="15.75" customHeight="1" x14ac:dyDescent="0.25">
      <c r="U740" s="103"/>
      <c r="V740" s="103"/>
      <c r="W740" s="103"/>
      <c r="X740" s="103"/>
      <c r="Y740" s="103"/>
      <c r="Z740" s="103"/>
      <c r="AA740" s="103"/>
      <c r="AB740" s="103"/>
      <c r="AC740" s="103"/>
      <c r="AD740" s="103"/>
      <c r="AE740" s="103"/>
      <c r="AF740" s="103"/>
      <c r="AG740" s="103"/>
      <c r="AH740" s="103"/>
      <c r="AX740" s="103"/>
      <c r="AY740" s="103"/>
      <c r="AZ740" s="103"/>
      <c r="BA740" s="103"/>
    </row>
    <row r="741" spans="21:53" ht="15.75" customHeight="1" x14ac:dyDescent="0.25">
      <c r="U741" s="103"/>
      <c r="V741" s="103"/>
      <c r="W741" s="103"/>
      <c r="X741" s="103"/>
      <c r="Y741" s="103"/>
      <c r="Z741" s="103"/>
      <c r="AA741" s="103"/>
      <c r="AB741" s="103"/>
      <c r="AC741" s="103"/>
      <c r="AD741" s="103"/>
      <c r="AE741" s="103"/>
      <c r="AF741" s="103"/>
      <c r="AG741" s="103"/>
      <c r="AH741" s="103"/>
      <c r="AX741" s="103"/>
      <c r="AY741" s="103"/>
      <c r="AZ741" s="103"/>
      <c r="BA741" s="103"/>
    </row>
    <row r="742" spans="21:53" ht="15.75" customHeight="1" x14ac:dyDescent="0.25">
      <c r="U742" s="103"/>
      <c r="V742" s="103"/>
      <c r="W742" s="103"/>
      <c r="X742" s="103"/>
      <c r="Y742" s="103"/>
      <c r="Z742" s="103"/>
      <c r="AA742" s="103"/>
      <c r="AB742" s="103"/>
      <c r="AC742" s="103"/>
      <c r="AD742" s="103"/>
      <c r="AE742" s="103"/>
      <c r="AF742" s="103"/>
      <c r="AG742" s="103"/>
      <c r="AH742" s="103"/>
      <c r="AX742" s="103"/>
      <c r="AY742" s="103"/>
      <c r="AZ742" s="103"/>
      <c r="BA742" s="103"/>
    </row>
    <row r="743" spans="21:53" ht="15.75" customHeight="1" x14ac:dyDescent="0.25">
      <c r="U743" s="103"/>
      <c r="V743" s="103"/>
      <c r="W743" s="103"/>
      <c r="X743" s="103"/>
      <c r="Y743" s="103"/>
      <c r="Z743" s="103"/>
      <c r="AA743" s="103"/>
      <c r="AB743" s="103"/>
      <c r="AC743" s="103"/>
      <c r="AD743" s="103"/>
      <c r="AE743" s="103"/>
      <c r="AF743" s="103"/>
      <c r="AG743" s="103"/>
      <c r="AH743" s="103"/>
      <c r="AX743" s="103"/>
      <c r="AY743" s="103"/>
      <c r="AZ743" s="103"/>
      <c r="BA743" s="103"/>
    </row>
    <row r="744" spans="21:53" ht="15.75" customHeight="1" x14ac:dyDescent="0.25">
      <c r="U744" s="103"/>
      <c r="V744" s="103"/>
      <c r="W744" s="103"/>
      <c r="X744" s="103"/>
      <c r="Y744" s="103"/>
      <c r="Z744" s="103"/>
      <c r="AA744" s="103"/>
      <c r="AB744" s="103"/>
      <c r="AC744" s="103"/>
      <c r="AD744" s="103"/>
      <c r="AE744" s="103"/>
      <c r="AF744" s="103"/>
      <c r="AG744" s="103"/>
      <c r="AH744" s="103"/>
      <c r="AX744" s="103"/>
      <c r="AY744" s="103"/>
      <c r="AZ744" s="103"/>
      <c r="BA744" s="103"/>
    </row>
    <row r="745" spans="21:53" ht="15.75" customHeight="1" x14ac:dyDescent="0.25">
      <c r="U745" s="103"/>
      <c r="V745" s="103"/>
      <c r="W745" s="103"/>
      <c r="X745" s="103"/>
      <c r="Y745" s="103"/>
      <c r="Z745" s="103"/>
      <c r="AA745" s="103"/>
      <c r="AB745" s="103"/>
      <c r="AC745" s="103"/>
      <c r="AD745" s="103"/>
      <c r="AE745" s="103"/>
      <c r="AF745" s="103"/>
      <c r="AG745" s="103"/>
      <c r="AH745" s="103"/>
      <c r="AX745" s="103"/>
      <c r="AY745" s="103"/>
      <c r="AZ745" s="103"/>
      <c r="BA745" s="103"/>
    </row>
    <row r="746" spans="21:53" ht="15.75" customHeight="1" x14ac:dyDescent="0.25">
      <c r="U746" s="103"/>
      <c r="V746" s="103"/>
      <c r="W746" s="103"/>
      <c r="X746" s="103"/>
      <c r="Y746" s="103"/>
      <c r="Z746" s="103"/>
      <c r="AA746" s="103"/>
      <c r="AB746" s="103"/>
      <c r="AC746" s="103"/>
      <c r="AD746" s="103"/>
      <c r="AE746" s="103"/>
      <c r="AF746" s="103"/>
      <c r="AG746" s="103"/>
      <c r="AH746" s="103"/>
      <c r="AX746" s="103"/>
      <c r="AY746" s="103"/>
      <c r="AZ746" s="103"/>
      <c r="BA746" s="103"/>
    </row>
    <row r="747" spans="21:53" ht="15.75" customHeight="1" x14ac:dyDescent="0.25">
      <c r="U747" s="103"/>
      <c r="V747" s="103"/>
      <c r="W747" s="103"/>
      <c r="X747" s="103"/>
      <c r="Y747" s="103"/>
      <c r="Z747" s="103"/>
      <c r="AA747" s="103"/>
      <c r="AB747" s="103"/>
      <c r="AC747" s="103"/>
      <c r="AD747" s="103"/>
      <c r="AE747" s="103"/>
      <c r="AF747" s="103"/>
      <c r="AG747" s="103"/>
      <c r="AH747" s="103"/>
      <c r="AX747" s="103"/>
      <c r="AY747" s="103"/>
      <c r="AZ747" s="103"/>
      <c r="BA747" s="103"/>
    </row>
    <row r="748" spans="21:53" ht="15.75" customHeight="1" x14ac:dyDescent="0.25">
      <c r="U748" s="103"/>
      <c r="V748" s="103"/>
      <c r="W748" s="103"/>
      <c r="X748" s="103"/>
      <c r="Y748" s="103"/>
      <c r="Z748" s="103"/>
      <c r="AA748" s="103"/>
      <c r="AB748" s="103"/>
      <c r="AC748" s="103"/>
      <c r="AD748" s="103"/>
      <c r="AE748" s="103"/>
      <c r="AF748" s="103"/>
      <c r="AG748" s="103"/>
      <c r="AH748" s="103"/>
      <c r="AX748" s="103"/>
      <c r="AY748" s="103"/>
      <c r="AZ748" s="103"/>
      <c r="BA748" s="103"/>
    </row>
    <row r="749" spans="21:53" ht="15.75" customHeight="1" x14ac:dyDescent="0.25">
      <c r="U749" s="103"/>
      <c r="V749" s="103"/>
      <c r="W749" s="103"/>
      <c r="X749" s="103"/>
      <c r="Y749" s="103"/>
      <c r="Z749" s="103"/>
      <c r="AA749" s="103"/>
      <c r="AB749" s="103"/>
      <c r="AC749" s="103"/>
      <c r="AD749" s="103"/>
      <c r="AE749" s="103"/>
      <c r="AF749" s="103"/>
      <c r="AG749" s="103"/>
      <c r="AH749" s="103"/>
      <c r="AX749" s="103"/>
      <c r="AY749" s="103"/>
      <c r="AZ749" s="103"/>
      <c r="BA749" s="103"/>
    </row>
    <row r="750" spans="21:53" ht="15.75" customHeight="1" x14ac:dyDescent="0.25">
      <c r="U750" s="103"/>
      <c r="V750" s="103"/>
      <c r="W750" s="103"/>
      <c r="X750" s="103"/>
      <c r="Y750" s="103"/>
      <c r="Z750" s="103"/>
      <c r="AA750" s="103"/>
      <c r="AB750" s="103"/>
      <c r="AC750" s="103"/>
      <c r="AD750" s="103"/>
      <c r="AE750" s="103"/>
      <c r="AF750" s="103"/>
      <c r="AG750" s="103"/>
      <c r="AH750" s="103"/>
      <c r="AX750" s="103"/>
      <c r="AY750" s="103"/>
      <c r="AZ750" s="103"/>
      <c r="BA750" s="103"/>
    </row>
    <row r="751" spans="21:53" ht="15.75" customHeight="1" x14ac:dyDescent="0.25">
      <c r="U751" s="103"/>
      <c r="V751" s="103"/>
      <c r="W751" s="103"/>
      <c r="X751" s="103"/>
      <c r="Y751" s="103"/>
      <c r="Z751" s="103"/>
      <c r="AA751" s="103"/>
      <c r="AB751" s="103"/>
      <c r="AC751" s="103"/>
      <c r="AD751" s="103"/>
      <c r="AE751" s="103"/>
      <c r="AF751" s="103"/>
      <c r="AG751" s="103"/>
      <c r="AH751" s="103"/>
      <c r="AX751" s="103"/>
      <c r="AY751" s="103"/>
      <c r="AZ751" s="103"/>
      <c r="BA751" s="103"/>
    </row>
    <row r="752" spans="21:53" ht="15.75" customHeight="1" x14ac:dyDescent="0.25">
      <c r="U752" s="103"/>
      <c r="V752" s="103"/>
      <c r="W752" s="103"/>
      <c r="X752" s="103"/>
      <c r="Y752" s="103"/>
      <c r="Z752" s="103"/>
      <c r="AA752" s="103"/>
      <c r="AB752" s="103"/>
      <c r="AC752" s="103"/>
      <c r="AD752" s="103"/>
      <c r="AE752" s="103"/>
      <c r="AF752" s="103"/>
      <c r="AG752" s="103"/>
      <c r="AH752" s="103"/>
      <c r="AX752" s="103"/>
      <c r="AY752" s="103"/>
      <c r="AZ752" s="103"/>
      <c r="BA752" s="103"/>
    </row>
    <row r="753" spans="21:53" ht="15.75" customHeight="1" x14ac:dyDescent="0.25">
      <c r="U753" s="103"/>
      <c r="V753" s="103"/>
      <c r="W753" s="103"/>
      <c r="X753" s="103"/>
      <c r="Y753" s="103"/>
      <c r="Z753" s="103"/>
      <c r="AA753" s="103"/>
      <c r="AB753" s="103"/>
      <c r="AC753" s="103"/>
      <c r="AD753" s="103"/>
      <c r="AE753" s="103"/>
      <c r="AF753" s="103"/>
      <c r="AG753" s="103"/>
      <c r="AH753" s="103"/>
      <c r="AX753" s="103"/>
      <c r="AY753" s="103"/>
      <c r="AZ753" s="103"/>
      <c r="BA753" s="103"/>
    </row>
    <row r="754" spans="21:53" ht="15.75" customHeight="1" x14ac:dyDescent="0.25">
      <c r="U754" s="103"/>
      <c r="V754" s="103"/>
      <c r="W754" s="103"/>
      <c r="X754" s="103"/>
      <c r="Y754" s="103"/>
      <c r="Z754" s="103"/>
      <c r="AA754" s="103"/>
      <c r="AB754" s="103"/>
      <c r="AC754" s="103"/>
      <c r="AD754" s="103"/>
      <c r="AE754" s="103"/>
      <c r="AF754" s="103"/>
      <c r="AG754" s="103"/>
      <c r="AH754" s="103"/>
      <c r="AX754" s="103"/>
      <c r="AY754" s="103"/>
      <c r="AZ754" s="103"/>
      <c r="BA754" s="103"/>
    </row>
    <row r="755" spans="21:53" ht="15.75" customHeight="1" x14ac:dyDescent="0.25">
      <c r="U755" s="103"/>
      <c r="V755" s="103"/>
      <c r="W755" s="103"/>
      <c r="X755" s="103"/>
      <c r="Y755" s="103"/>
      <c r="Z755" s="103"/>
      <c r="AA755" s="103"/>
      <c r="AB755" s="103"/>
      <c r="AC755" s="103"/>
      <c r="AD755" s="103"/>
      <c r="AE755" s="103"/>
      <c r="AF755" s="103"/>
      <c r="AG755" s="103"/>
      <c r="AH755" s="103"/>
      <c r="AX755" s="103"/>
      <c r="AY755" s="103"/>
      <c r="AZ755" s="103"/>
      <c r="BA755" s="103"/>
    </row>
    <row r="756" spans="21:53" ht="15.75" customHeight="1" x14ac:dyDescent="0.25">
      <c r="U756" s="103"/>
      <c r="V756" s="103"/>
      <c r="W756" s="103"/>
      <c r="X756" s="103"/>
      <c r="Y756" s="103"/>
      <c r="Z756" s="103"/>
      <c r="AA756" s="103"/>
      <c r="AB756" s="103"/>
      <c r="AC756" s="103"/>
      <c r="AD756" s="103"/>
      <c r="AE756" s="103"/>
      <c r="AF756" s="103"/>
      <c r="AG756" s="103"/>
      <c r="AH756" s="103"/>
      <c r="AX756" s="103"/>
      <c r="AY756" s="103"/>
      <c r="AZ756" s="103"/>
      <c r="BA756" s="103"/>
    </row>
    <row r="757" spans="21:53" ht="15.75" customHeight="1" x14ac:dyDescent="0.25">
      <c r="U757" s="103"/>
      <c r="V757" s="103"/>
      <c r="W757" s="103"/>
      <c r="X757" s="103"/>
      <c r="Y757" s="103"/>
      <c r="Z757" s="103"/>
      <c r="AA757" s="103"/>
      <c r="AB757" s="103"/>
      <c r="AC757" s="103"/>
      <c r="AD757" s="103"/>
      <c r="AE757" s="103"/>
      <c r="AF757" s="103"/>
      <c r="AG757" s="103"/>
      <c r="AH757" s="103"/>
      <c r="AX757" s="103"/>
      <c r="AY757" s="103"/>
      <c r="AZ757" s="103"/>
      <c r="BA757" s="103"/>
    </row>
    <row r="758" spans="21:53" ht="15.75" customHeight="1" x14ac:dyDescent="0.25">
      <c r="U758" s="103"/>
      <c r="V758" s="103"/>
      <c r="W758" s="103"/>
      <c r="X758" s="103"/>
      <c r="Y758" s="103"/>
      <c r="Z758" s="103"/>
      <c r="AA758" s="103"/>
      <c r="AB758" s="103"/>
      <c r="AC758" s="103"/>
      <c r="AD758" s="103"/>
      <c r="AE758" s="103"/>
      <c r="AF758" s="103"/>
      <c r="AG758" s="103"/>
      <c r="AH758" s="103"/>
      <c r="AX758" s="103"/>
      <c r="AY758" s="103"/>
      <c r="AZ758" s="103"/>
      <c r="BA758" s="103"/>
    </row>
    <row r="759" spans="21:53" ht="15.75" customHeight="1" x14ac:dyDescent="0.25">
      <c r="U759" s="103"/>
      <c r="V759" s="103"/>
      <c r="W759" s="103"/>
      <c r="X759" s="103"/>
      <c r="Y759" s="103"/>
      <c r="Z759" s="103"/>
      <c r="AA759" s="103"/>
      <c r="AB759" s="103"/>
      <c r="AC759" s="103"/>
      <c r="AD759" s="103"/>
      <c r="AE759" s="103"/>
      <c r="AF759" s="103"/>
      <c r="AG759" s="103"/>
      <c r="AH759" s="103"/>
      <c r="AX759" s="103"/>
      <c r="AY759" s="103"/>
      <c r="AZ759" s="103"/>
      <c r="BA759" s="103"/>
    </row>
    <row r="760" spans="21:53" ht="15.75" customHeight="1" x14ac:dyDescent="0.25">
      <c r="U760" s="103"/>
      <c r="V760" s="103"/>
      <c r="W760" s="103"/>
      <c r="X760" s="103"/>
      <c r="Y760" s="103"/>
      <c r="Z760" s="103"/>
      <c r="AA760" s="103"/>
      <c r="AB760" s="103"/>
      <c r="AC760" s="103"/>
      <c r="AD760" s="103"/>
      <c r="AE760" s="103"/>
      <c r="AF760" s="103"/>
      <c r="AG760" s="103"/>
      <c r="AH760" s="103"/>
      <c r="AX760" s="103"/>
      <c r="AY760" s="103"/>
      <c r="AZ760" s="103"/>
      <c r="BA760" s="103"/>
    </row>
    <row r="761" spans="21:53" ht="15.75" customHeight="1" x14ac:dyDescent="0.25">
      <c r="U761" s="103"/>
      <c r="V761" s="103"/>
      <c r="W761" s="103"/>
      <c r="X761" s="103"/>
      <c r="Y761" s="103"/>
      <c r="Z761" s="103"/>
      <c r="AA761" s="103"/>
      <c r="AB761" s="103"/>
      <c r="AC761" s="103"/>
      <c r="AD761" s="103"/>
      <c r="AE761" s="103"/>
      <c r="AF761" s="103"/>
      <c r="AG761" s="103"/>
      <c r="AH761" s="103"/>
      <c r="AX761" s="103"/>
      <c r="AY761" s="103"/>
      <c r="AZ761" s="103"/>
      <c r="BA761" s="103"/>
    </row>
    <row r="762" spans="21:53" ht="15.75" customHeight="1" x14ac:dyDescent="0.25">
      <c r="U762" s="103"/>
      <c r="V762" s="103"/>
      <c r="W762" s="103"/>
      <c r="X762" s="103"/>
      <c r="Y762" s="103"/>
      <c r="Z762" s="103"/>
      <c r="AA762" s="103"/>
      <c r="AB762" s="103"/>
      <c r="AC762" s="103"/>
      <c r="AD762" s="103"/>
      <c r="AE762" s="103"/>
      <c r="AF762" s="103"/>
      <c r="AG762" s="103"/>
      <c r="AH762" s="103"/>
      <c r="AX762" s="103"/>
      <c r="AY762" s="103"/>
      <c r="AZ762" s="103"/>
      <c r="BA762" s="103"/>
    </row>
    <row r="763" spans="21:53" ht="15.75" customHeight="1" x14ac:dyDescent="0.25">
      <c r="U763" s="103"/>
      <c r="V763" s="103"/>
      <c r="W763" s="103"/>
      <c r="X763" s="103"/>
      <c r="Y763" s="103"/>
      <c r="Z763" s="103"/>
      <c r="AA763" s="103"/>
      <c r="AB763" s="103"/>
      <c r="AC763" s="103"/>
      <c r="AD763" s="103"/>
      <c r="AE763" s="103"/>
      <c r="AF763" s="103"/>
      <c r="AG763" s="103"/>
      <c r="AH763" s="103"/>
      <c r="AX763" s="103"/>
      <c r="AY763" s="103"/>
      <c r="AZ763" s="103"/>
      <c r="BA763" s="103"/>
    </row>
    <row r="764" spans="21:53" ht="15.75" customHeight="1" x14ac:dyDescent="0.25">
      <c r="U764" s="103"/>
      <c r="V764" s="103"/>
      <c r="W764" s="103"/>
      <c r="X764" s="103"/>
      <c r="Y764" s="103"/>
      <c r="Z764" s="103"/>
      <c r="AA764" s="103"/>
      <c r="AB764" s="103"/>
      <c r="AC764" s="103"/>
      <c r="AD764" s="103"/>
      <c r="AE764" s="103"/>
      <c r="AF764" s="103"/>
      <c r="AG764" s="103"/>
      <c r="AH764" s="103"/>
      <c r="AX764" s="103"/>
      <c r="AY764" s="103"/>
      <c r="AZ764" s="103"/>
      <c r="BA764" s="103"/>
    </row>
    <row r="765" spans="21:53" ht="15.75" customHeight="1" x14ac:dyDescent="0.25">
      <c r="U765" s="103"/>
      <c r="V765" s="103"/>
      <c r="W765" s="103"/>
      <c r="X765" s="103"/>
      <c r="Y765" s="103"/>
      <c r="Z765" s="103"/>
      <c r="AA765" s="103"/>
      <c r="AB765" s="103"/>
      <c r="AC765" s="103"/>
      <c r="AD765" s="103"/>
      <c r="AE765" s="103"/>
      <c r="AF765" s="103"/>
      <c r="AG765" s="103"/>
      <c r="AH765" s="103"/>
      <c r="AX765" s="103"/>
      <c r="AY765" s="103"/>
      <c r="AZ765" s="103"/>
      <c r="BA765" s="103"/>
    </row>
    <row r="766" spans="21:53" ht="15.75" customHeight="1" x14ac:dyDescent="0.25">
      <c r="U766" s="103"/>
      <c r="V766" s="103"/>
      <c r="W766" s="103"/>
      <c r="X766" s="103"/>
      <c r="Y766" s="103"/>
      <c r="Z766" s="103"/>
      <c r="AA766" s="103"/>
      <c r="AB766" s="103"/>
      <c r="AC766" s="103"/>
      <c r="AD766" s="103"/>
      <c r="AE766" s="103"/>
      <c r="AF766" s="103"/>
      <c r="AG766" s="103"/>
      <c r="AH766" s="103"/>
      <c r="AX766" s="103"/>
      <c r="AY766" s="103"/>
      <c r="AZ766" s="103"/>
      <c r="BA766" s="103"/>
    </row>
    <row r="767" spans="21:53" ht="15.75" customHeight="1" x14ac:dyDescent="0.25">
      <c r="U767" s="103"/>
      <c r="V767" s="103"/>
      <c r="W767" s="103"/>
      <c r="X767" s="103"/>
      <c r="Y767" s="103"/>
      <c r="Z767" s="103"/>
      <c r="AA767" s="103"/>
      <c r="AB767" s="103"/>
      <c r="AC767" s="103"/>
      <c r="AD767" s="103"/>
      <c r="AE767" s="103"/>
      <c r="AF767" s="103"/>
      <c r="AG767" s="103"/>
      <c r="AH767" s="103"/>
      <c r="AX767" s="103"/>
      <c r="AY767" s="103"/>
      <c r="AZ767" s="103"/>
      <c r="BA767" s="103"/>
    </row>
    <row r="768" spans="21:53" ht="15.75" customHeight="1" x14ac:dyDescent="0.25">
      <c r="U768" s="103"/>
      <c r="V768" s="103"/>
      <c r="W768" s="103"/>
      <c r="X768" s="103"/>
      <c r="Y768" s="103"/>
      <c r="Z768" s="103"/>
      <c r="AA768" s="103"/>
      <c r="AB768" s="103"/>
      <c r="AC768" s="103"/>
      <c r="AD768" s="103"/>
      <c r="AE768" s="103"/>
      <c r="AF768" s="103"/>
      <c r="AG768" s="103"/>
      <c r="AH768" s="103"/>
      <c r="AX768" s="103"/>
      <c r="AY768" s="103"/>
      <c r="AZ768" s="103"/>
      <c r="BA768" s="103"/>
    </row>
    <row r="769" spans="21:53" ht="15.75" customHeight="1" x14ac:dyDescent="0.25">
      <c r="U769" s="103"/>
      <c r="V769" s="103"/>
      <c r="W769" s="103"/>
      <c r="X769" s="103"/>
      <c r="Y769" s="103"/>
      <c r="Z769" s="103"/>
      <c r="AA769" s="103"/>
      <c r="AB769" s="103"/>
      <c r="AC769" s="103"/>
      <c r="AD769" s="103"/>
      <c r="AE769" s="103"/>
      <c r="AF769" s="103"/>
      <c r="AG769" s="103"/>
      <c r="AH769" s="103"/>
      <c r="AX769" s="103"/>
      <c r="AY769" s="103"/>
      <c r="AZ769" s="103"/>
      <c r="BA769" s="103"/>
    </row>
    <row r="770" spans="21:53" ht="15.75" customHeight="1" x14ac:dyDescent="0.25">
      <c r="U770" s="103"/>
      <c r="V770" s="103"/>
      <c r="W770" s="103"/>
      <c r="X770" s="103"/>
      <c r="Y770" s="103"/>
      <c r="Z770" s="103"/>
      <c r="AA770" s="103"/>
      <c r="AB770" s="103"/>
      <c r="AC770" s="103"/>
      <c r="AD770" s="103"/>
      <c r="AE770" s="103"/>
      <c r="AF770" s="103"/>
      <c r="AG770" s="103"/>
      <c r="AH770" s="103"/>
      <c r="AX770" s="103"/>
      <c r="AY770" s="103"/>
      <c r="AZ770" s="103"/>
      <c r="BA770" s="103"/>
    </row>
    <row r="771" spans="21:53" ht="15.75" customHeight="1" x14ac:dyDescent="0.25">
      <c r="U771" s="103"/>
      <c r="V771" s="103"/>
      <c r="W771" s="103"/>
      <c r="X771" s="103"/>
      <c r="Y771" s="103"/>
      <c r="Z771" s="103"/>
      <c r="AA771" s="103"/>
      <c r="AB771" s="103"/>
      <c r="AC771" s="103"/>
      <c r="AD771" s="103"/>
      <c r="AE771" s="103"/>
      <c r="AF771" s="103"/>
      <c r="AG771" s="103"/>
      <c r="AH771" s="103"/>
      <c r="AX771" s="103"/>
      <c r="AY771" s="103"/>
      <c r="AZ771" s="103"/>
      <c r="BA771" s="103"/>
    </row>
    <row r="772" spans="21:53" ht="15.75" customHeight="1" x14ac:dyDescent="0.25">
      <c r="U772" s="103"/>
      <c r="V772" s="103"/>
      <c r="W772" s="103"/>
      <c r="X772" s="103"/>
      <c r="Y772" s="103"/>
      <c r="Z772" s="103"/>
      <c r="AA772" s="103"/>
      <c r="AB772" s="103"/>
      <c r="AC772" s="103"/>
      <c r="AD772" s="103"/>
      <c r="AE772" s="103"/>
      <c r="AF772" s="103"/>
      <c r="AG772" s="103"/>
      <c r="AH772" s="103"/>
      <c r="AX772" s="103"/>
      <c r="AY772" s="103"/>
      <c r="AZ772" s="103"/>
      <c r="BA772" s="103"/>
    </row>
    <row r="773" spans="21:53" ht="15.75" customHeight="1" x14ac:dyDescent="0.25">
      <c r="U773" s="103"/>
      <c r="V773" s="103"/>
      <c r="W773" s="103"/>
      <c r="X773" s="103"/>
      <c r="Y773" s="103"/>
      <c r="Z773" s="103"/>
      <c r="AA773" s="103"/>
      <c r="AB773" s="103"/>
      <c r="AC773" s="103"/>
      <c r="AD773" s="103"/>
      <c r="AE773" s="103"/>
      <c r="AF773" s="103"/>
      <c r="AG773" s="103"/>
      <c r="AH773" s="103"/>
      <c r="AX773" s="103"/>
      <c r="AY773" s="103"/>
      <c r="AZ773" s="103"/>
      <c r="BA773" s="103"/>
    </row>
    <row r="774" spans="21:53" ht="15.75" customHeight="1" x14ac:dyDescent="0.25">
      <c r="U774" s="103"/>
      <c r="V774" s="103"/>
      <c r="W774" s="103"/>
      <c r="X774" s="103"/>
      <c r="Y774" s="103"/>
      <c r="Z774" s="103"/>
      <c r="AA774" s="103"/>
      <c r="AB774" s="103"/>
      <c r="AC774" s="103"/>
      <c r="AD774" s="103"/>
      <c r="AE774" s="103"/>
      <c r="AF774" s="103"/>
      <c r="AG774" s="103"/>
      <c r="AH774" s="103"/>
      <c r="AX774" s="103"/>
      <c r="AY774" s="103"/>
      <c r="AZ774" s="103"/>
      <c r="BA774" s="103"/>
    </row>
    <row r="775" spans="21:53" ht="15.75" customHeight="1" x14ac:dyDescent="0.25">
      <c r="U775" s="103"/>
      <c r="V775" s="103"/>
      <c r="W775" s="103"/>
      <c r="X775" s="103"/>
      <c r="Y775" s="103"/>
      <c r="Z775" s="103"/>
      <c r="AA775" s="103"/>
      <c r="AB775" s="103"/>
      <c r="AC775" s="103"/>
      <c r="AD775" s="103"/>
      <c r="AE775" s="103"/>
      <c r="AF775" s="103"/>
      <c r="AG775" s="103"/>
      <c r="AH775" s="103"/>
      <c r="AX775" s="103"/>
      <c r="AY775" s="103"/>
      <c r="AZ775" s="103"/>
      <c r="BA775" s="103"/>
    </row>
    <row r="776" spans="21:53" ht="15.75" customHeight="1" x14ac:dyDescent="0.25">
      <c r="U776" s="103"/>
      <c r="V776" s="103"/>
      <c r="W776" s="103"/>
      <c r="X776" s="103"/>
      <c r="Y776" s="103"/>
      <c r="Z776" s="103"/>
      <c r="AA776" s="103"/>
      <c r="AB776" s="103"/>
      <c r="AC776" s="103"/>
      <c r="AD776" s="103"/>
      <c r="AE776" s="103"/>
      <c r="AF776" s="103"/>
      <c r="AG776" s="103"/>
      <c r="AH776" s="103"/>
      <c r="AX776" s="103"/>
      <c r="AY776" s="103"/>
      <c r="AZ776" s="103"/>
      <c r="BA776" s="103"/>
    </row>
    <row r="777" spans="21:53" ht="15.75" customHeight="1" x14ac:dyDescent="0.25">
      <c r="U777" s="103"/>
      <c r="V777" s="103"/>
      <c r="W777" s="103"/>
      <c r="X777" s="103"/>
      <c r="Y777" s="103"/>
      <c r="Z777" s="103"/>
      <c r="AA777" s="103"/>
      <c r="AB777" s="103"/>
      <c r="AC777" s="103"/>
      <c r="AD777" s="103"/>
      <c r="AE777" s="103"/>
      <c r="AF777" s="103"/>
      <c r="AG777" s="103"/>
      <c r="AH777" s="103"/>
      <c r="AX777" s="103"/>
      <c r="AY777" s="103"/>
      <c r="AZ777" s="103"/>
      <c r="BA777" s="103"/>
    </row>
    <row r="778" spans="21:53" ht="15.75" customHeight="1" x14ac:dyDescent="0.25">
      <c r="U778" s="103"/>
      <c r="V778" s="103"/>
      <c r="W778" s="103"/>
      <c r="X778" s="103"/>
      <c r="Y778" s="103"/>
      <c r="Z778" s="103"/>
      <c r="AA778" s="103"/>
      <c r="AB778" s="103"/>
      <c r="AC778" s="103"/>
      <c r="AD778" s="103"/>
      <c r="AE778" s="103"/>
      <c r="AF778" s="103"/>
      <c r="AG778" s="103"/>
      <c r="AH778" s="103"/>
      <c r="AX778" s="103"/>
      <c r="AY778" s="103"/>
      <c r="AZ778" s="103"/>
      <c r="BA778" s="103"/>
    </row>
    <row r="779" spans="21:53" ht="15.75" customHeight="1" x14ac:dyDescent="0.25">
      <c r="U779" s="103"/>
      <c r="V779" s="103"/>
      <c r="W779" s="103"/>
      <c r="X779" s="103"/>
      <c r="Y779" s="103"/>
      <c r="Z779" s="103"/>
      <c r="AA779" s="103"/>
      <c r="AB779" s="103"/>
      <c r="AC779" s="103"/>
      <c r="AD779" s="103"/>
      <c r="AE779" s="103"/>
      <c r="AF779" s="103"/>
      <c r="AG779" s="103"/>
      <c r="AH779" s="103"/>
      <c r="AX779" s="103"/>
      <c r="AY779" s="103"/>
      <c r="AZ779" s="103"/>
      <c r="BA779" s="103"/>
    </row>
    <row r="780" spans="21:53" ht="15.75" customHeight="1" x14ac:dyDescent="0.25">
      <c r="U780" s="103"/>
      <c r="V780" s="103"/>
      <c r="W780" s="103"/>
      <c r="X780" s="103"/>
      <c r="Y780" s="103"/>
      <c r="Z780" s="103"/>
      <c r="AA780" s="103"/>
      <c r="AB780" s="103"/>
      <c r="AC780" s="103"/>
      <c r="AD780" s="103"/>
      <c r="AE780" s="103"/>
      <c r="AF780" s="103"/>
      <c r="AG780" s="103"/>
      <c r="AH780" s="103"/>
      <c r="AX780" s="103"/>
      <c r="AY780" s="103"/>
      <c r="AZ780" s="103"/>
      <c r="BA780" s="103"/>
    </row>
    <row r="781" spans="21:53" ht="15.75" customHeight="1" x14ac:dyDescent="0.25">
      <c r="U781" s="103"/>
      <c r="V781" s="103"/>
      <c r="W781" s="103"/>
      <c r="X781" s="103"/>
      <c r="Y781" s="103"/>
      <c r="Z781" s="103"/>
      <c r="AA781" s="103"/>
      <c r="AB781" s="103"/>
      <c r="AC781" s="103"/>
      <c r="AD781" s="103"/>
      <c r="AE781" s="103"/>
      <c r="AF781" s="103"/>
      <c r="AG781" s="103"/>
      <c r="AH781" s="103"/>
      <c r="AX781" s="103"/>
      <c r="AY781" s="103"/>
      <c r="AZ781" s="103"/>
      <c r="BA781" s="103"/>
    </row>
    <row r="782" spans="21:53" ht="15.75" customHeight="1" x14ac:dyDescent="0.25">
      <c r="U782" s="103"/>
      <c r="V782" s="103"/>
      <c r="W782" s="103"/>
      <c r="X782" s="103"/>
      <c r="Y782" s="103"/>
      <c r="Z782" s="103"/>
      <c r="AA782" s="103"/>
      <c r="AB782" s="103"/>
      <c r="AC782" s="103"/>
      <c r="AD782" s="103"/>
      <c r="AE782" s="103"/>
      <c r="AF782" s="103"/>
      <c r="AG782" s="103"/>
      <c r="AH782" s="103"/>
      <c r="AX782" s="103"/>
      <c r="AY782" s="103"/>
      <c r="AZ782" s="103"/>
      <c r="BA782" s="103"/>
    </row>
    <row r="783" spans="21:53" ht="15.75" customHeight="1" x14ac:dyDescent="0.25">
      <c r="U783" s="103"/>
      <c r="V783" s="103"/>
      <c r="W783" s="103"/>
      <c r="X783" s="103"/>
      <c r="Y783" s="103"/>
      <c r="Z783" s="103"/>
      <c r="AA783" s="103"/>
      <c r="AB783" s="103"/>
      <c r="AC783" s="103"/>
      <c r="AD783" s="103"/>
      <c r="AE783" s="103"/>
      <c r="AF783" s="103"/>
      <c r="AG783" s="103"/>
      <c r="AH783" s="103"/>
      <c r="AX783" s="103"/>
      <c r="AY783" s="103"/>
      <c r="AZ783" s="103"/>
      <c r="BA783" s="103"/>
    </row>
    <row r="784" spans="21:53" ht="15.75" customHeight="1" x14ac:dyDescent="0.25">
      <c r="U784" s="103"/>
      <c r="V784" s="103"/>
      <c r="W784" s="103"/>
      <c r="X784" s="103"/>
      <c r="Y784" s="103"/>
      <c r="Z784" s="103"/>
      <c r="AA784" s="103"/>
      <c r="AB784" s="103"/>
      <c r="AC784" s="103"/>
      <c r="AD784" s="103"/>
      <c r="AE784" s="103"/>
      <c r="AF784" s="103"/>
      <c r="AG784" s="103"/>
      <c r="AH784" s="103"/>
      <c r="AX784" s="103"/>
      <c r="AY784" s="103"/>
      <c r="AZ784" s="103"/>
      <c r="BA784" s="103"/>
    </row>
    <row r="785" spans="21:53" ht="15.75" customHeight="1" x14ac:dyDescent="0.25">
      <c r="U785" s="103"/>
      <c r="V785" s="103"/>
      <c r="W785" s="103"/>
      <c r="X785" s="103"/>
      <c r="Y785" s="103"/>
      <c r="Z785" s="103"/>
      <c r="AA785" s="103"/>
      <c r="AB785" s="103"/>
      <c r="AC785" s="103"/>
      <c r="AD785" s="103"/>
      <c r="AE785" s="103"/>
      <c r="AF785" s="103"/>
      <c r="AG785" s="103"/>
      <c r="AH785" s="103"/>
      <c r="AX785" s="103"/>
      <c r="AY785" s="103"/>
      <c r="AZ785" s="103"/>
      <c r="BA785" s="103"/>
    </row>
    <row r="786" spans="21:53" ht="15.75" customHeight="1" x14ac:dyDescent="0.25">
      <c r="U786" s="103"/>
      <c r="V786" s="103"/>
      <c r="W786" s="103"/>
      <c r="X786" s="103"/>
      <c r="Y786" s="103"/>
      <c r="Z786" s="103"/>
      <c r="AA786" s="103"/>
      <c r="AB786" s="103"/>
      <c r="AC786" s="103"/>
      <c r="AD786" s="103"/>
      <c r="AE786" s="103"/>
      <c r="AF786" s="103"/>
      <c r="AG786" s="103"/>
      <c r="AH786" s="103"/>
      <c r="AX786" s="103"/>
      <c r="AY786" s="103"/>
      <c r="AZ786" s="103"/>
      <c r="BA786" s="103"/>
    </row>
    <row r="787" spans="21:53" ht="15.75" customHeight="1" x14ac:dyDescent="0.25">
      <c r="U787" s="103"/>
      <c r="V787" s="103"/>
      <c r="W787" s="103"/>
      <c r="X787" s="103"/>
      <c r="Y787" s="103"/>
      <c r="Z787" s="103"/>
      <c r="AA787" s="103"/>
      <c r="AB787" s="103"/>
      <c r="AC787" s="103"/>
      <c r="AD787" s="103"/>
      <c r="AE787" s="103"/>
      <c r="AF787" s="103"/>
      <c r="AG787" s="103"/>
      <c r="AH787" s="103"/>
      <c r="AX787" s="103"/>
      <c r="AY787" s="103"/>
      <c r="AZ787" s="103"/>
      <c r="BA787" s="103"/>
    </row>
    <row r="788" spans="21:53" ht="15.75" customHeight="1" x14ac:dyDescent="0.25">
      <c r="U788" s="103"/>
      <c r="V788" s="103"/>
      <c r="W788" s="103"/>
      <c r="X788" s="103"/>
      <c r="Y788" s="103"/>
      <c r="Z788" s="103"/>
      <c r="AA788" s="103"/>
      <c r="AB788" s="103"/>
      <c r="AC788" s="103"/>
      <c r="AD788" s="103"/>
      <c r="AE788" s="103"/>
      <c r="AF788" s="103"/>
      <c r="AG788" s="103"/>
      <c r="AH788" s="103"/>
      <c r="AX788" s="103"/>
      <c r="AY788" s="103"/>
      <c r="AZ788" s="103"/>
      <c r="BA788" s="103"/>
    </row>
    <row r="789" spans="21:53" ht="15.75" customHeight="1" x14ac:dyDescent="0.25">
      <c r="U789" s="103"/>
      <c r="V789" s="103"/>
      <c r="W789" s="103"/>
      <c r="X789" s="103"/>
      <c r="Y789" s="103"/>
      <c r="Z789" s="103"/>
      <c r="AA789" s="103"/>
      <c r="AB789" s="103"/>
      <c r="AC789" s="103"/>
      <c r="AD789" s="103"/>
      <c r="AE789" s="103"/>
      <c r="AF789" s="103"/>
      <c r="AG789" s="103"/>
      <c r="AH789" s="103"/>
      <c r="AX789" s="103"/>
      <c r="AY789" s="103"/>
      <c r="AZ789" s="103"/>
      <c r="BA789" s="103"/>
    </row>
    <row r="790" spans="21:53" ht="15.75" customHeight="1" x14ac:dyDescent="0.25">
      <c r="U790" s="103"/>
      <c r="V790" s="103"/>
      <c r="W790" s="103"/>
      <c r="X790" s="103"/>
      <c r="Y790" s="103"/>
      <c r="Z790" s="103"/>
      <c r="AA790" s="103"/>
      <c r="AB790" s="103"/>
      <c r="AC790" s="103"/>
      <c r="AD790" s="103"/>
      <c r="AE790" s="103"/>
      <c r="AF790" s="103"/>
      <c r="AG790" s="103"/>
      <c r="AH790" s="103"/>
      <c r="AX790" s="103"/>
      <c r="AY790" s="103"/>
      <c r="AZ790" s="103"/>
      <c r="BA790" s="103"/>
    </row>
    <row r="791" spans="21:53" ht="15.75" customHeight="1" x14ac:dyDescent="0.25">
      <c r="U791" s="103"/>
      <c r="V791" s="103"/>
      <c r="W791" s="103"/>
      <c r="X791" s="103"/>
      <c r="Y791" s="103"/>
      <c r="Z791" s="103"/>
      <c r="AA791" s="103"/>
      <c r="AB791" s="103"/>
      <c r="AC791" s="103"/>
      <c r="AD791" s="103"/>
      <c r="AE791" s="103"/>
      <c r="AF791" s="103"/>
      <c r="AG791" s="103"/>
      <c r="AH791" s="103"/>
      <c r="AX791" s="103"/>
      <c r="AY791" s="103"/>
      <c r="AZ791" s="103"/>
      <c r="BA791" s="103"/>
    </row>
    <row r="792" spans="21:53" ht="15.75" customHeight="1" x14ac:dyDescent="0.25">
      <c r="U792" s="103"/>
      <c r="V792" s="103"/>
      <c r="W792" s="103"/>
      <c r="X792" s="103"/>
      <c r="Y792" s="103"/>
      <c r="Z792" s="103"/>
      <c r="AA792" s="103"/>
      <c r="AB792" s="103"/>
      <c r="AC792" s="103"/>
      <c r="AD792" s="103"/>
      <c r="AE792" s="103"/>
      <c r="AF792" s="103"/>
      <c r="AG792" s="103"/>
      <c r="AH792" s="103"/>
      <c r="AX792" s="103"/>
      <c r="AY792" s="103"/>
      <c r="AZ792" s="103"/>
      <c r="BA792" s="103"/>
    </row>
    <row r="793" spans="21:53" ht="15.75" customHeight="1" x14ac:dyDescent="0.25">
      <c r="U793" s="103"/>
      <c r="V793" s="103"/>
      <c r="W793" s="103"/>
      <c r="X793" s="103"/>
      <c r="Y793" s="103"/>
      <c r="Z793" s="103"/>
      <c r="AA793" s="103"/>
      <c r="AB793" s="103"/>
      <c r="AC793" s="103"/>
      <c r="AD793" s="103"/>
      <c r="AE793" s="103"/>
      <c r="AF793" s="103"/>
      <c r="AG793" s="103"/>
      <c r="AH793" s="103"/>
      <c r="AX793" s="103"/>
      <c r="AY793" s="103"/>
      <c r="AZ793" s="103"/>
      <c r="BA793" s="103"/>
    </row>
    <row r="794" spans="21:53" ht="15.75" customHeight="1" x14ac:dyDescent="0.25">
      <c r="U794" s="103"/>
      <c r="V794" s="103"/>
      <c r="W794" s="103"/>
      <c r="X794" s="103"/>
      <c r="Y794" s="103"/>
      <c r="Z794" s="103"/>
      <c r="AA794" s="103"/>
      <c r="AB794" s="103"/>
      <c r="AC794" s="103"/>
      <c r="AD794" s="103"/>
      <c r="AE794" s="103"/>
      <c r="AF794" s="103"/>
      <c r="AG794" s="103"/>
      <c r="AH794" s="103"/>
      <c r="AX794" s="103"/>
      <c r="AY794" s="103"/>
      <c r="AZ794" s="103"/>
      <c r="BA794" s="103"/>
    </row>
    <row r="795" spans="21:53" ht="15.75" customHeight="1" x14ac:dyDescent="0.25">
      <c r="U795" s="103"/>
      <c r="V795" s="103"/>
      <c r="W795" s="103"/>
      <c r="X795" s="103"/>
      <c r="Y795" s="103"/>
      <c r="Z795" s="103"/>
      <c r="AA795" s="103"/>
      <c r="AB795" s="103"/>
      <c r="AC795" s="103"/>
      <c r="AD795" s="103"/>
      <c r="AE795" s="103"/>
      <c r="AF795" s="103"/>
      <c r="AG795" s="103"/>
      <c r="AH795" s="103"/>
      <c r="AX795" s="103"/>
      <c r="AY795" s="103"/>
      <c r="AZ795" s="103"/>
      <c r="BA795" s="103"/>
    </row>
    <row r="796" spans="21:53" ht="15.75" customHeight="1" x14ac:dyDescent="0.25">
      <c r="U796" s="103"/>
      <c r="V796" s="103"/>
      <c r="W796" s="103"/>
      <c r="X796" s="103"/>
      <c r="Y796" s="103"/>
      <c r="Z796" s="103"/>
      <c r="AA796" s="103"/>
      <c r="AB796" s="103"/>
      <c r="AC796" s="103"/>
      <c r="AD796" s="103"/>
      <c r="AE796" s="103"/>
      <c r="AF796" s="103"/>
      <c r="AG796" s="103"/>
      <c r="AH796" s="103"/>
      <c r="AX796" s="103"/>
      <c r="AY796" s="103"/>
      <c r="AZ796" s="103"/>
      <c r="BA796" s="103"/>
    </row>
    <row r="797" spans="21:53" ht="15.75" customHeight="1" x14ac:dyDescent="0.25">
      <c r="U797" s="103"/>
      <c r="V797" s="103"/>
      <c r="W797" s="103"/>
      <c r="X797" s="103"/>
      <c r="Y797" s="103"/>
      <c r="Z797" s="103"/>
      <c r="AA797" s="103"/>
      <c r="AB797" s="103"/>
      <c r="AC797" s="103"/>
      <c r="AD797" s="103"/>
      <c r="AE797" s="103"/>
      <c r="AF797" s="103"/>
      <c r="AG797" s="103"/>
      <c r="AH797" s="103"/>
      <c r="AX797" s="103"/>
      <c r="AY797" s="103"/>
      <c r="AZ797" s="103"/>
      <c r="BA797" s="103"/>
    </row>
    <row r="798" spans="21:53" ht="15.75" customHeight="1" x14ac:dyDescent="0.25">
      <c r="U798" s="103"/>
      <c r="V798" s="103"/>
      <c r="W798" s="103"/>
      <c r="X798" s="103"/>
      <c r="Y798" s="103"/>
      <c r="Z798" s="103"/>
      <c r="AA798" s="103"/>
      <c r="AB798" s="103"/>
      <c r="AC798" s="103"/>
      <c r="AD798" s="103"/>
      <c r="AE798" s="103"/>
      <c r="AF798" s="103"/>
      <c r="AG798" s="103"/>
      <c r="AH798" s="103"/>
      <c r="AX798" s="103"/>
      <c r="AY798" s="103"/>
      <c r="AZ798" s="103"/>
      <c r="BA798" s="103"/>
    </row>
    <row r="799" spans="21:53" ht="15.75" customHeight="1" x14ac:dyDescent="0.25">
      <c r="U799" s="103"/>
      <c r="V799" s="103"/>
      <c r="W799" s="103"/>
      <c r="X799" s="103"/>
      <c r="Y799" s="103"/>
      <c r="Z799" s="103"/>
      <c r="AA799" s="103"/>
      <c r="AB799" s="103"/>
      <c r="AC799" s="103"/>
      <c r="AD799" s="103"/>
      <c r="AE799" s="103"/>
      <c r="AF799" s="103"/>
      <c r="AG799" s="103"/>
      <c r="AH799" s="103"/>
      <c r="AX799" s="103"/>
      <c r="AY799" s="103"/>
      <c r="AZ799" s="103"/>
      <c r="BA799" s="103"/>
    </row>
    <row r="800" spans="21:53" ht="15.75" customHeight="1" x14ac:dyDescent="0.25">
      <c r="U800" s="103"/>
      <c r="V800" s="103"/>
      <c r="W800" s="103"/>
      <c r="X800" s="103"/>
      <c r="Y800" s="103"/>
      <c r="Z800" s="103"/>
      <c r="AA800" s="103"/>
      <c r="AB800" s="103"/>
      <c r="AC800" s="103"/>
      <c r="AD800" s="103"/>
      <c r="AE800" s="103"/>
      <c r="AF800" s="103"/>
      <c r="AG800" s="103"/>
      <c r="AH800" s="103"/>
      <c r="AX800" s="103"/>
      <c r="AY800" s="103"/>
      <c r="AZ800" s="103"/>
      <c r="BA800" s="103"/>
    </row>
    <row r="801" spans="21:53" ht="15.75" customHeight="1" x14ac:dyDescent="0.25">
      <c r="U801" s="103"/>
      <c r="V801" s="103"/>
      <c r="W801" s="103"/>
      <c r="X801" s="103"/>
      <c r="Y801" s="103"/>
      <c r="Z801" s="103"/>
      <c r="AA801" s="103"/>
      <c r="AB801" s="103"/>
      <c r="AC801" s="103"/>
      <c r="AD801" s="103"/>
      <c r="AE801" s="103"/>
      <c r="AF801" s="103"/>
      <c r="AG801" s="103"/>
      <c r="AH801" s="103"/>
      <c r="AX801" s="103"/>
      <c r="AY801" s="103"/>
      <c r="AZ801" s="103"/>
      <c r="BA801" s="103"/>
    </row>
    <row r="802" spans="21:53" ht="15.75" customHeight="1" x14ac:dyDescent="0.25">
      <c r="U802" s="103"/>
      <c r="V802" s="103"/>
      <c r="W802" s="103"/>
      <c r="X802" s="103"/>
      <c r="Y802" s="103"/>
      <c r="Z802" s="103"/>
      <c r="AA802" s="103"/>
      <c r="AB802" s="103"/>
      <c r="AC802" s="103"/>
      <c r="AD802" s="103"/>
      <c r="AE802" s="103"/>
      <c r="AF802" s="103"/>
      <c r="AG802" s="103"/>
      <c r="AH802" s="103"/>
      <c r="AX802" s="103"/>
      <c r="AY802" s="103"/>
      <c r="AZ802" s="103"/>
      <c r="BA802" s="103"/>
    </row>
    <row r="803" spans="21:53" ht="15.75" customHeight="1" x14ac:dyDescent="0.25">
      <c r="U803" s="103"/>
      <c r="V803" s="103"/>
      <c r="W803" s="103"/>
      <c r="X803" s="103"/>
      <c r="Y803" s="103"/>
      <c r="Z803" s="103"/>
      <c r="AA803" s="103"/>
      <c r="AB803" s="103"/>
      <c r="AC803" s="103"/>
      <c r="AD803" s="103"/>
      <c r="AE803" s="103"/>
      <c r="AF803" s="103"/>
      <c r="AG803" s="103"/>
      <c r="AH803" s="103"/>
      <c r="AX803" s="103"/>
      <c r="AY803" s="103"/>
      <c r="AZ803" s="103"/>
      <c r="BA803" s="103"/>
    </row>
    <row r="804" spans="21:53" ht="15.75" customHeight="1" x14ac:dyDescent="0.25">
      <c r="U804" s="103"/>
      <c r="V804" s="103"/>
      <c r="W804" s="103"/>
      <c r="X804" s="103"/>
      <c r="Y804" s="103"/>
      <c r="Z804" s="103"/>
      <c r="AA804" s="103"/>
      <c r="AB804" s="103"/>
      <c r="AC804" s="103"/>
      <c r="AD804" s="103"/>
      <c r="AE804" s="103"/>
      <c r="AF804" s="103"/>
      <c r="AG804" s="103"/>
      <c r="AH804" s="103"/>
      <c r="AX804" s="103"/>
      <c r="AY804" s="103"/>
      <c r="AZ804" s="103"/>
      <c r="BA804" s="103"/>
    </row>
    <row r="805" spans="21:53" ht="15.75" customHeight="1" x14ac:dyDescent="0.25">
      <c r="U805" s="103"/>
      <c r="V805" s="103"/>
      <c r="W805" s="103"/>
      <c r="X805" s="103"/>
      <c r="Y805" s="103"/>
      <c r="Z805" s="103"/>
      <c r="AA805" s="103"/>
      <c r="AB805" s="103"/>
      <c r="AC805" s="103"/>
      <c r="AD805" s="103"/>
      <c r="AE805" s="103"/>
      <c r="AF805" s="103"/>
      <c r="AG805" s="103"/>
      <c r="AH805" s="103"/>
      <c r="AX805" s="103"/>
      <c r="AY805" s="103"/>
      <c r="AZ805" s="103"/>
      <c r="BA805" s="103"/>
    </row>
    <row r="806" spans="21:53" ht="15.75" customHeight="1" x14ac:dyDescent="0.25">
      <c r="U806" s="103"/>
      <c r="V806" s="103"/>
      <c r="W806" s="103"/>
      <c r="X806" s="103"/>
      <c r="Y806" s="103"/>
      <c r="Z806" s="103"/>
      <c r="AA806" s="103"/>
      <c r="AB806" s="103"/>
      <c r="AC806" s="103"/>
      <c r="AD806" s="103"/>
      <c r="AE806" s="103"/>
      <c r="AF806" s="103"/>
      <c r="AG806" s="103"/>
      <c r="AH806" s="103"/>
      <c r="AX806" s="103"/>
      <c r="AY806" s="103"/>
      <c r="AZ806" s="103"/>
      <c r="BA806" s="103"/>
    </row>
    <row r="807" spans="21:53" ht="15.75" customHeight="1" x14ac:dyDescent="0.25">
      <c r="U807" s="103"/>
      <c r="V807" s="103"/>
      <c r="W807" s="103"/>
      <c r="X807" s="103"/>
      <c r="Y807" s="103"/>
      <c r="Z807" s="103"/>
      <c r="AA807" s="103"/>
      <c r="AB807" s="103"/>
      <c r="AC807" s="103"/>
      <c r="AD807" s="103"/>
      <c r="AE807" s="103"/>
      <c r="AF807" s="103"/>
      <c r="AG807" s="103"/>
      <c r="AH807" s="103"/>
      <c r="AX807" s="103"/>
      <c r="AY807" s="103"/>
      <c r="AZ807" s="103"/>
      <c r="BA807" s="103"/>
    </row>
    <row r="808" spans="21:53" ht="15.75" customHeight="1" x14ac:dyDescent="0.25">
      <c r="U808" s="103"/>
      <c r="V808" s="103"/>
      <c r="W808" s="103"/>
      <c r="X808" s="103"/>
      <c r="Y808" s="103"/>
      <c r="Z808" s="103"/>
      <c r="AA808" s="103"/>
      <c r="AB808" s="103"/>
      <c r="AC808" s="103"/>
      <c r="AD808" s="103"/>
      <c r="AE808" s="103"/>
      <c r="AF808" s="103"/>
      <c r="AG808" s="103"/>
      <c r="AH808" s="103"/>
      <c r="AX808" s="103"/>
      <c r="AY808" s="103"/>
      <c r="AZ808" s="103"/>
      <c r="BA808" s="103"/>
    </row>
    <row r="809" spans="21:53" ht="15.75" customHeight="1" x14ac:dyDescent="0.25">
      <c r="U809" s="103"/>
      <c r="V809" s="103"/>
      <c r="W809" s="103"/>
      <c r="X809" s="103"/>
      <c r="Y809" s="103"/>
      <c r="Z809" s="103"/>
      <c r="AA809" s="103"/>
      <c r="AB809" s="103"/>
      <c r="AC809" s="103"/>
      <c r="AD809" s="103"/>
      <c r="AE809" s="103"/>
      <c r="AF809" s="103"/>
      <c r="AG809" s="103"/>
      <c r="AH809" s="103"/>
      <c r="AX809" s="103"/>
      <c r="AY809" s="103"/>
      <c r="AZ809" s="103"/>
      <c r="BA809" s="103"/>
    </row>
    <row r="810" spans="21:53" ht="15.75" customHeight="1" x14ac:dyDescent="0.25">
      <c r="U810" s="103"/>
      <c r="V810" s="103"/>
      <c r="W810" s="103"/>
      <c r="X810" s="103"/>
      <c r="Y810" s="103"/>
      <c r="Z810" s="103"/>
      <c r="AA810" s="103"/>
      <c r="AB810" s="103"/>
      <c r="AC810" s="103"/>
      <c r="AD810" s="103"/>
      <c r="AE810" s="103"/>
      <c r="AF810" s="103"/>
      <c r="AG810" s="103"/>
      <c r="AH810" s="103"/>
      <c r="AX810" s="103"/>
      <c r="AY810" s="103"/>
      <c r="AZ810" s="103"/>
      <c r="BA810" s="103"/>
    </row>
    <row r="811" spans="21:53" ht="15.75" customHeight="1" x14ac:dyDescent="0.25">
      <c r="U811" s="103"/>
      <c r="V811" s="103"/>
      <c r="W811" s="103"/>
      <c r="X811" s="103"/>
      <c r="Y811" s="103"/>
      <c r="Z811" s="103"/>
      <c r="AA811" s="103"/>
      <c r="AB811" s="103"/>
      <c r="AC811" s="103"/>
      <c r="AD811" s="103"/>
      <c r="AE811" s="103"/>
      <c r="AF811" s="103"/>
      <c r="AG811" s="103"/>
      <c r="AH811" s="103"/>
      <c r="AX811" s="103"/>
      <c r="AY811" s="103"/>
      <c r="AZ811" s="103"/>
      <c r="BA811" s="103"/>
    </row>
    <row r="812" spans="21:53" ht="15.75" customHeight="1" x14ac:dyDescent="0.25">
      <c r="U812" s="103"/>
      <c r="V812" s="103"/>
      <c r="W812" s="103"/>
      <c r="X812" s="103"/>
      <c r="Y812" s="103"/>
      <c r="Z812" s="103"/>
      <c r="AA812" s="103"/>
      <c r="AB812" s="103"/>
      <c r="AC812" s="103"/>
      <c r="AD812" s="103"/>
      <c r="AE812" s="103"/>
      <c r="AF812" s="103"/>
      <c r="AG812" s="103"/>
      <c r="AH812" s="103"/>
      <c r="AX812" s="103"/>
      <c r="AY812" s="103"/>
      <c r="AZ812" s="103"/>
      <c r="BA812" s="103"/>
    </row>
    <row r="813" spans="21:53" ht="15.75" customHeight="1" x14ac:dyDescent="0.25">
      <c r="U813" s="103"/>
      <c r="V813" s="103"/>
      <c r="W813" s="103"/>
      <c r="X813" s="103"/>
      <c r="Y813" s="103"/>
      <c r="Z813" s="103"/>
      <c r="AA813" s="103"/>
      <c r="AB813" s="103"/>
      <c r="AC813" s="103"/>
      <c r="AD813" s="103"/>
      <c r="AE813" s="103"/>
      <c r="AF813" s="103"/>
      <c r="AG813" s="103"/>
      <c r="AH813" s="103"/>
      <c r="AX813" s="103"/>
      <c r="AY813" s="103"/>
      <c r="AZ813" s="103"/>
      <c r="BA813" s="103"/>
    </row>
    <row r="814" spans="21:53" ht="15.75" customHeight="1" x14ac:dyDescent="0.25">
      <c r="U814" s="103"/>
      <c r="V814" s="103"/>
      <c r="W814" s="103"/>
      <c r="X814" s="103"/>
      <c r="Y814" s="103"/>
      <c r="Z814" s="103"/>
      <c r="AA814" s="103"/>
      <c r="AB814" s="103"/>
      <c r="AC814" s="103"/>
      <c r="AD814" s="103"/>
      <c r="AE814" s="103"/>
      <c r="AF814" s="103"/>
      <c r="AG814" s="103"/>
      <c r="AH814" s="103"/>
      <c r="AX814" s="103"/>
      <c r="AY814" s="103"/>
      <c r="AZ814" s="103"/>
      <c r="BA814" s="103"/>
    </row>
    <row r="815" spans="21:53" ht="15.75" customHeight="1" x14ac:dyDescent="0.25">
      <c r="U815" s="103"/>
      <c r="V815" s="103"/>
      <c r="W815" s="103"/>
      <c r="X815" s="103"/>
      <c r="Y815" s="103"/>
      <c r="Z815" s="103"/>
      <c r="AA815" s="103"/>
      <c r="AB815" s="103"/>
      <c r="AC815" s="103"/>
      <c r="AD815" s="103"/>
      <c r="AE815" s="103"/>
      <c r="AF815" s="103"/>
      <c r="AG815" s="103"/>
      <c r="AH815" s="103"/>
      <c r="AX815" s="103"/>
      <c r="AY815" s="103"/>
      <c r="AZ815" s="103"/>
      <c r="BA815" s="103"/>
    </row>
    <row r="816" spans="21:53" ht="15.75" customHeight="1" x14ac:dyDescent="0.25">
      <c r="U816" s="103"/>
      <c r="V816" s="103"/>
      <c r="W816" s="103"/>
      <c r="X816" s="103"/>
      <c r="Y816" s="103"/>
      <c r="Z816" s="103"/>
      <c r="AA816" s="103"/>
      <c r="AB816" s="103"/>
      <c r="AC816" s="103"/>
      <c r="AD816" s="103"/>
      <c r="AE816" s="103"/>
      <c r="AF816" s="103"/>
      <c r="AG816" s="103"/>
      <c r="AH816" s="103"/>
      <c r="AX816" s="103"/>
      <c r="AY816" s="103"/>
      <c r="AZ816" s="103"/>
      <c r="BA816" s="103"/>
    </row>
    <row r="817" spans="21:53" ht="15.75" customHeight="1" x14ac:dyDescent="0.25">
      <c r="U817" s="103"/>
      <c r="V817" s="103"/>
      <c r="W817" s="103"/>
      <c r="X817" s="103"/>
      <c r="Y817" s="103"/>
      <c r="Z817" s="103"/>
      <c r="AA817" s="103"/>
      <c r="AB817" s="103"/>
      <c r="AC817" s="103"/>
      <c r="AD817" s="103"/>
      <c r="AE817" s="103"/>
      <c r="AF817" s="103"/>
      <c r="AG817" s="103"/>
      <c r="AH817" s="103"/>
      <c r="AX817" s="103"/>
      <c r="AY817" s="103"/>
      <c r="AZ817" s="103"/>
      <c r="BA817" s="103"/>
    </row>
    <row r="818" spans="21:53" ht="15.75" customHeight="1" x14ac:dyDescent="0.25">
      <c r="U818" s="103"/>
      <c r="V818" s="103"/>
      <c r="W818" s="103"/>
      <c r="X818" s="103"/>
      <c r="Y818" s="103"/>
      <c r="Z818" s="103"/>
      <c r="AA818" s="103"/>
      <c r="AB818" s="103"/>
      <c r="AC818" s="103"/>
      <c r="AD818" s="103"/>
      <c r="AE818" s="103"/>
      <c r="AF818" s="103"/>
      <c r="AG818" s="103"/>
      <c r="AH818" s="103"/>
      <c r="AX818" s="103"/>
      <c r="AY818" s="103"/>
      <c r="AZ818" s="103"/>
      <c r="BA818" s="103"/>
    </row>
    <row r="819" spans="21:53" ht="15.75" customHeight="1" x14ac:dyDescent="0.25">
      <c r="U819" s="103"/>
      <c r="V819" s="103"/>
      <c r="W819" s="103"/>
      <c r="X819" s="103"/>
      <c r="Y819" s="103"/>
      <c r="Z819" s="103"/>
      <c r="AA819" s="103"/>
      <c r="AB819" s="103"/>
      <c r="AC819" s="103"/>
      <c r="AD819" s="103"/>
      <c r="AE819" s="103"/>
      <c r="AF819" s="103"/>
      <c r="AG819" s="103"/>
      <c r="AH819" s="103"/>
      <c r="AX819" s="103"/>
      <c r="AY819" s="103"/>
      <c r="AZ819" s="103"/>
      <c r="BA819" s="103"/>
    </row>
    <row r="820" spans="21:53" ht="15.75" customHeight="1" x14ac:dyDescent="0.25">
      <c r="U820" s="103"/>
      <c r="V820" s="103"/>
      <c r="W820" s="103"/>
      <c r="X820" s="103"/>
      <c r="Y820" s="103"/>
      <c r="Z820" s="103"/>
      <c r="AA820" s="103"/>
      <c r="AB820" s="103"/>
      <c r="AC820" s="103"/>
      <c r="AD820" s="103"/>
      <c r="AE820" s="103"/>
      <c r="AF820" s="103"/>
      <c r="AG820" s="103"/>
      <c r="AH820" s="103"/>
      <c r="AX820" s="103"/>
      <c r="AY820" s="103"/>
      <c r="AZ820" s="103"/>
      <c r="BA820" s="103"/>
    </row>
    <row r="821" spans="21:53" ht="15.75" customHeight="1" x14ac:dyDescent="0.25">
      <c r="U821" s="103"/>
      <c r="V821" s="103"/>
      <c r="W821" s="103"/>
      <c r="X821" s="103"/>
      <c r="Y821" s="103"/>
      <c r="Z821" s="103"/>
      <c r="AA821" s="103"/>
      <c r="AB821" s="103"/>
      <c r="AC821" s="103"/>
      <c r="AD821" s="103"/>
      <c r="AE821" s="103"/>
      <c r="AF821" s="103"/>
      <c r="AG821" s="103"/>
      <c r="AH821" s="103"/>
      <c r="AX821" s="103"/>
      <c r="AY821" s="103"/>
      <c r="AZ821" s="103"/>
      <c r="BA821" s="103"/>
    </row>
    <row r="822" spans="21:53" ht="15.75" customHeight="1" x14ac:dyDescent="0.25">
      <c r="U822" s="103"/>
      <c r="V822" s="103"/>
      <c r="W822" s="103"/>
      <c r="X822" s="103"/>
      <c r="Y822" s="103"/>
      <c r="Z822" s="103"/>
      <c r="AA822" s="103"/>
      <c r="AB822" s="103"/>
      <c r="AC822" s="103"/>
      <c r="AD822" s="103"/>
      <c r="AE822" s="103"/>
      <c r="AF822" s="103"/>
      <c r="AG822" s="103"/>
      <c r="AH822" s="103"/>
      <c r="AX822" s="103"/>
      <c r="AY822" s="103"/>
      <c r="AZ822" s="103"/>
      <c r="BA822" s="103"/>
    </row>
    <row r="823" spans="21:53" ht="15.75" customHeight="1" x14ac:dyDescent="0.25">
      <c r="U823" s="103"/>
      <c r="V823" s="103"/>
      <c r="W823" s="103"/>
      <c r="X823" s="103"/>
      <c r="Y823" s="103"/>
      <c r="Z823" s="103"/>
      <c r="AA823" s="103"/>
      <c r="AB823" s="103"/>
      <c r="AC823" s="103"/>
      <c r="AD823" s="103"/>
      <c r="AE823" s="103"/>
      <c r="AF823" s="103"/>
      <c r="AG823" s="103"/>
      <c r="AH823" s="103"/>
      <c r="AX823" s="103"/>
      <c r="AY823" s="103"/>
      <c r="AZ823" s="103"/>
      <c r="BA823" s="103"/>
    </row>
    <row r="824" spans="21:53" ht="15.75" customHeight="1" x14ac:dyDescent="0.25">
      <c r="U824" s="103"/>
      <c r="V824" s="103"/>
      <c r="W824" s="103"/>
      <c r="X824" s="103"/>
      <c r="Y824" s="103"/>
      <c r="Z824" s="103"/>
      <c r="AA824" s="103"/>
      <c r="AB824" s="103"/>
      <c r="AC824" s="103"/>
      <c r="AD824" s="103"/>
      <c r="AE824" s="103"/>
      <c r="AF824" s="103"/>
      <c r="AG824" s="103"/>
      <c r="AH824" s="103"/>
      <c r="AX824" s="103"/>
      <c r="AY824" s="103"/>
      <c r="AZ824" s="103"/>
      <c r="BA824" s="103"/>
    </row>
    <row r="825" spans="21:53" ht="15.75" customHeight="1" x14ac:dyDescent="0.25">
      <c r="U825" s="103"/>
      <c r="V825" s="103"/>
      <c r="W825" s="103"/>
      <c r="X825" s="103"/>
      <c r="Y825" s="103"/>
      <c r="Z825" s="103"/>
      <c r="AA825" s="103"/>
      <c r="AB825" s="103"/>
      <c r="AC825" s="103"/>
      <c r="AD825" s="103"/>
      <c r="AE825" s="103"/>
      <c r="AF825" s="103"/>
      <c r="AG825" s="103"/>
      <c r="AH825" s="103"/>
      <c r="AX825" s="103"/>
      <c r="AY825" s="103"/>
      <c r="AZ825" s="103"/>
      <c r="BA825" s="103"/>
    </row>
    <row r="826" spans="21:53" ht="15.75" customHeight="1" x14ac:dyDescent="0.25">
      <c r="U826" s="103"/>
      <c r="V826" s="103"/>
      <c r="W826" s="103"/>
      <c r="X826" s="103"/>
      <c r="Y826" s="103"/>
      <c r="Z826" s="103"/>
      <c r="AA826" s="103"/>
      <c r="AB826" s="103"/>
      <c r="AC826" s="103"/>
      <c r="AD826" s="103"/>
      <c r="AE826" s="103"/>
      <c r="AF826" s="103"/>
      <c r="AG826" s="103"/>
      <c r="AH826" s="103"/>
      <c r="AX826" s="103"/>
      <c r="AY826" s="103"/>
      <c r="AZ826" s="103"/>
      <c r="BA826" s="103"/>
    </row>
    <row r="827" spans="21:53" ht="15.75" customHeight="1" x14ac:dyDescent="0.25">
      <c r="U827" s="103"/>
      <c r="V827" s="103"/>
      <c r="W827" s="103"/>
      <c r="X827" s="103"/>
      <c r="Y827" s="103"/>
      <c r="Z827" s="103"/>
      <c r="AA827" s="103"/>
      <c r="AB827" s="103"/>
      <c r="AC827" s="103"/>
      <c r="AD827" s="103"/>
      <c r="AE827" s="103"/>
      <c r="AF827" s="103"/>
      <c r="AG827" s="103"/>
      <c r="AH827" s="103"/>
      <c r="AX827" s="103"/>
      <c r="AY827" s="103"/>
      <c r="AZ827" s="103"/>
      <c r="BA827" s="103"/>
    </row>
    <row r="828" spans="21:53" ht="15.75" customHeight="1" x14ac:dyDescent="0.25">
      <c r="U828" s="103"/>
      <c r="V828" s="103"/>
      <c r="W828" s="103"/>
      <c r="X828" s="103"/>
      <c r="Y828" s="103"/>
      <c r="Z828" s="103"/>
      <c r="AA828" s="103"/>
      <c r="AB828" s="103"/>
      <c r="AC828" s="103"/>
      <c r="AD828" s="103"/>
      <c r="AE828" s="103"/>
      <c r="AF828" s="103"/>
      <c r="AG828" s="103"/>
      <c r="AH828" s="103"/>
      <c r="AX828" s="103"/>
      <c r="AY828" s="103"/>
      <c r="AZ828" s="103"/>
      <c r="BA828" s="103"/>
    </row>
    <row r="829" spans="21:53" ht="15.75" customHeight="1" x14ac:dyDescent="0.25">
      <c r="U829" s="103"/>
      <c r="V829" s="103"/>
      <c r="W829" s="103"/>
      <c r="X829" s="103"/>
      <c r="Y829" s="103"/>
      <c r="Z829" s="103"/>
      <c r="AA829" s="103"/>
      <c r="AB829" s="103"/>
      <c r="AC829" s="103"/>
      <c r="AD829" s="103"/>
      <c r="AE829" s="103"/>
      <c r="AF829" s="103"/>
      <c r="AG829" s="103"/>
      <c r="AH829" s="103"/>
      <c r="AX829" s="103"/>
      <c r="AY829" s="103"/>
      <c r="AZ829" s="103"/>
      <c r="BA829" s="103"/>
    </row>
    <row r="830" spans="21:53" ht="15.75" customHeight="1" x14ac:dyDescent="0.25">
      <c r="U830" s="103"/>
      <c r="V830" s="103"/>
      <c r="W830" s="103"/>
      <c r="X830" s="103"/>
      <c r="Y830" s="103"/>
      <c r="Z830" s="103"/>
      <c r="AA830" s="103"/>
      <c r="AB830" s="103"/>
      <c r="AC830" s="103"/>
      <c r="AD830" s="103"/>
      <c r="AE830" s="103"/>
      <c r="AF830" s="103"/>
      <c r="AG830" s="103"/>
      <c r="AH830" s="103"/>
      <c r="AX830" s="103"/>
      <c r="AY830" s="103"/>
      <c r="AZ830" s="103"/>
      <c r="BA830" s="103"/>
    </row>
    <row r="831" spans="21:53" ht="15.75" customHeight="1" x14ac:dyDescent="0.25">
      <c r="U831" s="103"/>
      <c r="V831" s="103"/>
      <c r="W831" s="103"/>
      <c r="X831" s="103"/>
      <c r="Y831" s="103"/>
      <c r="Z831" s="103"/>
      <c r="AA831" s="103"/>
      <c r="AB831" s="103"/>
      <c r="AC831" s="103"/>
      <c r="AD831" s="103"/>
      <c r="AE831" s="103"/>
      <c r="AF831" s="103"/>
      <c r="AG831" s="103"/>
      <c r="AH831" s="103"/>
      <c r="AX831" s="103"/>
      <c r="AY831" s="103"/>
      <c r="AZ831" s="103"/>
      <c r="BA831" s="103"/>
    </row>
    <row r="832" spans="21:53" ht="15.75" customHeight="1" x14ac:dyDescent="0.25">
      <c r="U832" s="103"/>
      <c r="V832" s="103"/>
      <c r="W832" s="103"/>
      <c r="X832" s="103"/>
      <c r="Y832" s="103"/>
      <c r="Z832" s="103"/>
      <c r="AA832" s="103"/>
      <c r="AB832" s="103"/>
      <c r="AC832" s="103"/>
      <c r="AD832" s="103"/>
      <c r="AE832" s="103"/>
      <c r="AF832" s="103"/>
      <c r="AG832" s="103"/>
      <c r="AH832" s="103"/>
      <c r="AX832" s="103"/>
      <c r="AY832" s="103"/>
      <c r="AZ832" s="103"/>
      <c r="BA832" s="103"/>
    </row>
    <row r="833" spans="21:53" ht="15.75" customHeight="1" x14ac:dyDescent="0.25">
      <c r="U833" s="103"/>
      <c r="V833" s="103"/>
      <c r="W833" s="103"/>
      <c r="X833" s="103"/>
      <c r="Y833" s="103"/>
      <c r="Z833" s="103"/>
      <c r="AA833" s="103"/>
      <c r="AB833" s="103"/>
      <c r="AC833" s="103"/>
      <c r="AD833" s="103"/>
      <c r="AE833" s="103"/>
      <c r="AF833" s="103"/>
      <c r="AG833" s="103"/>
      <c r="AH833" s="103"/>
      <c r="AX833" s="103"/>
      <c r="AY833" s="103"/>
      <c r="AZ833" s="103"/>
      <c r="BA833" s="103"/>
    </row>
    <row r="834" spans="21:53" ht="15.75" customHeight="1" x14ac:dyDescent="0.25">
      <c r="U834" s="103"/>
      <c r="V834" s="103"/>
      <c r="W834" s="103"/>
      <c r="X834" s="103"/>
      <c r="Y834" s="103"/>
      <c r="Z834" s="103"/>
      <c r="AA834" s="103"/>
      <c r="AB834" s="103"/>
      <c r="AC834" s="103"/>
      <c r="AD834" s="103"/>
      <c r="AE834" s="103"/>
      <c r="AF834" s="103"/>
      <c r="AG834" s="103"/>
      <c r="AH834" s="103"/>
      <c r="AX834" s="103"/>
      <c r="AY834" s="103"/>
      <c r="AZ834" s="103"/>
      <c r="BA834" s="103"/>
    </row>
    <row r="835" spans="21:53" ht="15.75" customHeight="1" x14ac:dyDescent="0.25">
      <c r="U835" s="103"/>
      <c r="V835" s="103"/>
      <c r="W835" s="103"/>
      <c r="X835" s="103"/>
      <c r="Y835" s="103"/>
      <c r="Z835" s="103"/>
      <c r="AA835" s="103"/>
      <c r="AB835" s="103"/>
      <c r="AC835" s="103"/>
      <c r="AD835" s="103"/>
      <c r="AE835" s="103"/>
      <c r="AF835" s="103"/>
      <c r="AG835" s="103"/>
      <c r="AH835" s="103"/>
      <c r="AX835" s="103"/>
      <c r="AY835" s="103"/>
      <c r="AZ835" s="103"/>
      <c r="BA835" s="103"/>
    </row>
    <row r="836" spans="21:53" ht="15.75" customHeight="1" x14ac:dyDescent="0.25">
      <c r="U836" s="103"/>
      <c r="V836" s="103"/>
      <c r="W836" s="103"/>
      <c r="X836" s="103"/>
      <c r="Y836" s="103"/>
      <c r="Z836" s="103"/>
      <c r="AA836" s="103"/>
      <c r="AB836" s="103"/>
      <c r="AC836" s="103"/>
      <c r="AD836" s="103"/>
      <c r="AE836" s="103"/>
      <c r="AF836" s="103"/>
      <c r="AG836" s="103"/>
      <c r="AH836" s="103"/>
      <c r="AX836" s="103"/>
      <c r="AY836" s="103"/>
      <c r="AZ836" s="103"/>
      <c r="BA836" s="103"/>
    </row>
    <row r="837" spans="21:53" ht="15.75" customHeight="1" x14ac:dyDescent="0.25">
      <c r="U837" s="103"/>
      <c r="V837" s="103"/>
      <c r="W837" s="103"/>
      <c r="X837" s="103"/>
      <c r="Y837" s="103"/>
      <c r="Z837" s="103"/>
      <c r="AA837" s="103"/>
      <c r="AB837" s="103"/>
      <c r="AC837" s="103"/>
      <c r="AD837" s="103"/>
      <c r="AE837" s="103"/>
      <c r="AF837" s="103"/>
      <c r="AG837" s="103"/>
      <c r="AH837" s="103"/>
      <c r="AX837" s="103"/>
      <c r="AY837" s="103"/>
      <c r="AZ837" s="103"/>
      <c r="BA837" s="103"/>
    </row>
    <row r="838" spans="21:53" ht="15.75" customHeight="1" x14ac:dyDescent="0.25">
      <c r="U838" s="103"/>
      <c r="V838" s="103"/>
      <c r="W838" s="103"/>
      <c r="X838" s="103"/>
      <c r="Y838" s="103"/>
      <c r="Z838" s="103"/>
      <c r="AA838" s="103"/>
      <c r="AB838" s="103"/>
      <c r="AC838" s="103"/>
      <c r="AD838" s="103"/>
      <c r="AE838" s="103"/>
      <c r="AF838" s="103"/>
      <c r="AG838" s="103"/>
      <c r="AH838" s="103"/>
      <c r="AX838" s="103"/>
      <c r="AY838" s="103"/>
      <c r="AZ838" s="103"/>
      <c r="BA838" s="103"/>
    </row>
    <row r="839" spans="21:53" ht="15.75" customHeight="1" x14ac:dyDescent="0.25">
      <c r="U839" s="103"/>
      <c r="V839" s="103"/>
      <c r="W839" s="103"/>
      <c r="X839" s="103"/>
      <c r="Y839" s="103"/>
      <c r="Z839" s="103"/>
      <c r="AA839" s="103"/>
      <c r="AB839" s="103"/>
      <c r="AC839" s="103"/>
      <c r="AD839" s="103"/>
      <c r="AE839" s="103"/>
      <c r="AF839" s="103"/>
      <c r="AG839" s="103"/>
      <c r="AH839" s="103"/>
      <c r="AX839" s="103"/>
      <c r="AY839" s="103"/>
      <c r="AZ839" s="103"/>
      <c r="BA839" s="103"/>
    </row>
    <row r="840" spans="21:53" ht="15.75" customHeight="1" x14ac:dyDescent="0.25">
      <c r="U840" s="103"/>
      <c r="V840" s="103"/>
      <c r="W840" s="103"/>
      <c r="X840" s="103"/>
      <c r="Y840" s="103"/>
      <c r="Z840" s="103"/>
      <c r="AA840" s="103"/>
      <c r="AB840" s="103"/>
      <c r="AC840" s="103"/>
      <c r="AD840" s="103"/>
      <c r="AE840" s="103"/>
      <c r="AF840" s="103"/>
      <c r="AG840" s="103"/>
      <c r="AH840" s="103"/>
      <c r="AX840" s="103"/>
      <c r="AY840" s="103"/>
      <c r="AZ840" s="103"/>
      <c r="BA840" s="103"/>
    </row>
    <row r="841" spans="21:53" ht="15.75" customHeight="1" x14ac:dyDescent="0.25">
      <c r="U841" s="103"/>
      <c r="V841" s="103"/>
      <c r="W841" s="103"/>
      <c r="X841" s="103"/>
      <c r="Y841" s="103"/>
      <c r="Z841" s="103"/>
      <c r="AA841" s="103"/>
      <c r="AB841" s="103"/>
      <c r="AC841" s="103"/>
      <c r="AD841" s="103"/>
      <c r="AE841" s="103"/>
      <c r="AF841" s="103"/>
      <c r="AG841" s="103"/>
      <c r="AH841" s="103"/>
      <c r="AX841" s="103"/>
      <c r="AY841" s="103"/>
      <c r="AZ841" s="103"/>
      <c r="BA841" s="103"/>
    </row>
    <row r="842" spans="21:53" ht="15.75" customHeight="1" x14ac:dyDescent="0.25">
      <c r="U842" s="103"/>
      <c r="V842" s="103"/>
      <c r="W842" s="103"/>
      <c r="X842" s="103"/>
      <c r="Y842" s="103"/>
      <c r="Z842" s="103"/>
      <c r="AA842" s="103"/>
      <c r="AB842" s="103"/>
      <c r="AC842" s="103"/>
      <c r="AD842" s="103"/>
      <c r="AE842" s="103"/>
      <c r="AF842" s="103"/>
      <c r="AG842" s="103"/>
      <c r="AH842" s="103"/>
      <c r="AX842" s="103"/>
      <c r="AY842" s="103"/>
      <c r="AZ842" s="103"/>
      <c r="BA842" s="103"/>
    </row>
    <row r="843" spans="21:53" ht="15.75" customHeight="1" x14ac:dyDescent="0.25">
      <c r="U843" s="103"/>
      <c r="V843" s="103"/>
      <c r="W843" s="103"/>
      <c r="X843" s="103"/>
      <c r="Y843" s="103"/>
      <c r="Z843" s="103"/>
      <c r="AA843" s="103"/>
      <c r="AB843" s="103"/>
      <c r="AC843" s="103"/>
      <c r="AD843" s="103"/>
      <c r="AE843" s="103"/>
      <c r="AF843" s="103"/>
      <c r="AG843" s="103"/>
      <c r="AH843" s="103"/>
      <c r="AX843" s="103"/>
      <c r="AY843" s="103"/>
      <c r="AZ843" s="103"/>
      <c r="BA843" s="103"/>
    </row>
    <row r="844" spans="21:53" ht="15.75" customHeight="1" x14ac:dyDescent="0.25">
      <c r="U844" s="103"/>
      <c r="V844" s="103"/>
      <c r="W844" s="103"/>
      <c r="X844" s="103"/>
      <c r="Y844" s="103"/>
      <c r="Z844" s="103"/>
      <c r="AA844" s="103"/>
      <c r="AB844" s="103"/>
      <c r="AC844" s="103"/>
      <c r="AD844" s="103"/>
      <c r="AE844" s="103"/>
      <c r="AF844" s="103"/>
      <c r="AG844" s="103"/>
      <c r="AH844" s="103"/>
      <c r="AX844" s="103"/>
      <c r="AY844" s="103"/>
      <c r="AZ844" s="103"/>
      <c r="BA844" s="103"/>
    </row>
    <row r="845" spans="21:53" ht="15.75" customHeight="1" x14ac:dyDescent="0.25">
      <c r="U845" s="103"/>
      <c r="V845" s="103"/>
      <c r="W845" s="103"/>
      <c r="X845" s="103"/>
      <c r="Y845" s="103"/>
      <c r="Z845" s="103"/>
      <c r="AA845" s="103"/>
      <c r="AB845" s="103"/>
      <c r="AC845" s="103"/>
      <c r="AD845" s="103"/>
      <c r="AE845" s="103"/>
      <c r="AF845" s="103"/>
      <c r="AG845" s="103"/>
      <c r="AH845" s="103"/>
      <c r="AX845" s="103"/>
      <c r="AY845" s="103"/>
      <c r="AZ845" s="103"/>
      <c r="BA845" s="103"/>
    </row>
    <row r="846" spans="21:53" ht="15.75" customHeight="1" x14ac:dyDescent="0.25">
      <c r="U846" s="103"/>
      <c r="V846" s="103"/>
      <c r="W846" s="103"/>
      <c r="X846" s="103"/>
      <c r="Y846" s="103"/>
      <c r="Z846" s="103"/>
      <c r="AA846" s="103"/>
      <c r="AB846" s="103"/>
      <c r="AC846" s="103"/>
      <c r="AD846" s="103"/>
      <c r="AE846" s="103"/>
      <c r="AF846" s="103"/>
      <c r="AG846" s="103"/>
      <c r="AH846" s="103"/>
      <c r="AX846" s="103"/>
      <c r="AY846" s="103"/>
      <c r="AZ846" s="103"/>
      <c r="BA846" s="103"/>
    </row>
    <row r="847" spans="21:53" ht="15.75" customHeight="1" x14ac:dyDescent="0.25">
      <c r="U847" s="103"/>
      <c r="V847" s="103"/>
      <c r="W847" s="103"/>
      <c r="X847" s="103"/>
      <c r="Y847" s="103"/>
      <c r="Z847" s="103"/>
      <c r="AA847" s="103"/>
      <c r="AB847" s="103"/>
      <c r="AC847" s="103"/>
      <c r="AD847" s="103"/>
      <c r="AE847" s="103"/>
      <c r="AF847" s="103"/>
      <c r="AG847" s="103"/>
      <c r="AH847" s="103"/>
      <c r="AX847" s="103"/>
      <c r="AY847" s="103"/>
      <c r="AZ847" s="103"/>
      <c r="BA847" s="103"/>
    </row>
    <row r="848" spans="21:53" ht="15.75" customHeight="1" x14ac:dyDescent="0.25">
      <c r="U848" s="103"/>
      <c r="V848" s="103"/>
      <c r="W848" s="103"/>
      <c r="X848" s="103"/>
      <c r="Y848" s="103"/>
      <c r="Z848" s="103"/>
      <c r="AA848" s="103"/>
      <c r="AB848" s="103"/>
      <c r="AC848" s="103"/>
      <c r="AD848" s="103"/>
      <c r="AE848" s="103"/>
      <c r="AF848" s="103"/>
      <c r="AG848" s="103"/>
      <c r="AH848" s="103"/>
      <c r="AX848" s="103"/>
      <c r="AY848" s="103"/>
      <c r="AZ848" s="103"/>
      <c r="BA848" s="103"/>
    </row>
    <row r="849" spans="21:53" ht="15.75" customHeight="1" x14ac:dyDescent="0.25">
      <c r="U849" s="103"/>
      <c r="V849" s="103"/>
      <c r="W849" s="103"/>
      <c r="X849" s="103"/>
      <c r="Y849" s="103"/>
      <c r="Z849" s="103"/>
      <c r="AA849" s="103"/>
      <c r="AB849" s="103"/>
      <c r="AC849" s="103"/>
      <c r="AD849" s="103"/>
      <c r="AE849" s="103"/>
      <c r="AF849" s="103"/>
      <c r="AG849" s="103"/>
      <c r="AH849" s="103"/>
      <c r="AX849" s="103"/>
      <c r="AY849" s="103"/>
      <c r="AZ849" s="103"/>
      <c r="BA849" s="103"/>
    </row>
    <row r="850" spans="21:53" ht="15.75" customHeight="1" x14ac:dyDescent="0.25">
      <c r="U850" s="103"/>
      <c r="V850" s="103"/>
      <c r="W850" s="103"/>
      <c r="X850" s="103"/>
      <c r="Y850" s="103"/>
      <c r="Z850" s="103"/>
      <c r="AA850" s="103"/>
      <c r="AB850" s="103"/>
      <c r="AC850" s="103"/>
      <c r="AD850" s="103"/>
      <c r="AE850" s="103"/>
      <c r="AF850" s="103"/>
      <c r="AG850" s="103"/>
      <c r="AH850" s="103"/>
      <c r="AX850" s="103"/>
      <c r="AY850" s="103"/>
      <c r="AZ850" s="103"/>
      <c r="BA850" s="103"/>
    </row>
    <row r="851" spans="21:53" ht="15.75" customHeight="1" x14ac:dyDescent="0.25">
      <c r="U851" s="103"/>
      <c r="V851" s="103"/>
      <c r="W851" s="103"/>
      <c r="X851" s="103"/>
      <c r="Y851" s="103"/>
      <c r="Z851" s="103"/>
      <c r="AA851" s="103"/>
      <c r="AB851" s="103"/>
      <c r="AC851" s="103"/>
      <c r="AD851" s="103"/>
      <c r="AE851" s="103"/>
      <c r="AF851" s="103"/>
      <c r="AG851" s="103"/>
      <c r="AH851" s="103"/>
      <c r="AX851" s="103"/>
      <c r="AY851" s="103"/>
      <c r="AZ851" s="103"/>
      <c r="BA851" s="103"/>
    </row>
    <row r="852" spans="21:53" ht="15.75" customHeight="1" x14ac:dyDescent="0.25">
      <c r="U852" s="103"/>
      <c r="V852" s="103"/>
      <c r="W852" s="103"/>
      <c r="X852" s="103"/>
      <c r="Y852" s="103"/>
      <c r="Z852" s="103"/>
      <c r="AA852" s="103"/>
      <c r="AB852" s="103"/>
      <c r="AC852" s="103"/>
      <c r="AD852" s="103"/>
      <c r="AE852" s="103"/>
      <c r="AF852" s="103"/>
      <c r="AG852" s="103"/>
      <c r="AH852" s="103"/>
      <c r="AX852" s="103"/>
      <c r="AY852" s="103"/>
      <c r="AZ852" s="103"/>
      <c r="BA852" s="103"/>
    </row>
    <row r="853" spans="21:53" ht="15.75" customHeight="1" x14ac:dyDescent="0.25">
      <c r="U853" s="103"/>
      <c r="V853" s="103"/>
      <c r="W853" s="103"/>
      <c r="X853" s="103"/>
      <c r="Y853" s="103"/>
      <c r="Z853" s="103"/>
      <c r="AA853" s="103"/>
      <c r="AB853" s="103"/>
      <c r="AC853" s="103"/>
      <c r="AD853" s="103"/>
      <c r="AE853" s="103"/>
      <c r="AF853" s="103"/>
      <c r="AG853" s="103"/>
      <c r="AH853" s="103"/>
      <c r="AX853" s="103"/>
      <c r="AY853" s="103"/>
      <c r="AZ853" s="103"/>
      <c r="BA853" s="103"/>
    </row>
    <row r="854" spans="21:53" ht="15.75" customHeight="1" x14ac:dyDescent="0.25">
      <c r="U854" s="103"/>
      <c r="V854" s="103"/>
      <c r="W854" s="103"/>
      <c r="X854" s="103"/>
      <c r="Y854" s="103"/>
      <c r="Z854" s="103"/>
      <c r="AA854" s="103"/>
      <c r="AB854" s="103"/>
      <c r="AC854" s="103"/>
      <c r="AD854" s="103"/>
      <c r="AE854" s="103"/>
      <c r="AF854" s="103"/>
      <c r="AG854" s="103"/>
      <c r="AH854" s="103"/>
      <c r="AX854" s="103"/>
      <c r="AY854" s="103"/>
      <c r="AZ854" s="103"/>
      <c r="BA854" s="103"/>
    </row>
    <row r="855" spans="21:53" ht="15.75" customHeight="1" x14ac:dyDescent="0.25">
      <c r="U855" s="103"/>
      <c r="V855" s="103"/>
      <c r="W855" s="103"/>
      <c r="X855" s="103"/>
      <c r="Y855" s="103"/>
      <c r="Z855" s="103"/>
      <c r="AA855" s="103"/>
      <c r="AB855" s="103"/>
      <c r="AC855" s="103"/>
      <c r="AD855" s="103"/>
      <c r="AE855" s="103"/>
      <c r="AF855" s="103"/>
      <c r="AG855" s="103"/>
      <c r="AH855" s="103"/>
      <c r="AX855" s="103"/>
      <c r="AY855" s="103"/>
      <c r="AZ855" s="103"/>
      <c r="BA855" s="103"/>
    </row>
    <row r="856" spans="21:53" ht="15.75" customHeight="1" x14ac:dyDescent="0.25">
      <c r="U856" s="103"/>
      <c r="V856" s="103"/>
      <c r="W856" s="103"/>
      <c r="X856" s="103"/>
      <c r="Y856" s="103"/>
      <c r="Z856" s="103"/>
      <c r="AA856" s="103"/>
      <c r="AB856" s="103"/>
      <c r="AC856" s="103"/>
      <c r="AD856" s="103"/>
      <c r="AE856" s="103"/>
      <c r="AF856" s="103"/>
      <c r="AG856" s="103"/>
      <c r="AH856" s="103"/>
      <c r="AX856" s="103"/>
      <c r="AY856" s="103"/>
      <c r="AZ856" s="103"/>
      <c r="BA856" s="103"/>
    </row>
    <row r="857" spans="21:53" ht="15.75" customHeight="1" x14ac:dyDescent="0.25">
      <c r="U857" s="103"/>
      <c r="V857" s="103"/>
      <c r="W857" s="103"/>
      <c r="X857" s="103"/>
      <c r="Y857" s="103"/>
      <c r="Z857" s="103"/>
      <c r="AA857" s="103"/>
      <c r="AB857" s="103"/>
      <c r="AC857" s="103"/>
      <c r="AD857" s="103"/>
      <c r="AE857" s="103"/>
      <c r="AF857" s="103"/>
      <c r="AG857" s="103"/>
      <c r="AH857" s="103"/>
      <c r="AX857" s="103"/>
      <c r="AY857" s="103"/>
      <c r="AZ857" s="103"/>
      <c r="BA857" s="103"/>
    </row>
    <row r="858" spans="21:53" ht="15.75" customHeight="1" x14ac:dyDescent="0.25">
      <c r="U858" s="103"/>
      <c r="V858" s="103"/>
      <c r="W858" s="103"/>
      <c r="X858" s="103"/>
      <c r="Y858" s="103"/>
      <c r="Z858" s="103"/>
      <c r="AA858" s="103"/>
      <c r="AB858" s="103"/>
      <c r="AC858" s="103"/>
      <c r="AD858" s="103"/>
      <c r="AE858" s="103"/>
      <c r="AF858" s="103"/>
      <c r="AG858" s="103"/>
      <c r="AH858" s="103"/>
      <c r="AX858" s="103"/>
      <c r="AY858" s="103"/>
      <c r="AZ858" s="103"/>
      <c r="BA858" s="103"/>
    </row>
    <row r="859" spans="21:53" ht="15.75" customHeight="1" x14ac:dyDescent="0.25">
      <c r="U859" s="103"/>
      <c r="V859" s="103"/>
      <c r="W859" s="103"/>
      <c r="X859" s="103"/>
      <c r="Y859" s="103"/>
      <c r="Z859" s="103"/>
      <c r="AA859" s="103"/>
      <c r="AB859" s="103"/>
      <c r="AC859" s="103"/>
      <c r="AD859" s="103"/>
      <c r="AE859" s="103"/>
      <c r="AF859" s="103"/>
      <c r="AG859" s="103"/>
      <c r="AH859" s="103"/>
      <c r="AX859" s="103"/>
      <c r="AY859" s="103"/>
      <c r="AZ859" s="103"/>
      <c r="BA859" s="103"/>
    </row>
    <row r="860" spans="21:53" ht="15.75" customHeight="1" x14ac:dyDescent="0.25">
      <c r="U860" s="103"/>
      <c r="V860" s="103"/>
      <c r="W860" s="103"/>
      <c r="X860" s="103"/>
      <c r="Y860" s="103"/>
      <c r="Z860" s="103"/>
      <c r="AA860" s="103"/>
      <c r="AB860" s="103"/>
      <c r="AC860" s="103"/>
      <c r="AD860" s="103"/>
      <c r="AE860" s="103"/>
      <c r="AF860" s="103"/>
      <c r="AG860" s="103"/>
      <c r="AH860" s="103"/>
      <c r="AX860" s="103"/>
      <c r="AY860" s="103"/>
      <c r="AZ860" s="103"/>
      <c r="BA860" s="103"/>
    </row>
    <row r="861" spans="21:53" ht="15.75" customHeight="1" x14ac:dyDescent="0.25">
      <c r="U861" s="103"/>
      <c r="V861" s="103"/>
      <c r="W861" s="103"/>
      <c r="X861" s="103"/>
      <c r="Y861" s="103"/>
      <c r="Z861" s="103"/>
      <c r="AA861" s="103"/>
      <c r="AB861" s="103"/>
      <c r="AC861" s="103"/>
      <c r="AD861" s="103"/>
      <c r="AE861" s="103"/>
      <c r="AF861" s="103"/>
      <c r="AG861" s="103"/>
      <c r="AH861" s="103"/>
      <c r="AX861" s="103"/>
      <c r="AY861" s="103"/>
      <c r="AZ861" s="103"/>
      <c r="BA861" s="103"/>
    </row>
    <row r="862" spans="21:53" ht="15.75" customHeight="1" x14ac:dyDescent="0.25">
      <c r="U862" s="103"/>
      <c r="V862" s="103"/>
      <c r="W862" s="103"/>
      <c r="X862" s="103"/>
      <c r="Y862" s="103"/>
      <c r="Z862" s="103"/>
      <c r="AA862" s="103"/>
      <c r="AB862" s="103"/>
      <c r="AC862" s="103"/>
      <c r="AD862" s="103"/>
      <c r="AE862" s="103"/>
      <c r="AF862" s="103"/>
      <c r="AG862" s="103"/>
      <c r="AH862" s="103"/>
      <c r="AX862" s="103"/>
      <c r="AY862" s="103"/>
      <c r="AZ862" s="103"/>
      <c r="BA862" s="103"/>
    </row>
    <row r="863" spans="21:53" ht="15.75" customHeight="1" x14ac:dyDescent="0.25">
      <c r="U863" s="103"/>
      <c r="V863" s="103"/>
      <c r="W863" s="103"/>
      <c r="X863" s="103"/>
      <c r="Y863" s="103"/>
      <c r="Z863" s="103"/>
      <c r="AA863" s="103"/>
      <c r="AB863" s="103"/>
      <c r="AC863" s="103"/>
      <c r="AD863" s="103"/>
      <c r="AE863" s="103"/>
      <c r="AF863" s="103"/>
      <c r="AG863" s="103"/>
      <c r="AH863" s="103"/>
      <c r="AX863" s="103"/>
      <c r="AY863" s="103"/>
      <c r="AZ863" s="103"/>
      <c r="BA863" s="103"/>
    </row>
    <row r="864" spans="21:53" ht="15.75" customHeight="1" x14ac:dyDescent="0.25">
      <c r="U864" s="103"/>
      <c r="V864" s="103"/>
      <c r="W864" s="103"/>
      <c r="X864" s="103"/>
      <c r="Y864" s="103"/>
      <c r="Z864" s="103"/>
      <c r="AA864" s="103"/>
      <c r="AB864" s="103"/>
      <c r="AC864" s="103"/>
      <c r="AD864" s="103"/>
      <c r="AE864" s="103"/>
      <c r="AF864" s="103"/>
      <c r="AG864" s="103"/>
      <c r="AH864" s="103"/>
      <c r="AX864" s="103"/>
      <c r="AY864" s="103"/>
      <c r="AZ864" s="103"/>
      <c r="BA864" s="103"/>
    </row>
    <row r="865" spans="21:53" ht="15.75" customHeight="1" x14ac:dyDescent="0.25">
      <c r="U865" s="103"/>
      <c r="V865" s="103"/>
      <c r="W865" s="103"/>
      <c r="X865" s="103"/>
      <c r="Y865" s="103"/>
      <c r="Z865" s="103"/>
      <c r="AA865" s="103"/>
      <c r="AB865" s="103"/>
      <c r="AC865" s="103"/>
      <c r="AD865" s="103"/>
      <c r="AE865" s="103"/>
      <c r="AF865" s="103"/>
      <c r="AG865" s="103"/>
      <c r="AH865" s="103"/>
      <c r="AX865" s="103"/>
      <c r="AY865" s="103"/>
      <c r="AZ865" s="103"/>
      <c r="BA865" s="103"/>
    </row>
    <row r="866" spans="21:53" ht="15.75" customHeight="1" x14ac:dyDescent="0.25">
      <c r="U866" s="103"/>
      <c r="V866" s="103"/>
      <c r="W866" s="103"/>
      <c r="X866" s="103"/>
      <c r="Y866" s="103"/>
      <c r="Z866" s="103"/>
      <c r="AA866" s="103"/>
      <c r="AB866" s="103"/>
      <c r="AC866" s="103"/>
      <c r="AD866" s="103"/>
      <c r="AE866" s="103"/>
      <c r="AF866" s="103"/>
      <c r="AG866" s="103"/>
      <c r="AH866" s="103"/>
      <c r="AX866" s="103"/>
      <c r="AY866" s="103"/>
      <c r="AZ866" s="103"/>
      <c r="BA866" s="103"/>
    </row>
    <row r="867" spans="21:53" ht="15.75" customHeight="1" x14ac:dyDescent="0.25">
      <c r="U867" s="103"/>
      <c r="V867" s="103"/>
      <c r="W867" s="103"/>
      <c r="X867" s="103"/>
      <c r="Y867" s="103"/>
      <c r="Z867" s="103"/>
      <c r="AA867" s="103"/>
      <c r="AB867" s="103"/>
      <c r="AC867" s="103"/>
      <c r="AD867" s="103"/>
      <c r="AE867" s="103"/>
      <c r="AF867" s="103"/>
      <c r="AG867" s="103"/>
      <c r="AH867" s="103"/>
      <c r="AX867" s="103"/>
      <c r="AY867" s="103"/>
      <c r="AZ867" s="103"/>
      <c r="BA867" s="103"/>
    </row>
    <row r="868" spans="21:53" ht="15.75" customHeight="1" x14ac:dyDescent="0.25">
      <c r="U868" s="103"/>
      <c r="V868" s="103"/>
      <c r="W868" s="103"/>
      <c r="X868" s="103"/>
      <c r="Y868" s="103"/>
      <c r="Z868" s="103"/>
      <c r="AA868" s="103"/>
      <c r="AB868" s="103"/>
      <c r="AC868" s="103"/>
      <c r="AD868" s="103"/>
      <c r="AE868" s="103"/>
      <c r="AF868" s="103"/>
      <c r="AG868" s="103"/>
      <c r="AH868" s="103"/>
      <c r="AX868" s="103"/>
      <c r="AY868" s="103"/>
      <c r="AZ868" s="103"/>
      <c r="BA868" s="103"/>
    </row>
    <row r="869" spans="21:53" ht="15.75" customHeight="1" x14ac:dyDescent="0.25">
      <c r="U869" s="103"/>
      <c r="V869" s="103"/>
      <c r="W869" s="103"/>
      <c r="X869" s="103"/>
      <c r="Y869" s="103"/>
      <c r="Z869" s="103"/>
      <c r="AA869" s="103"/>
      <c r="AB869" s="103"/>
      <c r="AC869" s="103"/>
      <c r="AD869" s="103"/>
      <c r="AE869" s="103"/>
      <c r="AF869" s="103"/>
      <c r="AG869" s="103"/>
      <c r="AH869" s="103"/>
      <c r="AX869" s="103"/>
      <c r="AY869" s="103"/>
      <c r="AZ869" s="103"/>
      <c r="BA869" s="103"/>
    </row>
    <row r="870" spans="21:53" ht="15.75" customHeight="1" x14ac:dyDescent="0.25">
      <c r="U870" s="103"/>
      <c r="V870" s="103"/>
      <c r="W870" s="103"/>
      <c r="X870" s="103"/>
      <c r="Y870" s="103"/>
      <c r="Z870" s="103"/>
      <c r="AA870" s="103"/>
      <c r="AB870" s="103"/>
      <c r="AC870" s="103"/>
      <c r="AD870" s="103"/>
      <c r="AE870" s="103"/>
      <c r="AF870" s="103"/>
      <c r="AG870" s="103"/>
      <c r="AH870" s="103"/>
      <c r="AX870" s="103"/>
      <c r="AY870" s="103"/>
      <c r="AZ870" s="103"/>
      <c r="BA870" s="103"/>
    </row>
    <row r="871" spans="21:53" ht="15.75" customHeight="1" x14ac:dyDescent="0.25">
      <c r="U871" s="103"/>
      <c r="V871" s="103"/>
      <c r="W871" s="103"/>
      <c r="X871" s="103"/>
      <c r="Y871" s="103"/>
      <c r="Z871" s="103"/>
      <c r="AA871" s="103"/>
      <c r="AB871" s="103"/>
      <c r="AC871" s="103"/>
      <c r="AD871" s="103"/>
      <c r="AE871" s="103"/>
      <c r="AF871" s="103"/>
      <c r="AG871" s="103"/>
      <c r="AH871" s="103"/>
      <c r="AX871" s="103"/>
      <c r="AY871" s="103"/>
      <c r="AZ871" s="103"/>
      <c r="BA871" s="103"/>
    </row>
    <row r="872" spans="21:53" ht="15.75" customHeight="1" x14ac:dyDescent="0.25">
      <c r="U872" s="103"/>
      <c r="V872" s="103"/>
      <c r="W872" s="103"/>
      <c r="X872" s="103"/>
      <c r="Y872" s="103"/>
      <c r="Z872" s="103"/>
      <c r="AA872" s="103"/>
      <c r="AB872" s="103"/>
      <c r="AC872" s="103"/>
      <c r="AD872" s="103"/>
      <c r="AE872" s="103"/>
      <c r="AF872" s="103"/>
      <c r="AG872" s="103"/>
      <c r="AH872" s="103"/>
      <c r="AX872" s="103"/>
      <c r="AY872" s="103"/>
      <c r="AZ872" s="103"/>
      <c r="BA872" s="103"/>
    </row>
    <row r="873" spans="21:53" ht="15.75" customHeight="1" x14ac:dyDescent="0.25">
      <c r="U873" s="103"/>
      <c r="V873" s="103"/>
      <c r="W873" s="103"/>
      <c r="X873" s="103"/>
      <c r="Y873" s="103"/>
      <c r="Z873" s="103"/>
      <c r="AA873" s="103"/>
      <c r="AB873" s="103"/>
      <c r="AC873" s="103"/>
      <c r="AD873" s="103"/>
      <c r="AE873" s="103"/>
      <c r="AF873" s="103"/>
      <c r="AG873" s="103"/>
      <c r="AH873" s="103"/>
      <c r="AX873" s="103"/>
      <c r="AY873" s="103"/>
      <c r="AZ873" s="103"/>
      <c r="BA873" s="103"/>
    </row>
    <row r="874" spans="21:53" ht="15.75" customHeight="1" x14ac:dyDescent="0.25">
      <c r="U874" s="103"/>
      <c r="V874" s="103"/>
      <c r="W874" s="103"/>
      <c r="X874" s="103"/>
      <c r="Y874" s="103"/>
      <c r="Z874" s="103"/>
      <c r="AA874" s="103"/>
      <c r="AB874" s="103"/>
      <c r="AC874" s="103"/>
      <c r="AD874" s="103"/>
      <c r="AE874" s="103"/>
      <c r="AF874" s="103"/>
      <c r="AG874" s="103"/>
      <c r="AH874" s="103"/>
      <c r="AX874" s="103"/>
      <c r="AY874" s="103"/>
      <c r="AZ874" s="103"/>
      <c r="BA874" s="103"/>
    </row>
    <row r="875" spans="21:53" ht="15.75" customHeight="1" x14ac:dyDescent="0.25">
      <c r="U875" s="103"/>
      <c r="V875" s="103"/>
      <c r="W875" s="103"/>
      <c r="X875" s="103"/>
      <c r="Y875" s="103"/>
      <c r="Z875" s="103"/>
      <c r="AA875" s="103"/>
      <c r="AB875" s="103"/>
      <c r="AC875" s="103"/>
      <c r="AD875" s="103"/>
      <c r="AE875" s="103"/>
      <c r="AF875" s="103"/>
      <c r="AG875" s="103"/>
      <c r="AH875" s="103"/>
      <c r="AX875" s="103"/>
      <c r="AY875" s="103"/>
      <c r="AZ875" s="103"/>
      <c r="BA875" s="103"/>
    </row>
    <row r="876" spans="21:53" ht="15.75" customHeight="1" x14ac:dyDescent="0.25">
      <c r="U876" s="103"/>
      <c r="V876" s="103"/>
      <c r="W876" s="103"/>
      <c r="X876" s="103"/>
      <c r="Y876" s="103"/>
      <c r="Z876" s="103"/>
      <c r="AA876" s="103"/>
      <c r="AB876" s="103"/>
      <c r="AC876" s="103"/>
      <c r="AD876" s="103"/>
      <c r="AE876" s="103"/>
      <c r="AF876" s="103"/>
      <c r="AG876" s="103"/>
      <c r="AH876" s="103"/>
      <c r="AX876" s="103"/>
      <c r="AY876" s="103"/>
      <c r="AZ876" s="103"/>
      <c r="BA876" s="103"/>
    </row>
    <row r="877" spans="21:53" ht="15.75" customHeight="1" x14ac:dyDescent="0.25">
      <c r="U877" s="103"/>
      <c r="V877" s="103"/>
      <c r="W877" s="103"/>
      <c r="X877" s="103"/>
      <c r="Y877" s="103"/>
      <c r="Z877" s="103"/>
      <c r="AA877" s="103"/>
      <c r="AB877" s="103"/>
      <c r="AC877" s="103"/>
      <c r="AD877" s="103"/>
      <c r="AE877" s="103"/>
      <c r="AF877" s="103"/>
      <c r="AG877" s="103"/>
      <c r="AH877" s="103"/>
      <c r="AX877" s="103"/>
      <c r="AY877" s="103"/>
      <c r="AZ877" s="103"/>
      <c r="BA877" s="103"/>
    </row>
    <row r="878" spans="21:53" ht="15.75" customHeight="1" x14ac:dyDescent="0.25">
      <c r="U878" s="103"/>
      <c r="V878" s="103"/>
      <c r="W878" s="103"/>
      <c r="X878" s="103"/>
      <c r="Y878" s="103"/>
      <c r="Z878" s="103"/>
      <c r="AA878" s="103"/>
      <c r="AB878" s="103"/>
      <c r="AC878" s="103"/>
      <c r="AD878" s="103"/>
      <c r="AE878" s="103"/>
      <c r="AF878" s="103"/>
      <c r="AG878" s="103"/>
      <c r="AH878" s="103"/>
      <c r="AX878" s="103"/>
      <c r="AY878" s="103"/>
      <c r="AZ878" s="103"/>
      <c r="BA878" s="103"/>
    </row>
    <row r="879" spans="21:53" ht="15.75" customHeight="1" x14ac:dyDescent="0.25">
      <c r="U879" s="103"/>
      <c r="V879" s="103"/>
      <c r="W879" s="103"/>
      <c r="X879" s="103"/>
      <c r="Y879" s="103"/>
      <c r="Z879" s="103"/>
      <c r="AA879" s="103"/>
      <c r="AB879" s="103"/>
      <c r="AC879" s="103"/>
      <c r="AD879" s="103"/>
      <c r="AE879" s="103"/>
      <c r="AF879" s="103"/>
      <c r="AG879" s="103"/>
      <c r="AH879" s="103"/>
      <c r="AX879" s="103"/>
      <c r="AY879" s="103"/>
      <c r="AZ879" s="103"/>
      <c r="BA879" s="103"/>
    </row>
    <row r="880" spans="21:53" ht="15.75" customHeight="1" x14ac:dyDescent="0.25">
      <c r="U880" s="103"/>
      <c r="V880" s="103"/>
      <c r="W880" s="103"/>
      <c r="X880" s="103"/>
      <c r="Y880" s="103"/>
      <c r="Z880" s="103"/>
      <c r="AA880" s="103"/>
      <c r="AB880" s="103"/>
      <c r="AC880" s="103"/>
      <c r="AD880" s="103"/>
      <c r="AE880" s="103"/>
      <c r="AF880" s="103"/>
      <c r="AG880" s="103"/>
      <c r="AH880" s="103"/>
      <c r="AX880" s="103"/>
      <c r="AY880" s="103"/>
      <c r="AZ880" s="103"/>
      <c r="BA880" s="103"/>
    </row>
    <row r="881" spans="21:53" ht="15.75" customHeight="1" x14ac:dyDescent="0.25">
      <c r="U881" s="103"/>
      <c r="V881" s="103"/>
      <c r="W881" s="103"/>
      <c r="X881" s="103"/>
      <c r="Y881" s="103"/>
      <c r="Z881" s="103"/>
      <c r="AA881" s="103"/>
      <c r="AB881" s="103"/>
      <c r="AC881" s="103"/>
      <c r="AD881" s="103"/>
      <c r="AE881" s="103"/>
      <c r="AF881" s="103"/>
      <c r="AG881" s="103"/>
      <c r="AH881" s="103"/>
      <c r="AX881" s="103"/>
      <c r="AY881" s="103"/>
      <c r="AZ881" s="103"/>
      <c r="BA881" s="103"/>
    </row>
    <row r="882" spans="21:53" ht="15.75" customHeight="1" x14ac:dyDescent="0.25">
      <c r="U882" s="103"/>
      <c r="V882" s="103"/>
      <c r="W882" s="103"/>
      <c r="X882" s="103"/>
      <c r="Y882" s="103"/>
      <c r="Z882" s="103"/>
      <c r="AA882" s="103"/>
      <c r="AB882" s="103"/>
      <c r="AC882" s="103"/>
      <c r="AD882" s="103"/>
      <c r="AE882" s="103"/>
      <c r="AF882" s="103"/>
      <c r="AG882" s="103"/>
      <c r="AH882" s="103"/>
      <c r="AX882" s="103"/>
      <c r="AY882" s="103"/>
      <c r="AZ882" s="103"/>
      <c r="BA882" s="103"/>
    </row>
    <row r="883" spans="21:53" ht="15.75" customHeight="1" x14ac:dyDescent="0.25">
      <c r="U883" s="103"/>
      <c r="V883" s="103"/>
      <c r="W883" s="103"/>
      <c r="X883" s="103"/>
      <c r="Y883" s="103"/>
      <c r="Z883" s="103"/>
      <c r="AA883" s="103"/>
      <c r="AB883" s="103"/>
      <c r="AC883" s="103"/>
      <c r="AD883" s="103"/>
      <c r="AE883" s="103"/>
      <c r="AF883" s="103"/>
      <c r="AG883" s="103"/>
      <c r="AH883" s="103"/>
      <c r="AX883" s="103"/>
      <c r="AY883" s="103"/>
      <c r="AZ883" s="103"/>
      <c r="BA883" s="103"/>
    </row>
    <row r="884" spans="21:53" ht="15.75" customHeight="1" x14ac:dyDescent="0.25">
      <c r="U884" s="103"/>
      <c r="V884" s="103"/>
      <c r="W884" s="103"/>
      <c r="X884" s="103"/>
      <c r="Y884" s="103"/>
      <c r="Z884" s="103"/>
      <c r="AA884" s="103"/>
      <c r="AB884" s="103"/>
      <c r="AC884" s="103"/>
      <c r="AD884" s="103"/>
      <c r="AE884" s="103"/>
      <c r="AF884" s="103"/>
      <c r="AG884" s="103"/>
      <c r="AH884" s="103"/>
      <c r="AX884" s="103"/>
      <c r="AY884" s="103"/>
      <c r="AZ884" s="103"/>
      <c r="BA884" s="103"/>
    </row>
    <row r="885" spans="21:53" ht="15.75" customHeight="1" x14ac:dyDescent="0.25">
      <c r="U885" s="103"/>
      <c r="V885" s="103"/>
      <c r="W885" s="103"/>
      <c r="X885" s="103"/>
      <c r="Y885" s="103"/>
      <c r="Z885" s="103"/>
      <c r="AA885" s="103"/>
      <c r="AB885" s="103"/>
      <c r="AC885" s="103"/>
      <c r="AD885" s="103"/>
      <c r="AE885" s="103"/>
      <c r="AF885" s="103"/>
      <c r="AG885" s="103"/>
      <c r="AH885" s="103"/>
      <c r="AX885" s="103"/>
      <c r="AY885" s="103"/>
      <c r="AZ885" s="103"/>
      <c r="BA885" s="103"/>
    </row>
    <row r="886" spans="21:53" ht="15.75" customHeight="1" x14ac:dyDescent="0.25">
      <c r="U886" s="103"/>
      <c r="V886" s="103"/>
      <c r="W886" s="103"/>
      <c r="X886" s="103"/>
      <c r="Y886" s="103"/>
      <c r="Z886" s="103"/>
      <c r="AA886" s="103"/>
      <c r="AB886" s="103"/>
      <c r="AC886" s="103"/>
      <c r="AD886" s="103"/>
      <c r="AE886" s="103"/>
      <c r="AF886" s="103"/>
      <c r="AG886" s="103"/>
      <c r="AH886" s="103"/>
      <c r="AX886" s="103"/>
      <c r="AY886" s="103"/>
      <c r="AZ886" s="103"/>
      <c r="BA886" s="103"/>
    </row>
    <row r="887" spans="21:53" ht="15.75" customHeight="1" x14ac:dyDescent="0.25">
      <c r="U887" s="103"/>
      <c r="V887" s="103"/>
      <c r="W887" s="103"/>
      <c r="X887" s="103"/>
      <c r="Y887" s="103"/>
      <c r="Z887" s="103"/>
      <c r="AA887" s="103"/>
      <c r="AB887" s="103"/>
      <c r="AC887" s="103"/>
      <c r="AD887" s="103"/>
      <c r="AE887" s="103"/>
      <c r="AF887" s="103"/>
      <c r="AG887" s="103"/>
      <c r="AH887" s="103"/>
      <c r="AX887" s="103"/>
      <c r="AY887" s="103"/>
      <c r="AZ887" s="103"/>
      <c r="BA887" s="103"/>
    </row>
    <row r="888" spans="21:53" ht="15.75" customHeight="1" x14ac:dyDescent="0.25">
      <c r="U888" s="103"/>
      <c r="V888" s="103"/>
      <c r="W888" s="103"/>
      <c r="X888" s="103"/>
      <c r="Y888" s="103"/>
      <c r="Z888" s="103"/>
      <c r="AA888" s="103"/>
      <c r="AB888" s="103"/>
      <c r="AC888" s="103"/>
      <c r="AD888" s="103"/>
      <c r="AE888" s="103"/>
      <c r="AF888" s="103"/>
      <c r="AG888" s="103"/>
      <c r="AH888" s="103"/>
      <c r="AX888" s="103"/>
      <c r="AY888" s="103"/>
      <c r="AZ888" s="103"/>
      <c r="BA888" s="103"/>
    </row>
    <row r="889" spans="21:53" ht="15.75" customHeight="1" x14ac:dyDescent="0.25">
      <c r="U889" s="103"/>
      <c r="V889" s="103"/>
      <c r="W889" s="103"/>
      <c r="X889" s="103"/>
      <c r="Y889" s="103"/>
      <c r="Z889" s="103"/>
      <c r="AA889" s="103"/>
      <c r="AB889" s="103"/>
      <c r="AC889" s="103"/>
      <c r="AD889" s="103"/>
      <c r="AE889" s="103"/>
      <c r="AF889" s="103"/>
      <c r="AG889" s="103"/>
      <c r="AH889" s="103"/>
      <c r="AX889" s="103"/>
      <c r="AY889" s="103"/>
      <c r="AZ889" s="103"/>
      <c r="BA889" s="103"/>
    </row>
    <row r="890" spans="21:53" ht="15.75" customHeight="1" x14ac:dyDescent="0.25">
      <c r="U890" s="103"/>
      <c r="V890" s="103"/>
      <c r="W890" s="103"/>
      <c r="X890" s="103"/>
      <c r="Y890" s="103"/>
      <c r="Z890" s="103"/>
      <c r="AA890" s="103"/>
      <c r="AB890" s="103"/>
      <c r="AC890" s="103"/>
      <c r="AD890" s="103"/>
      <c r="AE890" s="103"/>
      <c r="AF890" s="103"/>
      <c r="AG890" s="103"/>
      <c r="AH890" s="103"/>
      <c r="AX890" s="103"/>
      <c r="AY890" s="103"/>
      <c r="AZ890" s="103"/>
      <c r="BA890" s="103"/>
    </row>
    <row r="891" spans="21:53" ht="15.75" customHeight="1" x14ac:dyDescent="0.25">
      <c r="U891" s="103"/>
      <c r="V891" s="103"/>
      <c r="W891" s="103"/>
      <c r="X891" s="103"/>
      <c r="Y891" s="103"/>
      <c r="Z891" s="103"/>
      <c r="AA891" s="103"/>
      <c r="AB891" s="103"/>
      <c r="AC891" s="103"/>
      <c r="AD891" s="103"/>
      <c r="AE891" s="103"/>
      <c r="AF891" s="103"/>
      <c r="AG891" s="103"/>
      <c r="AH891" s="103"/>
      <c r="AX891" s="103"/>
      <c r="AY891" s="103"/>
      <c r="AZ891" s="103"/>
      <c r="BA891" s="103"/>
    </row>
    <row r="892" spans="21:53" ht="15.75" customHeight="1" x14ac:dyDescent="0.25">
      <c r="U892" s="103"/>
      <c r="V892" s="103"/>
      <c r="W892" s="103"/>
      <c r="X892" s="103"/>
      <c r="Y892" s="103"/>
      <c r="Z892" s="103"/>
      <c r="AA892" s="103"/>
      <c r="AB892" s="103"/>
      <c r="AC892" s="103"/>
      <c r="AD892" s="103"/>
      <c r="AE892" s="103"/>
      <c r="AF892" s="103"/>
      <c r="AG892" s="103"/>
      <c r="AH892" s="103"/>
      <c r="AX892" s="103"/>
      <c r="AY892" s="103"/>
      <c r="AZ892" s="103"/>
      <c r="BA892" s="103"/>
    </row>
    <row r="893" spans="21:53" ht="15.75" customHeight="1" x14ac:dyDescent="0.25">
      <c r="U893" s="103"/>
      <c r="V893" s="103"/>
      <c r="W893" s="103"/>
      <c r="X893" s="103"/>
      <c r="Y893" s="103"/>
      <c r="Z893" s="103"/>
      <c r="AA893" s="103"/>
      <c r="AB893" s="103"/>
      <c r="AC893" s="103"/>
      <c r="AD893" s="103"/>
      <c r="AE893" s="103"/>
      <c r="AF893" s="103"/>
      <c r="AG893" s="103"/>
      <c r="AH893" s="103"/>
      <c r="AX893" s="103"/>
      <c r="AY893" s="103"/>
      <c r="AZ893" s="103"/>
      <c r="BA893" s="103"/>
    </row>
    <row r="894" spans="21:53" ht="15.75" customHeight="1" x14ac:dyDescent="0.25">
      <c r="U894" s="103"/>
      <c r="V894" s="103"/>
      <c r="W894" s="103"/>
      <c r="X894" s="103"/>
      <c r="Y894" s="103"/>
      <c r="Z894" s="103"/>
      <c r="AA894" s="103"/>
      <c r="AB894" s="103"/>
      <c r="AC894" s="103"/>
      <c r="AD894" s="103"/>
      <c r="AE894" s="103"/>
      <c r="AF894" s="103"/>
      <c r="AG894" s="103"/>
      <c r="AH894" s="103"/>
      <c r="AX894" s="103"/>
      <c r="AY894" s="103"/>
      <c r="AZ894" s="103"/>
      <c r="BA894" s="103"/>
    </row>
    <row r="895" spans="21:53" ht="15.75" customHeight="1" x14ac:dyDescent="0.25">
      <c r="U895" s="103"/>
      <c r="V895" s="103"/>
      <c r="W895" s="103"/>
      <c r="X895" s="103"/>
      <c r="Y895" s="103"/>
      <c r="Z895" s="103"/>
      <c r="AA895" s="103"/>
      <c r="AB895" s="103"/>
      <c r="AC895" s="103"/>
      <c r="AD895" s="103"/>
      <c r="AE895" s="103"/>
      <c r="AF895" s="103"/>
      <c r="AG895" s="103"/>
      <c r="AH895" s="103"/>
      <c r="AX895" s="103"/>
      <c r="AY895" s="103"/>
      <c r="AZ895" s="103"/>
      <c r="BA895" s="103"/>
    </row>
    <row r="896" spans="21:53" ht="15.75" customHeight="1" x14ac:dyDescent="0.25">
      <c r="U896" s="103"/>
      <c r="V896" s="103"/>
      <c r="W896" s="103"/>
      <c r="X896" s="103"/>
      <c r="Y896" s="103"/>
      <c r="Z896" s="103"/>
      <c r="AA896" s="103"/>
      <c r="AB896" s="103"/>
      <c r="AC896" s="103"/>
      <c r="AD896" s="103"/>
      <c r="AE896" s="103"/>
      <c r="AF896" s="103"/>
      <c r="AG896" s="103"/>
      <c r="AH896" s="103"/>
      <c r="AX896" s="103"/>
      <c r="AY896" s="103"/>
      <c r="AZ896" s="103"/>
      <c r="BA896" s="103"/>
    </row>
    <row r="897" spans="21:53" ht="15.75" customHeight="1" x14ac:dyDescent="0.25">
      <c r="U897" s="103"/>
      <c r="V897" s="103"/>
      <c r="W897" s="103"/>
      <c r="X897" s="103"/>
      <c r="Y897" s="103"/>
      <c r="Z897" s="103"/>
      <c r="AA897" s="103"/>
      <c r="AB897" s="103"/>
      <c r="AC897" s="103"/>
      <c r="AD897" s="103"/>
      <c r="AE897" s="103"/>
      <c r="AF897" s="103"/>
      <c r="AG897" s="103"/>
      <c r="AH897" s="103"/>
      <c r="AX897" s="103"/>
      <c r="AY897" s="103"/>
      <c r="AZ897" s="103"/>
      <c r="BA897" s="103"/>
    </row>
    <row r="898" spans="21:53" ht="15.75" customHeight="1" x14ac:dyDescent="0.25">
      <c r="U898" s="103"/>
      <c r="V898" s="103"/>
      <c r="W898" s="103"/>
      <c r="X898" s="103"/>
      <c r="Y898" s="103"/>
      <c r="Z898" s="103"/>
      <c r="AA898" s="103"/>
      <c r="AB898" s="103"/>
      <c r="AC898" s="103"/>
      <c r="AD898" s="103"/>
      <c r="AE898" s="103"/>
      <c r="AF898" s="103"/>
      <c r="AG898" s="103"/>
      <c r="AH898" s="103"/>
      <c r="AX898" s="103"/>
      <c r="AY898" s="103"/>
      <c r="AZ898" s="103"/>
      <c r="BA898" s="103"/>
    </row>
    <row r="899" spans="21:53" ht="15.75" customHeight="1" x14ac:dyDescent="0.25">
      <c r="U899" s="103"/>
      <c r="V899" s="103"/>
      <c r="W899" s="103"/>
      <c r="X899" s="103"/>
      <c r="Y899" s="103"/>
      <c r="Z899" s="103"/>
      <c r="AA899" s="103"/>
      <c r="AB899" s="103"/>
      <c r="AC899" s="103"/>
      <c r="AD899" s="103"/>
      <c r="AE899" s="103"/>
      <c r="AF899" s="103"/>
      <c r="AG899" s="103"/>
      <c r="AH899" s="103"/>
      <c r="AX899" s="103"/>
      <c r="AY899" s="103"/>
      <c r="AZ899" s="103"/>
      <c r="BA899" s="103"/>
    </row>
    <row r="900" spans="21:53" ht="15.75" customHeight="1" x14ac:dyDescent="0.25">
      <c r="U900" s="103"/>
      <c r="V900" s="103"/>
      <c r="W900" s="103"/>
      <c r="X900" s="103"/>
      <c r="Y900" s="103"/>
      <c r="Z900" s="103"/>
      <c r="AA900" s="103"/>
      <c r="AB900" s="103"/>
      <c r="AC900" s="103"/>
      <c r="AD900" s="103"/>
      <c r="AE900" s="103"/>
      <c r="AF900" s="103"/>
      <c r="AG900" s="103"/>
      <c r="AH900" s="103"/>
      <c r="AX900" s="103"/>
      <c r="AY900" s="103"/>
      <c r="AZ900" s="103"/>
      <c r="BA900" s="103"/>
    </row>
    <row r="901" spans="21:53" ht="15.75" customHeight="1" x14ac:dyDescent="0.25">
      <c r="U901" s="103"/>
      <c r="V901" s="103"/>
      <c r="W901" s="103"/>
      <c r="X901" s="103"/>
      <c r="Y901" s="103"/>
      <c r="Z901" s="103"/>
      <c r="AA901" s="103"/>
      <c r="AB901" s="103"/>
      <c r="AC901" s="103"/>
      <c r="AD901" s="103"/>
      <c r="AE901" s="103"/>
      <c r="AF901" s="103"/>
      <c r="AG901" s="103"/>
      <c r="AH901" s="103"/>
      <c r="AX901" s="103"/>
      <c r="AY901" s="103"/>
      <c r="AZ901" s="103"/>
      <c r="BA901" s="103"/>
    </row>
    <row r="902" spans="21:53" ht="15.75" customHeight="1" x14ac:dyDescent="0.25">
      <c r="U902" s="103"/>
      <c r="V902" s="103"/>
      <c r="W902" s="103"/>
      <c r="X902" s="103"/>
      <c r="Y902" s="103"/>
      <c r="Z902" s="103"/>
      <c r="AA902" s="103"/>
      <c r="AB902" s="103"/>
      <c r="AC902" s="103"/>
      <c r="AD902" s="103"/>
      <c r="AE902" s="103"/>
      <c r="AF902" s="103"/>
      <c r="AG902" s="103"/>
      <c r="AH902" s="103"/>
      <c r="AX902" s="103"/>
      <c r="AY902" s="103"/>
      <c r="AZ902" s="103"/>
      <c r="BA902" s="103"/>
    </row>
    <row r="903" spans="21:53" ht="15.75" customHeight="1" x14ac:dyDescent="0.25">
      <c r="U903" s="103"/>
      <c r="V903" s="103"/>
      <c r="W903" s="103"/>
      <c r="X903" s="103"/>
      <c r="Y903" s="103"/>
      <c r="Z903" s="103"/>
      <c r="AA903" s="103"/>
      <c r="AB903" s="103"/>
      <c r="AC903" s="103"/>
      <c r="AD903" s="103"/>
      <c r="AE903" s="103"/>
      <c r="AF903" s="103"/>
      <c r="AG903" s="103"/>
      <c r="AH903" s="103"/>
      <c r="AX903" s="103"/>
      <c r="AY903" s="103"/>
      <c r="AZ903" s="103"/>
      <c r="BA903" s="103"/>
    </row>
    <row r="904" spans="21:53" ht="15.75" customHeight="1" x14ac:dyDescent="0.25">
      <c r="AX904" s="103"/>
      <c r="AY904" s="103"/>
      <c r="AZ904" s="103"/>
      <c r="BA904" s="103"/>
    </row>
    <row r="905" spans="21:53" ht="15.75" customHeight="1" x14ac:dyDescent="0.25">
      <c r="AX905" s="103"/>
      <c r="AY905" s="103"/>
      <c r="AZ905" s="103"/>
      <c r="BA905" s="103"/>
    </row>
    <row r="906" spans="21:53" ht="15.75" customHeight="1" x14ac:dyDescent="0.25">
      <c r="AX906" s="103"/>
      <c r="AY906" s="103"/>
      <c r="AZ906" s="103"/>
      <c r="BA906" s="103"/>
    </row>
    <row r="907" spans="21:53" ht="15.75" customHeight="1" x14ac:dyDescent="0.25">
      <c r="AX907" s="103"/>
      <c r="AY907" s="103"/>
      <c r="AZ907" s="103"/>
      <c r="BA907" s="103"/>
    </row>
    <row r="908" spans="21:53" ht="15.75" customHeight="1" x14ac:dyDescent="0.25">
      <c r="AX908" s="103"/>
      <c r="AY908" s="103"/>
      <c r="AZ908" s="103"/>
      <c r="BA908" s="103"/>
    </row>
    <row r="909" spans="21:53" ht="15.75" customHeight="1" x14ac:dyDescent="0.25">
      <c r="AX909" s="103"/>
      <c r="AY909" s="103"/>
      <c r="AZ909" s="103"/>
      <c r="BA909" s="103"/>
    </row>
    <row r="910" spans="21:53" ht="15.75" customHeight="1" x14ac:dyDescent="0.25">
      <c r="AX910" s="103"/>
      <c r="AY910" s="103"/>
      <c r="AZ910" s="103"/>
      <c r="BA910" s="103"/>
    </row>
    <row r="911" spans="21:53" ht="15.75" customHeight="1" x14ac:dyDescent="0.25">
      <c r="AX911" s="103"/>
      <c r="AY911" s="103"/>
      <c r="AZ911" s="103"/>
      <c r="BA911" s="103"/>
    </row>
    <row r="912" spans="21:53" ht="15.75" customHeight="1" x14ac:dyDescent="0.25">
      <c r="AX912" s="103"/>
      <c r="AY912" s="103"/>
      <c r="AZ912" s="103"/>
      <c r="BA912" s="103"/>
    </row>
    <row r="913" spans="50:53" ht="15.75" customHeight="1" x14ac:dyDescent="0.25">
      <c r="AX913" s="103"/>
      <c r="AY913" s="103"/>
      <c r="AZ913" s="103"/>
      <c r="BA913" s="103"/>
    </row>
    <row r="914" spans="50:53" ht="15.75" customHeight="1" x14ac:dyDescent="0.25">
      <c r="AX914" s="103"/>
      <c r="AY914" s="103"/>
      <c r="AZ914" s="103"/>
      <c r="BA914" s="103"/>
    </row>
  </sheetData>
  <sheetProtection formatCells="0" formatColumns="0" formatRows="0" insertRows="0" insertHyperlinks="0"/>
  <autoFilter ref="A5:BI56" xr:uid="{9880FF3F-54AC-4D86-B69F-EF83EF7E9705}"/>
  <mergeCells count="119">
    <mergeCell ref="Y3:Z3"/>
    <mergeCell ref="AA3:AB3"/>
    <mergeCell ref="AC3:AD3"/>
    <mergeCell ref="AE3:AF3"/>
    <mergeCell ref="AG3:AH3"/>
    <mergeCell ref="D2:K2"/>
    <mergeCell ref="L2:BA2"/>
    <mergeCell ref="BB2:BI2"/>
    <mergeCell ref="A3:A4"/>
    <mergeCell ref="B3:B4"/>
    <mergeCell ref="C3:C4"/>
    <mergeCell ref="L3:N3"/>
    <mergeCell ref="O3:T3"/>
    <mergeCell ref="U3:X3"/>
    <mergeCell ref="BB3:BD3"/>
    <mergeCell ref="BE3:BF3"/>
    <mergeCell ref="BG3:BI4"/>
    <mergeCell ref="S4:T4"/>
    <mergeCell ref="AX3:BA3"/>
    <mergeCell ref="Q4:R4"/>
    <mergeCell ref="AV4:AW4"/>
    <mergeCell ref="AT6:AT8"/>
    <mergeCell ref="AU6:AU8"/>
    <mergeCell ref="AM9:AM10"/>
    <mergeCell ref="AN9:AN10"/>
    <mergeCell ref="AO9:AO10"/>
    <mergeCell ref="AP9:AP10"/>
    <mergeCell ref="AR9:AR10"/>
    <mergeCell ref="AS9:AS10"/>
    <mergeCell ref="AT9:AT10"/>
    <mergeCell ref="AU9:AU10"/>
    <mergeCell ref="AM6:AM8"/>
    <mergeCell ref="AN6:AN8"/>
    <mergeCell ref="AO6:AO8"/>
    <mergeCell ref="AP6:AP8"/>
    <mergeCell ref="AR6:AR8"/>
    <mergeCell ref="AS6:AS8"/>
    <mergeCell ref="AT11:AT16"/>
    <mergeCell ref="AU11:AU16"/>
    <mergeCell ref="AM19:AM20"/>
    <mergeCell ref="AN19:AN20"/>
    <mergeCell ref="AO19:AO20"/>
    <mergeCell ref="AP19:AP20"/>
    <mergeCell ref="AR19:AR20"/>
    <mergeCell ref="AS19:AS20"/>
    <mergeCell ref="AT19:AT20"/>
    <mergeCell ref="AU19:AU20"/>
    <mergeCell ref="AM11:AM16"/>
    <mergeCell ref="AN11:AN16"/>
    <mergeCell ref="AO11:AO16"/>
    <mergeCell ref="AP11:AP16"/>
    <mergeCell ref="AR11:AR16"/>
    <mergeCell ref="AS11:AS16"/>
    <mergeCell ref="AT23:AT26"/>
    <mergeCell ref="AU23:AU26"/>
    <mergeCell ref="AM29:AM31"/>
    <mergeCell ref="AN29:AN31"/>
    <mergeCell ref="AO29:AO31"/>
    <mergeCell ref="AP29:AP31"/>
    <mergeCell ref="AR29:AR31"/>
    <mergeCell ref="AS29:AS31"/>
    <mergeCell ref="AT29:AT31"/>
    <mergeCell ref="AU29:AU31"/>
    <mergeCell ref="AM23:AM26"/>
    <mergeCell ref="AN23:AN26"/>
    <mergeCell ref="AO23:AO26"/>
    <mergeCell ref="AP23:AP26"/>
    <mergeCell ref="AR23:AR26"/>
    <mergeCell ref="AS23:AS26"/>
    <mergeCell ref="AT32:AT34"/>
    <mergeCell ref="AU32:AU34"/>
    <mergeCell ref="AM38:AM40"/>
    <mergeCell ref="AN38:AN40"/>
    <mergeCell ref="AO38:AO40"/>
    <mergeCell ref="AP38:AP40"/>
    <mergeCell ref="AR38:AR40"/>
    <mergeCell ref="AS38:AS40"/>
    <mergeCell ref="AT38:AT40"/>
    <mergeCell ref="AU38:AU40"/>
    <mergeCell ref="AM32:AM34"/>
    <mergeCell ref="AN32:AN34"/>
    <mergeCell ref="AO32:AO34"/>
    <mergeCell ref="AP32:AP34"/>
    <mergeCell ref="AR32:AR34"/>
    <mergeCell ref="AS32:AS34"/>
    <mergeCell ref="AR44:AR45"/>
    <mergeCell ref="AS44:AS45"/>
    <mergeCell ref="AT44:AT45"/>
    <mergeCell ref="AU44:AU45"/>
    <mergeCell ref="AM41:AM43"/>
    <mergeCell ref="AN41:AN43"/>
    <mergeCell ref="AO41:AO43"/>
    <mergeCell ref="AP41:AP43"/>
    <mergeCell ref="AR41:AR43"/>
    <mergeCell ref="AS41:AS43"/>
    <mergeCell ref="A1:D1"/>
    <mergeCell ref="E1:BI1"/>
    <mergeCell ref="AT46:AT52"/>
    <mergeCell ref="AU46:AU52"/>
    <mergeCell ref="AM53:AM54"/>
    <mergeCell ref="AN53:AN54"/>
    <mergeCell ref="AO53:AO54"/>
    <mergeCell ref="AP53:AP54"/>
    <mergeCell ref="AR53:AR54"/>
    <mergeCell ref="AS53:AS54"/>
    <mergeCell ref="AT53:AT54"/>
    <mergeCell ref="AU53:AU54"/>
    <mergeCell ref="AM46:AM52"/>
    <mergeCell ref="AN46:AN52"/>
    <mergeCell ref="AO46:AO52"/>
    <mergeCell ref="AP46:AP52"/>
    <mergeCell ref="AR46:AR52"/>
    <mergeCell ref="AS46:AS52"/>
    <mergeCell ref="AT41:AT43"/>
    <mergeCell ref="AU41:AU43"/>
    <mergeCell ref="AM44:AM45"/>
    <mergeCell ref="AN44:AN45"/>
    <mergeCell ref="AO44:AO45"/>
    <mergeCell ref="AP44:AP45"/>
  </mergeCells>
  <conditionalFormatting sqref="N6:O6 N9:O9 O7:O8 O10 AZ6:AZ10">
    <cfRule type="cellIs" dxfId="194" priority="193" operator="equal">
      <formula>"EXTREMO"</formula>
    </cfRule>
    <cfRule type="cellIs" dxfId="193" priority="194" operator="equal">
      <formula>"ALTO"</formula>
    </cfRule>
    <cfRule type="cellIs" dxfId="192" priority="195" operator="equal">
      <formula>"MODERADO"</formula>
    </cfRule>
  </conditionalFormatting>
  <conditionalFormatting sqref="BH14:BI15 BB14:BD15">
    <cfRule type="containsText" dxfId="191" priority="191" operator="containsText" text="123">
      <formula>NOT(ISERROR(SEARCH("123",#REF!)))</formula>
    </cfRule>
  </conditionalFormatting>
  <conditionalFormatting sqref="N11:O11 O12:O16">
    <cfRule type="cellIs" dxfId="190" priority="188" operator="equal">
      <formula>"EXTREMO"</formula>
    </cfRule>
    <cfRule type="cellIs" dxfId="189" priority="189" operator="equal">
      <formula>"ALTO"</formula>
    </cfRule>
    <cfRule type="cellIs" dxfId="188" priority="190" operator="equal">
      <formula>"MODERADO"</formula>
    </cfRule>
  </conditionalFormatting>
  <conditionalFormatting sqref="AZ11:AZ16">
    <cfRule type="cellIs" dxfId="187" priority="185" operator="equal">
      <formula>"EXTREMO"</formula>
    </cfRule>
    <cfRule type="cellIs" dxfId="186" priority="186" operator="equal">
      <formula>"ALTO"</formula>
    </cfRule>
    <cfRule type="cellIs" dxfId="185" priority="187" operator="equal">
      <formula>"MODERADO"</formula>
    </cfRule>
  </conditionalFormatting>
  <conditionalFormatting sqref="N17:O18 AZ17:AZ18">
    <cfRule type="cellIs" dxfId="184" priority="182" operator="equal">
      <formula>"EXTREMO"</formula>
    </cfRule>
    <cfRule type="cellIs" dxfId="183" priority="183" operator="equal">
      <formula>"ALTO"</formula>
    </cfRule>
    <cfRule type="cellIs" dxfId="182" priority="184" operator="equal">
      <formula>"MODERADO"</formula>
    </cfRule>
  </conditionalFormatting>
  <conditionalFormatting sqref="N19:O19 O20">
    <cfRule type="cellIs" dxfId="181" priority="179" operator="equal">
      <formula>"EXTREMO"</formula>
    </cfRule>
    <cfRule type="cellIs" dxfId="180" priority="180" operator="equal">
      <formula>"ALTO"</formula>
    </cfRule>
    <cfRule type="cellIs" dxfId="179" priority="181" operator="equal">
      <formula>"MODERADO"</formula>
    </cfRule>
  </conditionalFormatting>
  <conditionalFormatting sqref="AZ19:AZ20">
    <cfRule type="cellIs" dxfId="178" priority="176" operator="equal">
      <formula>"EXTREMO"</formula>
    </cfRule>
    <cfRule type="cellIs" dxfId="177" priority="177" operator="equal">
      <formula>"ALTO"</formula>
    </cfRule>
    <cfRule type="cellIs" dxfId="176" priority="178" operator="equal">
      <formula>"MODERADO"</formula>
    </cfRule>
  </conditionalFormatting>
  <conditionalFormatting sqref="N21:O21">
    <cfRule type="cellIs" dxfId="175" priority="173" operator="equal">
      <formula>"EXTREMO"</formula>
    </cfRule>
    <cfRule type="cellIs" dxfId="174" priority="174" operator="equal">
      <formula>"ALTO"</formula>
    </cfRule>
    <cfRule type="cellIs" dxfId="173" priority="175" operator="equal">
      <formula>"MODERADO"</formula>
    </cfRule>
  </conditionalFormatting>
  <conditionalFormatting sqref="AZ21">
    <cfRule type="cellIs" dxfId="172" priority="170" operator="equal">
      <formula>"EXTREMO"</formula>
    </cfRule>
    <cfRule type="cellIs" dxfId="171" priority="171" operator="equal">
      <formula>"ALTO"</formula>
    </cfRule>
    <cfRule type="cellIs" dxfId="170" priority="172" operator="equal">
      <formula>"MODERADO"</formula>
    </cfRule>
  </conditionalFormatting>
  <conditionalFormatting sqref="BH26:BI26 BB26:BD26">
    <cfRule type="containsText" dxfId="169" priority="168" operator="containsText" text="123">
      <formula>NOT(ISERROR(SEARCH("123",#REF!)))</formula>
    </cfRule>
  </conditionalFormatting>
  <conditionalFormatting sqref="N22:O23 AZ22:AZ23 O24:O26">
    <cfRule type="cellIs" dxfId="168" priority="165" operator="equal">
      <formula>"EXTREMO"</formula>
    </cfRule>
    <cfRule type="cellIs" dxfId="167" priority="166" operator="equal">
      <formula>"ALTO"</formula>
    </cfRule>
    <cfRule type="cellIs" dxfId="166" priority="167" operator="equal">
      <formula>"MODERADO"</formula>
    </cfRule>
  </conditionalFormatting>
  <conditionalFormatting sqref="N27:O28 AZ27:AZ28">
    <cfRule type="cellIs" dxfId="165" priority="162" operator="equal">
      <formula>"EXTREMO"</formula>
    </cfRule>
    <cfRule type="cellIs" dxfId="164" priority="163" operator="equal">
      <formula>"ALTO"</formula>
    </cfRule>
    <cfRule type="cellIs" dxfId="163" priority="164" operator="equal">
      <formula>"MODERADO"</formula>
    </cfRule>
  </conditionalFormatting>
  <conditionalFormatting sqref="N29:O29 O30:O31">
    <cfRule type="cellIs" dxfId="162" priority="159" operator="equal">
      <formula>"EXTREMO"</formula>
    </cfRule>
    <cfRule type="cellIs" dxfId="161" priority="160" operator="equal">
      <formula>"ALTO"</formula>
    </cfRule>
    <cfRule type="cellIs" dxfId="160" priority="161" operator="equal">
      <formula>"MODERADO"</formula>
    </cfRule>
  </conditionalFormatting>
  <conditionalFormatting sqref="AZ29:AZ31">
    <cfRule type="cellIs" dxfId="159" priority="156" operator="equal">
      <formula>"EXTREMO"</formula>
    </cfRule>
    <cfRule type="cellIs" dxfId="158" priority="157" operator="equal">
      <formula>"ALTO"</formula>
    </cfRule>
    <cfRule type="cellIs" dxfId="157" priority="158" operator="equal">
      <formula>"MODERADO"</formula>
    </cfRule>
  </conditionalFormatting>
  <conditionalFormatting sqref="N32:O32 O33:O34">
    <cfRule type="cellIs" dxfId="156" priority="153" operator="equal">
      <formula>"EXTREMO"</formula>
    </cfRule>
    <cfRule type="cellIs" dxfId="155" priority="154" operator="equal">
      <formula>"ALTO"</formula>
    </cfRule>
    <cfRule type="cellIs" dxfId="154" priority="155" operator="equal">
      <formula>"MODERADO"</formula>
    </cfRule>
  </conditionalFormatting>
  <conditionalFormatting sqref="AZ32">
    <cfRule type="cellIs" dxfId="153" priority="150" operator="equal">
      <formula>"EXTREMO"</formula>
    </cfRule>
    <cfRule type="cellIs" dxfId="152" priority="151" operator="equal">
      <formula>"ALTO"</formula>
    </cfRule>
    <cfRule type="cellIs" dxfId="151" priority="152" operator="equal">
      <formula>"MODERADO"</formula>
    </cfRule>
  </conditionalFormatting>
  <conditionalFormatting sqref="N35:O35">
    <cfRule type="cellIs" dxfId="150" priority="147" operator="equal">
      <formula>"EXTREMO"</formula>
    </cfRule>
    <cfRule type="cellIs" dxfId="149" priority="148" operator="equal">
      <formula>"ALTO"</formula>
    </cfRule>
    <cfRule type="cellIs" dxfId="148" priority="149" operator="equal">
      <formula>"MODERADO"</formula>
    </cfRule>
  </conditionalFormatting>
  <conditionalFormatting sqref="AZ35">
    <cfRule type="cellIs" dxfId="147" priority="144" operator="equal">
      <formula>"EXTREMO"</formula>
    </cfRule>
    <cfRule type="cellIs" dxfId="146" priority="145" operator="equal">
      <formula>"ALTO"</formula>
    </cfRule>
    <cfRule type="cellIs" dxfId="145" priority="146" operator="equal">
      <formula>"MODERADO"</formula>
    </cfRule>
  </conditionalFormatting>
  <conditionalFormatting sqref="N36:O36">
    <cfRule type="cellIs" dxfId="144" priority="141" operator="equal">
      <formula>"EXTREMO"</formula>
    </cfRule>
    <cfRule type="cellIs" dxfId="143" priority="142" operator="equal">
      <formula>"ALTO"</formula>
    </cfRule>
    <cfRule type="cellIs" dxfId="142" priority="143" operator="equal">
      <formula>"MODERADO"</formula>
    </cfRule>
  </conditionalFormatting>
  <conditionalFormatting sqref="AZ36">
    <cfRule type="cellIs" dxfId="141" priority="138" operator="equal">
      <formula>"EXTREMO"</formula>
    </cfRule>
    <cfRule type="cellIs" dxfId="140" priority="139" operator="equal">
      <formula>"ALTO"</formula>
    </cfRule>
    <cfRule type="cellIs" dxfId="139" priority="140" operator="equal">
      <formula>"MODERADO"</formula>
    </cfRule>
  </conditionalFormatting>
  <conditionalFormatting sqref="N37:O37">
    <cfRule type="cellIs" dxfId="138" priority="135" operator="equal">
      <formula>"EXTREMO"</formula>
    </cfRule>
    <cfRule type="cellIs" dxfId="137" priority="136" operator="equal">
      <formula>"ALTO"</formula>
    </cfRule>
    <cfRule type="cellIs" dxfId="136" priority="137" operator="equal">
      <formula>"MODERADO"</formula>
    </cfRule>
  </conditionalFormatting>
  <conditionalFormatting sqref="AZ37">
    <cfRule type="cellIs" dxfId="135" priority="132" operator="equal">
      <formula>"EXTREMO"</formula>
    </cfRule>
    <cfRule type="cellIs" dxfId="134" priority="133" operator="equal">
      <formula>"ALTO"</formula>
    </cfRule>
    <cfRule type="cellIs" dxfId="133" priority="134" operator="equal">
      <formula>"MODERADO"</formula>
    </cfRule>
  </conditionalFormatting>
  <conditionalFormatting sqref="N38:O38 O39:O40">
    <cfRule type="cellIs" dxfId="132" priority="129" operator="equal">
      <formula>"EXTREMO"</formula>
    </cfRule>
    <cfRule type="cellIs" dxfId="131" priority="130" operator="equal">
      <formula>"ALTO"</formula>
    </cfRule>
    <cfRule type="cellIs" dxfId="130" priority="131" operator="equal">
      <formula>"MODERADO"</formula>
    </cfRule>
  </conditionalFormatting>
  <conditionalFormatting sqref="AZ38">
    <cfRule type="cellIs" dxfId="129" priority="126" operator="equal">
      <formula>"EXTREMO"</formula>
    </cfRule>
    <cfRule type="cellIs" dxfId="128" priority="127" operator="equal">
      <formula>"ALTO"</formula>
    </cfRule>
    <cfRule type="cellIs" dxfId="127" priority="128" operator="equal">
      <formula>"MODERADO"</formula>
    </cfRule>
  </conditionalFormatting>
  <conditionalFormatting sqref="N41:O41 O42:O43">
    <cfRule type="cellIs" dxfId="126" priority="123" operator="equal">
      <formula>"EXTREMO"</formula>
    </cfRule>
    <cfRule type="cellIs" dxfId="125" priority="124" operator="equal">
      <formula>"ALTO"</formula>
    </cfRule>
    <cfRule type="cellIs" dxfId="124" priority="125" operator="equal">
      <formula>"MODERADO"</formula>
    </cfRule>
  </conditionalFormatting>
  <conditionalFormatting sqref="AZ41">
    <cfRule type="cellIs" dxfId="123" priority="120" operator="equal">
      <formula>"EXTREMO"</formula>
    </cfRule>
    <cfRule type="cellIs" dxfId="122" priority="121" operator="equal">
      <formula>"ALTO"</formula>
    </cfRule>
    <cfRule type="cellIs" dxfId="121" priority="122" operator="equal">
      <formula>"MODERADO"</formula>
    </cfRule>
  </conditionalFormatting>
  <conditionalFormatting sqref="N44:O44 O45">
    <cfRule type="cellIs" dxfId="120" priority="117" operator="equal">
      <formula>"EXTREMO"</formula>
    </cfRule>
    <cfRule type="cellIs" dxfId="119" priority="118" operator="equal">
      <formula>"ALTO"</formula>
    </cfRule>
    <cfRule type="cellIs" dxfId="118" priority="119" operator="equal">
      <formula>"MODERADO"</formula>
    </cfRule>
  </conditionalFormatting>
  <conditionalFormatting sqref="AZ44">
    <cfRule type="cellIs" dxfId="117" priority="114" operator="equal">
      <formula>"EXTREMO"</formula>
    </cfRule>
    <cfRule type="cellIs" dxfId="116" priority="115" operator="equal">
      <formula>"ALTO"</formula>
    </cfRule>
    <cfRule type="cellIs" dxfId="115" priority="116" operator="equal">
      <formula>"MODERADO"</formula>
    </cfRule>
  </conditionalFormatting>
  <conditionalFormatting sqref="BH51:BI51 BB51:BD51">
    <cfRule type="containsText" dxfId="114" priority="112" operator="containsText" text="123">
      <formula>NOT(ISERROR(SEARCH("123",#REF!)))</formula>
    </cfRule>
  </conditionalFormatting>
  <conditionalFormatting sqref="N46:O46 O47:O52">
    <cfRule type="cellIs" dxfId="113" priority="109" operator="equal">
      <formula>"EXTREMO"</formula>
    </cfRule>
    <cfRule type="cellIs" dxfId="112" priority="110" operator="equal">
      <formula>"ALTO"</formula>
    </cfRule>
    <cfRule type="cellIs" dxfId="111" priority="111" operator="equal">
      <formula>"MODERADO"</formula>
    </cfRule>
  </conditionalFormatting>
  <conditionalFormatting sqref="AZ46">
    <cfRule type="cellIs" dxfId="110" priority="106" operator="equal">
      <formula>"EXTREMO"</formula>
    </cfRule>
    <cfRule type="cellIs" dxfId="109" priority="107" operator="equal">
      <formula>"ALTO"</formula>
    </cfRule>
    <cfRule type="cellIs" dxfId="108" priority="108" operator="equal">
      <formula>"MODERADO"</formula>
    </cfRule>
  </conditionalFormatting>
  <conditionalFormatting sqref="N53:O53 AZ53 N55:O56 O54 AZ55:AZ56">
    <cfRule type="cellIs" dxfId="107" priority="103" operator="equal">
      <formula>"EXTREMO"</formula>
    </cfRule>
    <cfRule type="cellIs" dxfId="106" priority="104" operator="equal">
      <formula>"ALTO"</formula>
    </cfRule>
    <cfRule type="cellIs" dxfId="105" priority="105" operator="equal">
      <formula>"MODERADO"</formula>
    </cfRule>
  </conditionalFormatting>
  <conditionalFormatting sqref="N7:N8">
    <cfRule type="cellIs" dxfId="104" priority="100" operator="equal">
      <formula>"EXTREMO"</formula>
    </cfRule>
    <cfRule type="cellIs" dxfId="103" priority="101" operator="equal">
      <formula>"ALTO"</formula>
    </cfRule>
    <cfRule type="cellIs" dxfId="102" priority="102" operator="equal">
      <formula>"MODERADO"</formula>
    </cfRule>
  </conditionalFormatting>
  <conditionalFormatting sqref="N10">
    <cfRule type="cellIs" dxfId="101" priority="97" operator="equal">
      <formula>"EXTREMO"</formula>
    </cfRule>
    <cfRule type="cellIs" dxfId="100" priority="98" operator="equal">
      <formula>"ALTO"</formula>
    </cfRule>
    <cfRule type="cellIs" dxfId="99" priority="99" operator="equal">
      <formula>"MODERADO"</formula>
    </cfRule>
  </conditionalFormatting>
  <conditionalFormatting sqref="N12">
    <cfRule type="cellIs" dxfId="98" priority="94" operator="equal">
      <formula>"EXTREMO"</formula>
    </cfRule>
    <cfRule type="cellIs" dxfId="97" priority="95" operator="equal">
      <formula>"ALTO"</formula>
    </cfRule>
    <cfRule type="cellIs" dxfId="96" priority="96" operator="equal">
      <formula>"MODERADO"</formula>
    </cfRule>
  </conditionalFormatting>
  <conditionalFormatting sqref="N13">
    <cfRule type="cellIs" dxfId="95" priority="91" operator="equal">
      <formula>"EXTREMO"</formula>
    </cfRule>
    <cfRule type="cellIs" dxfId="94" priority="92" operator="equal">
      <formula>"ALTO"</formula>
    </cfRule>
    <cfRule type="cellIs" dxfId="93" priority="93" operator="equal">
      <formula>"MODERADO"</formula>
    </cfRule>
  </conditionalFormatting>
  <conditionalFormatting sqref="N14">
    <cfRule type="cellIs" dxfId="92" priority="88" operator="equal">
      <formula>"EXTREMO"</formula>
    </cfRule>
    <cfRule type="cellIs" dxfId="91" priority="89" operator="equal">
      <formula>"ALTO"</formula>
    </cfRule>
    <cfRule type="cellIs" dxfId="90" priority="90" operator="equal">
      <formula>"MODERADO"</formula>
    </cfRule>
  </conditionalFormatting>
  <conditionalFormatting sqref="N15">
    <cfRule type="cellIs" dxfId="89" priority="85" operator="equal">
      <formula>"EXTREMO"</formula>
    </cfRule>
    <cfRule type="cellIs" dxfId="88" priority="86" operator="equal">
      <formula>"ALTO"</formula>
    </cfRule>
    <cfRule type="cellIs" dxfId="87" priority="87" operator="equal">
      <formula>"MODERADO"</formula>
    </cfRule>
  </conditionalFormatting>
  <conditionalFormatting sqref="N16">
    <cfRule type="cellIs" dxfId="86" priority="82" operator="equal">
      <formula>"EXTREMO"</formula>
    </cfRule>
    <cfRule type="cellIs" dxfId="85" priority="83" operator="equal">
      <formula>"ALTO"</formula>
    </cfRule>
    <cfRule type="cellIs" dxfId="84" priority="84" operator="equal">
      <formula>"MODERADO"</formula>
    </cfRule>
  </conditionalFormatting>
  <conditionalFormatting sqref="N20">
    <cfRule type="cellIs" dxfId="83" priority="79" operator="equal">
      <formula>"EXTREMO"</formula>
    </cfRule>
    <cfRule type="cellIs" dxfId="82" priority="80" operator="equal">
      <formula>"ALTO"</formula>
    </cfRule>
    <cfRule type="cellIs" dxfId="81" priority="81" operator="equal">
      <formula>"MODERADO"</formula>
    </cfRule>
  </conditionalFormatting>
  <conditionalFormatting sqref="N24">
    <cfRule type="cellIs" dxfId="80" priority="76" operator="equal">
      <formula>"EXTREMO"</formula>
    </cfRule>
    <cfRule type="cellIs" dxfId="79" priority="77" operator="equal">
      <formula>"ALTO"</formula>
    </cfRule>
    <cfRule type="cellIs" dxfId="78" priority="78" operator="equal">
      <formula>"MODERADO"</formula>
    </cfRule>
  </conditionalFormatting>
  <conditionalFormatting sqref="N25">
    <cfRule type="cellIs" dxfId="77" priority="73" operator="equal">
      <formula>"EXTREMO"</formula>
    </cfRule>
    <cfRule type="cellIs" dxfId="76" priority="74" operator="equal">
      <formula>"ALTO"</formula>
    </cfRule>
    <cfRule type="cellIs" dxfId="75" priority="75" operator="equal">
      <formula>"MODERADO"</formula>
    </cfRule>
  </conditionalFormatting>
  <conditionalFormatting sqref="N26">
    <cfRule type="cellIs" dxfId="74" priority="70" operator="equal">
      <formula>"EXTREMO"</formula>
    </cfRule>
    <cfRule type="cellIs" dxfId="73" priority="71" operator="equal">
      <formula>"ALTO"</formula>
    </cfRule>
    <cfRule type="cellIs" dxfId="72" priority="72" operator="equal">
      <formula>"MODERADO"</formula>
    </cfRule>
  </conditionalFormatting>
  <conditionalFormatting sqref="N30">
    <cfRule type="cellIs" dxfId="71" priority="67" operator="equal">
      <formula>"EXTREMO"</formula>
    </cfRule>
    <cfRule type="cellIs" dxfId="70" priority="68" operator="equal">
      <formula>"ALTO"</formula>
    </cfRule>
    <cfRule type="cellIs" dxfId="69" priority="69" operator="equal">
      <formula>"MODERADO"</formula>
    </cfRule>
  </conditionalFormatting>
  <conditionalFormatting sqref="N31">
    <cfRule type="cellIs" dxfId="68" priority="64" operator="equal">
      <formula>"EXTREMO"</formula>
    </cfRule>
    <cfRule type="cellIs" dxfId="67" priority="65" operator="equal">
      <formula>"ALTO"</formula>
    </cfRule>
    <cfRule type="cellIs" dxfId="66" priority="66" operator="equal">
      <formula>"MODERADO"</formula>
    </cfRule>
  </conditionalFormatting>
  <conditionalFormatting sqref="N33">
    <cfRule type="cellIs" dxfId="65" priority="61" operator="equal">
      <formula>"EXTREMO"</formula>
    </cfRule>
    <cfRule type="cellIs" dxfId="64" priority="62" operator="equal">
      <formula>"ALTO"</formula>
    </cfRule>
    <cfRule type="cellIs" dxfId="63" priority="63" operator="equal">
      <formula>"MODERADO"</formula>
    </cfRule>
  </conditionalFormatting>
  <conditionalFormatting sqref="N34">
    <cfRule type="cellIs" dxfId="62" priority="58" operator="equal">
      <formula>"EXTREMO"</formula>
    </cfRule>
    <cfRule type="cellIs" dxfId="61" priority="59" operator="equal">
      <formula>"ALTO"</formula>
    </cfRule>
    <cfRule type="cellIs" dxfId="60" priority="60" operator="equal">
      <formula>"MODERADO"</formula>
    </cfRule>
  </conditionalFormatting>
  <conditionalFormatting sqref="N39">
    <cfRule type="cellIs" dxfId="59" priority="55" operator="equal">
      <formula>"EXTREMO"</formula>
    </cfRule>
    <cfRule type="cellIs" dxfId="58" priority="56" operator="equal">
      <formula>"ALTO"</formula>
    </cfRule>
    <cfRule type="cellIs" dxfId="57" priority="57" operator="equal">
      <formula>"MODERADO"</formula>
    </cfRule>
  </conditionalFormatting>
  <conditionalFormatting sqref="N40">
    <cfRule type="cellIs" dxfId="56" priority="52" operator="equal">
      <formula>"EXTREMO"</formula>
    </cfRule>
    <cfRule type="cellIs" dxfId="55" priority="53" operator="equal">
      <formula>"ALTO"</formula>
    </cfRule>
    <cfRule type="cellIs" dxfId="54" priority="54" operator="equal">
      <formula>"MODERADO"</formula>
    </cfRule>
  </conditionalFormatting>
  <conditionalFormatting sqref="N42">
    <cfRule type="cellIs" dxfId="53" priority="49" operator="equal">
      <formula>"EXTREMO"</formula>
    </cfRule>
    <cfRule type="cellIs" dxfId="52" priority="50" operator="equal">
      <formula>"ALTO"</formula>
    </cfRule>
    <cfRule type="cellIs" dxfId="51" priority="51" operator="equal">
      <formula>"MODERADO"</formula>
    </cfRule>
  </conditionalFormatting>
  <conditionalFormatting sqref="N43">
    <cfRule type="cellIs" dxfId="50" priority="46" operator="equal">
      <formula>"EXTREMO"</formula>
    </cfRule>
    <cfRule type="cellIs" dxfId="49" priority="47" operator="equal">
      <formula>"ALTO"</formula>
    </cfRule>
    <cfRule type="cellIs" dxfId="48" priority="48" operator="equal">
      <formula>"MODERADO"</formula>
    </cfRule>
  </conditionalFormatting>
  <conditionalFormatting sqref="N45">
    <cfRule type="cellIs" dxfId="47" priority="43" operator="equal">
      <formula>"EXTREMO"</formula>
    </cfRule>
    <cfRule type="cellIs" dxfId="46" priority="44" operator="equal">
      <formula>"ALTO"</formula>
    </cfRule>
    <cfRule type="cellIs" dxfId="45" priority="45" operator="equal">
      <formula>"MODERADO"</formula>
    </cfRule>
  </conditionalFormatting>
  <conditionalFormatting sqref="N47">
    <cfRule type="cellIs" dxfId="44" priority="40" operator="equal">
      <formula>"EXTREMO"</formula>
    </cfRule>
    <cfRule type="cellIs" dxfId="43" priority="41" operator="equal">
      <formula>"ALTO"</formula>
    </cfRule>
    <cfRule type="cellIs" dxfId="42" priority="42" operator="equal">
      <formula>"MODERADO"</formula>
    </cfRule>
  </conditionalFormatting>
  <conditionalFormatting sqref="N48">
    <cfRule type="cellIs" dxfId="41" priority="37" operator="equal">
      <formula>"EXTREMO"</formula>
    </cfRule>
    <cfRule type="cellIs" dxfId="40" priority="38" operator="equal">
      <formula>"ALTO"</formula>
    </cfRule>
    <cfRule type="cellIs" dxfId="39" priority="39" operator="equal">
      <formula>"MODERADO"</formula>
    </cfRule>
  </conditionalFormatting>
  <conditionalFormatting sqref="N49">
    <cfRule type="cellIs" dxfId="38" priority="34" operator="equal">
      <formula>"EXTREMO"</formula>
    </cfRule>
    <cfRule type="cellIs" dxfId="37" priority="35" operator="equal">
      <formula>"ALTO"</formula>
    </cfRule>
    <cfRule type="cellIs" dxfId="36" priority="36" operator="equal">
      <formula>"MODERADO"</formula>
    </cfRule>
  </conditionalFormatting>
  <conditionalFormatting sqref="N50">
    <cfRule type="cellIs" dxfId="35" priority="31" operator="equal">
      <formula>"EXTREMO"</formula>
    </cfRule>
    <cfRule type="cellIs" dxfId="34" priority="32" operator="equal">
      <formula>"ALTO"</formula>
    </cfRule>
    <cfRule type="cellIs" dxfId="33" priority="33" operator="equal">
      <formula>"MODERADO"</formula>
    </cfRule>
  </conditionalFormatting>
  <conditionalFormatting sqref="N51">
    <cfRule type="cellIs" dxfId="32" priority="28" operator="equal">
      <formula>"EXTREMO"</formula>
    </cfRule>
    <cfRule type="cellIs" dxfId="31" priority="29" operator="equal">
      <formula>"ALTO"</formula>
    </cfRule>
    <cfRule type="cellIs" dxfId="30" priority="30" operator="equal">
      <formula>"MODERADO"</formula>
    </cfRule>
  </conditionalFormatting>
  <conditionalFormatting sqref="N52">
    <cfRule type="cellIs" dxfId="29" priority="25" operator="equal">
      <formula>"EXTREMO"</formula>
    </cfRule>
    <cfRule type="cellIs" dxfId="28" priority="26" operator="equal">
      <formula>"ALTO"</formula>
    </cfRule>
    <cfRule type="cellIs" dxfId="27" priority="27" operator="equal">
      <formula>"MODERADO"</formula>
    </cfRule>
  </conditionalFormatting>
  <conditionalFormatting sqref="N54">
    <cfRule type="cellIs" dxfId="26" priority="22" operator="equal">
      <formula>"EXTREMO"</formula>
    </cfRule>
    <cfRule type="cellIs" dxfId="25" priority="23" operator="equal">
      <formula>"ALTO"</formula>
    </cfRule>
    <cfRule type="cellIs" dxfId="24" priority="24" operator="equal">
      <formula>"MODERADO"</formula>
    </cfRule>
  </conditionalFormatting>
  <conditionalFormatting sqref="AZ54">
    <cfRule type="cellIs" dxfId="23" priority="1" operator="equal">
      <formula>"EXTREMO"</formula>
    </cfRule>
    <cfRule type="cellIs" dxfId="22" priority="2" operator="equal">
      <formula>"ALTO"</formula>
    </cfRule>
    <cfRule type="cellIs" dxfId="21" priority="3" operator="equal">
      <formula>"MODERADO"</formula>
    </cfRule>
  </conditionalFormatting>
  <conditionalFormatting sqref="AZ24:AZ26">
    <cfRule type="cellIs" dxfId="20" priority="19" operator="equal">
      <formula>"EXTREMO"</formula>
    </cfRule>
    <cfRule type="cellIs" dxfId="19" priority="20" operator="equal">
      <formula>"ALTO"</formula>
    </cfRule>
    <cfRule type="cellIs" dxfId="18" priority="21" operator="equal">
      <formula>"MODERADO"</formula>
    </cfRule>
  </conditionalFormatting>
  <conditionalFormatting sqref="AZ33:AZ34">
    <cfRule type="cellIs" dxfId="17" priority="16" operator="equal">
      <formula>"EXTREMO"</formula>
    </cfRule>
    <cfRule type="cellIs" dxfId="16" priority="17" operator="equal">
      <formula>"ALTO"</formula>
    </cfRule>
    <cfRule type="cellIs" dxfId="15" priority="18" operator="equal">
      <formula>"MODERADO"</formula>
    </cfRule>
  </conditionalFormatting>
  <conditionalFormatting sqref="AZ39:AZ40">
    <cfRule type="cellIs" dxfId="14" priority="13" operator="equal">
      <formula>"EXTREMO"</formula>
    </cfRule>
    <cfRule type="cellIs" dxfId="13" priority="14" operator="equal">
      <formula>"ALTO"</formula>
    </cfRule>
    <cfRule type="cellIs" dxfId="12" priority="15" operator="equal">
      <formula>"MODERADO"</formula>
    </cfRule>
  </conditionalFormatting>
  <conditionalFormatting sqref="AZ42:AZ43">
    <cfRule type="cellIs" dxfId="11" priority="10" operator="equal">
      <formula>"EXTREMO"</formula>
    </cfRule>
    <cfRule type="cellIs" dxfId="10" priority="11" operator="equal">
      <formula>"ALTO"</formula>
    </cfRule>
    <cfRule type="cellIs" dxfId="9" priority="12" operator="equal">
      <formula>"MODERADO"</formula>
    </cfRule>
  </conditionalFormatting>
  <conditionalFormatting sqref="AZ45">
    <cfRule type="cellIs" dxfId="8" priority="7" operator="equal">
      <formula>"EXTREMO"</formula>
    </cfRule>
    <cfRule type="cellIs" dxfId="7" priority="8" operator="equal">
      <formula>"ALTO"</formula>
    </cfRule>
    <cfRule type="cellIs" dxfId="6" priority="9" operator="equal">
      <formula>"MODERADO"</formula>
    </cfRule>
  </conditionalFormatting>
  <conditionalFormatting sqref="AZ47:AZ52">
    <cfRule type="cellIs" dxfId="5" priority="4" operator="equal">
      <formula>"EXTREMO"</formula>
    </cfRule>
    <cfRule type="cellIs" dxfId="4" priority="5" operator="equal">
      <formula>"ALTO"</formula>
    </cfRule>
    <cfRule type="cellIs" dxfId="3" priority="6" operator="equal">
      <formula>"MODERADO"</formula>
    </cfRule>
  </conditionalFormatting>
  <dataValidations count="12">
    <dataValidation allowBlank="1" showInputMessage="1" showErrorMessage="1" prompt="Seleccione entre las opciones que despliega la lista" sqref="E27:E31 E6:E16 E19:E20 E53:E56 E36:E45" xr:uid="{9EFFDC3A-F217-4680-BD77-01178E2882B4}"/>
    <dataValidation allowBlank="1" showErrorMessage="1" sqref="Z43:Z56 AD43:AD56 Z6:Z40 AD6:AD40 V6:V56" xr:uid="{482262BF-9A06-418F-AAFB-8EDF44F1D31A}"/>
    <dataValidation allowBlank="1" showInputMessage="1" showErrorMessage="1" prompt="_x000a_" sqref="AB43:AB56 AF43:AF56 AF6:AF40 AB6:AB40" xr:uid="{D24521FE-F54D-49F0-ADA4-7AB97869F667}"/>
    <dataValidation allowBlank="1" showInputMessage="1" showErrorMessage="1" prompt="De acuerdo con la causa" sqref="I3:I5" xr:uid="{64BFF3B8-E8CB-44FD-830C-296A88EC430F}"/>
    <dataValidation allowBlank="1" showInputMessage="1" showErrorMessage="1" prompt="Seleccione: _x000a_Asignado:15_x000a_No asignado:0" sqref="U4:U5" xr:uid="{FA8A6A2D-E589-4F74-A1B6-E0DB3A918EA8}"/>
    <dataValidation allowBlank="1" showInputMessage="1" showErrorMessage="1" prompt="Seleccione_x000a_Adecuado:15_x000a_No adecuado:0_x000a_" sqref="W4:W5" xr:uid="{C8EE1D97-F974-442D-898D-32F706FB42F5}"/>
    <dataValidation allowBlank="1" showInputMessage="1" showErrorMessage="1" prompt="Seleccione_x000a_Oportuna:15_x000a_Inoportuna:0" sqref="Y4:Y5" xr:uid="{E705546A-6B7C-4543-A1D5-58BF56B535EC}"/>
    <dataValidation allowBlank="1" showInputMessage="1" showErrorMessage="1" prompt="Seleccione _x000a_Previene:15_x000a_Detecta:10_x000a_No es un control:0_x000a_Ejemplo: verficar, validar, cotejar, comparar, revisar, etc." sqref="AA4:AA5" xr:uid="{3C2FDA2A-97E6-4E5B-971A-AC99FE3447CF}"/>
    <dataValidation allowBlank="1" showInputMessage="1" showErrorMessage="1" prompt="Seleccione:_x000a_Confiable:15_x000a_No confiable:0_x000a_" sqref="AC4:AC5" xr:uid="{C4509BE5-C4F5-4C97-BD21-334D3770FA4F}"/>
    <dataValidation allowBlank="1" showInputMessage="1" showErrorMessage="1" prompt="Seleccione_x000a_Se investigan y resuelven oportunamente 15_x000a_No se investigan y resuleven oportunamente 0" sqref="AE4:AE5" xr:uid="{184DF96C-AE66-4DDE-8832-56EEC5E724ED}"/>
    <dataValidation allowBlank="1" showInputMessage="1" showErrorMessage="1" prompt="Seleccione_x000a_Completa:10_x000a_Incompleta:5_x000a_No existe:0" sqref="AG4:AG5" xr:uid="{F92D7EBC-4A46-4471-94AB-7A5CBCBE7376}"/>
    <dataValidation allowBlank="1" showInputMessage="1" showErrorMessage="1" prompt="(Marque con X en la coluna que corresponda)" sqref="S4:T4" xr:uid="{7204971D-E1F2-4982-AB7F-7AD1F355EDCD}"/>
  </dataValidations>
  <printOptions horizontalCentered="1"/>
  <pageMargins left="0" right="0" top="0.43307086614173229" bottom="0.74803149606299213" header="0.31496062992125984" footer="0.31496062992125984"/>
  <pageSetup paperSize="10000" scale="35" orientation="landscape" r:id="rId1"/>
  <headerFooter>
    <oddHeader>&amp;C&amp;"Times New Roman,Normal"&amp;8Anexo 2. Mapa Institucional de Riesgos de Corrupción Observaciones Detalladas Segunda Linea de Defensa</oddHeader>
    <oddFooter>&amp;LPG03-FO401-V6&amp;C&amp;G&amp;RSECCIÓN B - CORRUPCIÓN
&amp;P</oddFooter>
  </headerFooter>
  <legacyDrawingHF r:id="rId2"/>
  <extLst>
    <ext xmlns:x14="http://schemas.microsoft.com/office/spreadsheetml/2009/9/main" uri="{78C0D931-6437-407d-A8EE-F0AAD7539E65}">
      <x14:conditionalFormattings>
        <x14:conditionalFormatting xmlns:xm="http://schemas.microsoft.com/office/excel/2006/main">
          <x14:cfRule type="containsText" priority="192" operator="containsText" id="{F9C3D49E-CF22-45C1-8DDB-6BD7182967C2}">
            <xm:f>NOT(ISERROR(SEARCH(#REF!,#REF!)))</xm:f>
            <xm:f>#REF!</xm:f>
            <x14:dxf>
              <fill>
                <patternFill>
                  <bgColor rgb="FFFF0000"/>
                </patternFill>
              </fill>
            </x14:dxf>
          </x14:cfRule>
          <xm:sqref>BH14:BI15 BB14:BD15</xm:sqref>
        </x14:conditionalFormatting>
        <x14:conditionalFormatting xmlns:xm="http://schemas.microsoft.com/office/excel/2006/main">
          <x14:cfRule type="containsText" priority="169" operator="containsText" id="{669AFDB1-924B-4D14-A478-E160D29F1000}">
            <xm:f>NOT(ISERROR(SEARCH(#REF!,#REF!)))</xm:f>
            <xm:f>#REF!</xm:f>
            <x14:dxf>
              <fill>
                <patternFill>
                  <bgColor rgb="FFFF0000"/>
                </patternFill>
              </fill>
            </x14:dxf>
          </x14:cfRule>
          <xm:sqref>BH26:BI26 BB26:BD26</xm:sqref>
        </x14:conditionalFormatting>
        <x14:conditionalFormatting xmlns:xm="http://schemas.microsoft.com/office/excel/2006/main">
          <x14:cfRule type="containsText" priority="113" operator="containsText" id="{C7F8C6C3-0909-4A1D-9EE9-92A6D5FF427B}">
            <xm:f>NOT(ISERROR(SEARCH(#REF!,#REF!)))</xm:f>
            <xm:f>#REF!</xm:f>
            <x14:dxf>
              <fill>
                <patternFill>
                  <bgColor rgb="FFFF0000"/>
                </patternFill>
              </fill>
            </x14:dxf>
          </x14:cfRule>
          <xm:sqref>BH51:BI51 BB51:BD51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Hoja1</vt:lpstr>
      <vt:lpstr>Hoja2</vt:lpstr>
      <vt:lpstr>CORRUPCIÓN</vt:lpstr>
      <vt:lpstr>CORRUPCIÓN!Área_de_impresión</vt:lpstr>
      <vt:lpstr>CORRUPCIÓN!Títulos_a_imprimir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Lynda Peña</dc:creator>
  <cp:lastModifiedBy>Miguel Angel Pardo Mateus</cp:lastModifiedBy>
  <cp:lastPrinted>2022-01-12T21:51:16Z</cp:lastPrinted>
  <dcterms:created xsi:type="dcterms:W3CDTF">2021-05-10T22:23:49Z</dcterms:created>
  <dcterms:modified xsi:type="dcterms:W3CDTF">2022-01-18T01:42:56Z</dcterms:modified>
</cp:coreProperties>
</file>