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vivia\Documents\SDHT\2021\riesgos de corrupcion\"/>
    </mc:Choice>
  </mc:AlternateContent>
  <xr:revisionPtr revIDLastSave="0" documentId="8_{20A7BCF2-8C5F-4F78-93BD-A179536E4172}" xr6:coauthVersionLast="47" xr6:coauthVersionMax="47" xr10:uidLastSave="{00000000-0000-0000-0000-000000000000}"/>
  <bookViews>
    <workbookView xWindow="-120" yWindow="-120" windowWidth="20730" windowHeight="11160" xr2:uid="{39354A6C-B9BC-4AE1-80ED-E3A8CDC0B201}"/>
  </bookViews>
  <sheets>
    <sheet name="CORRUPCIÓN" sheetId="1" r:id="rId1"/>
  </sheets>
  <externalReferences>
    <externalReference r:id="rId2"/>
  </externalReferences>
  <definedNames>
    <definedName name="_xlnm._FilterDatabase" localSheetId="0" hidden="1">CORRUPCIÓN!$A$5:$BI$56</definedName>
    <definedName name="_xlnm.Print_Area" localSheetId="0">CORRUPCIÓN!$A$2:$BA$56</definedName>
    <definedName name="impacto">[1]LISTAS!$AK$5:$AP$5</definedName>
    <definedName name="matriz1">[1]LISTAS!$AK$5:$AP$10</definedName>
    <definedName name="Probalidad">[1]LISTAS!$AK$5:$AK$10</definedName>
    <definedName name="_xlnm.Print_Titles" localSheetId="0">CORRUPCIÓN!$2:$5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6" i="1" l="1"/>
  <c r="AZ56" i="1" s="1"/>
  <c r="AU56" i="1"/>
  <c r="AP56" i="1"/>
  <c r="AM56" i="1"/>
  <c r="AO56" i="1" s="1"/>
  <c r="AL56" i="1"/>
  <c r="N56" i="1"/>
  <c r="AY55" i="1"/>
  <c r="AZ55" i="1" s="1"/>
  <c r="AU55" i="1"/>
  <c r="AP55" i="1"/>
  <c r="AM55" i="1"/>
  <c r="AT55" i="1" s="1"/>
  <c r="N55" i="1"/>
  <c r="AY54" i="1"/>
  <c r="AZ54" i="1" s="1"/>
  <c r="AM54" i="1"/>
  <c r="AN54" i="1" s="1"/>
  <c r="N54" i="1"/>
  <c r="AY53" i="1"/>
  <c r="AZ53" i="1" s="1"/>
  <c r="AU53" i="1"/>
  <c r="AT53" i="1"/>
  <c r="AP53" i="1"/>
  <c r="AM53" i="1"/>
  <c r="AL53" i="1"/>
  <c r="N53" i="1"/>
  <c r="AY52" i="1"/>
  <c r="AZ52" i="1" s="1"/>
  <c r="AM52" i="1"/>
  <c r="AN52" i="1" s="1"/>
  <c r="N52" i="1"/>
  <c r="AY51" i="1"/>
  <c r="AZ51" i="1" s="1"/>
  <c r="AM51" i="1"/>
  <c r="AN51" i="1" s="1"/>
  <c r="N51" i="1"/>
  <c r="AY50" i="1"/>
  <c r="AZ50" i="1" s="1"/>
  <c r="AM50" i="1"/>
  <c r="AN50" i="1" s="1"/>
  <c r="N50" i="1"/>
  <c r="AY49" i="1"/>
  <c r="AZ49" i="1" s="1"/>
  <c r="AM49" i="1"/>
  <c r="N49" i="1"/>
  <c r="AY48" i="1"/>
  <c r="AZ48" i="1" s="1"/>
  <c r="AM48" i="1"/>
  <c r="N48" i="1"/>
  <c r="AY47" i="1"/>
  <c r="AZ47" i="1" s="1"/>
  <c r="AM47" i="1"/>
  <c r="AN47" i="1" s="1"/>
  <c r="N47" i="1"/>
  <c r="AY46" i="1"/>
  <c r="AZ46" i="1" s="1"/>
  <c r="AU46" i="1"/>
  <c r="AM46" i="1"/>
  <c r="N46" i="1"/>
  <c r="AY45" i="1"/>
  <c r="AZ45" i="1" s="1"/>
  <c r="AN45" i="1"/>
  <c r="AM45" i="1"/>
  <c r="N45" i="1"/>
  <c r="AY44" i="1"/>
  <c r="AZ44" i="1" s="1"/>
  <c r="AU44" i="1"/>
  <c r="AP44" i="1"/>
  <c r="AM44" i="1"/>
  <c r="AT44" i="1" s="1"/>
  <c r="AL44" i="1"/>
  <c r="N44" i="1"/>
  <c r="AY43" i="1"/>
  <c r="AZ43" i="1" s="1"/>
  <c r="AN43" i="1"/>
  <c r="AM43" i="1"/>
  <c r="N43" i="1"/>
  <c r="AY42" i="1"/>
  <c r="AZ42" i="1" s="1"/>
  <c r="AM42" i="1"/>
  <c r="AN42" i="1" s="1"/>
  <c r="N42" i="1"/>
  <c r="AY41" i="1"/>
  <c r="AZ41" i="1" s="1"/>
  <c r="AU41" i="1"/>
  <c r="AP41" i="1"/>
  <c r="AM41" i="1"/>
  <c r="AL41" i="1"/>
  <c r="N41" i="1"/>
  <c r="AY40" i="1"/>
  <c r="AZ40" i="1" s="1"/>
  <c r="AM40" i="1"/>
  <c r="AN40" i="1" s="1"/>
  <c r="N40" i="1"/>
  <c r="AY39" i="1"/>
  <c r="AZ39" i="1" s="1"/>
  <c r="AM39" i="1"/>
  <c r="AN39" i="1" s="1"/>
  <c r="N39" i="1"/>
  <c r="AY38" i="1"/>
  <c r="AZ38" i="1" s="1"/>
  <c r="AU38" i="1"/>
  <c r="AP38" i="1"/>
  <c r="AM38" i="1"/>
  <c r="N38" i="1"/>
  <c r="AY37" i="1"/>
  <c r="AZ37" i="1" s="1"/>
  <c r="AU37" i="1"/>
  <c r="AP37" i="1"/>
  <c r="AM37" i="1"/>
  <c r="AT37" i="1" s="1"/>
  <c r="AL37" i="1"/>
  <c r="N37" i="1"/>
  <c r="AY36" i="1"/>
  <c r="AZ36" i="1" s="1"/>
  <c r="AU36" i="1"/>
  <c r="AT36" i="1"/>
  <c r="AP36" i="1"/>
  <c r="AM36" i="1"/>
  <c r="AO36" i="1" s="1"/>
  <c r="AL36" i="1"/>
  <c r="N36" i="1"/>
  <c r="AY35" i="1"/>
  <c r="AZ35" i="1" s="1"/>
  <c r="AU35" i="1"/>
  <c r="AP35" i="1"/>
  <c r="AM35" i="1"/>
  <c r="AO35" i="1" s="1"/>
  <c r="N35" i="1"/>
  <c r="AY34" i="1"/>
  <c r="AZ34" i="1" s="1"/>
  <c r="AM34" i="1"/>
  <c r="AN34" i="1" s="1"/>
  <c r="N34" i="1"/>
  <c r="AY33" i="1"/>
  <c r="AZ33" i="1" s="1"/>
  <c r="AM33" i="1"/>
  <c r="AN33" i="1" s="1"/>
  <c r="N33" i="1"/>
  <c r="AY32" i="1"/>
  <c r="AZ32" i="1" s="1"/>
  <c r="AU32" i="1"/>
  <c r="AP32" i="1"/>
  <c r="AM32" i="1"/>
  <c r="N32" i="1"/>
  <c r="AN31" i="1"/>
  <c r="AM31" i="1"/>
  <c r="N31" i="1"/>
  <c r="AN30" i="1"/>
  <c r="AM30" i="1"/>
  <c r="N30" i="1"/>
  <c r="AY29" i="1"/>
  <c r="AZ29" i="1" s="1"/>
  <c r="AU29" i="1"/>
  <c r="AP29" i="1"/>
  <c r="AM29" i="1"/>
  <c r="AL29" i="1"/>
  <c r="N29" i="1"/>
  <c r="AY28" i="1"/>
  <c r="AZ28" i="1" s="1"/>
  <c r="AU28" i="1"/>
  <c r="AT28" i="1"/>
  <c r="AP28" i="1"/>
  <c r="AM28" i="1"/>
  <c r="AO28" i="1" s="1"/>
  <c r="N28" i="1"/>
  <c r="AY27" i="1"/>
  <c r="AZ27" i="1" s="1"/>
  <c r="AU27" i="1"/>
  <c r="AT27" i="1"/>
  <c r="AP27" i="1"/>
  <c r="AM27" i="1"/>
  <c r="AO27" i="1" s="1"/>
  <c r="N27" i="1"/>
  <c r="AY26" i="1"/>
  <c r="AZ26" i="1" s="1"/>
  <c r="AN26" i="1"/>
  <c r="AM26" i="1"/>
  <c r="N26" i="1"/>
  <c r="AY25" i="1"/>
  <c r="AZ25" i="1" s="1"/>
  <c r="AN25" i="1"/>
  <c r="AM25" i="1"/>
  <c r="N25" i="1"/>
  <c r="AY24" i="1"/>
  <c r="AZ24" i="1" s="1"/>
  <c r="AM24" i="1"/>
  <c r="AN24" i="1" s="1"/>
  <c r="N24" i="1"/>
  <c r="AY23" i="1"/>
  <c r="AZ23" i="1" s="1"/>
  <c r="AU23" i="1"/>
  <c r="AP23" i="1"/>
  <c r="AM23" i="1"/>
  <c r="AL23" i="1"/>
  <c r="N23" i="1"/>
  <c r="AY22" i="1"/>
  <c r="AZ22" i="1" s="1"/>
  <c r="AU22" i="1"/>
  <c r="AT22" i="1"/>
  <c r="AP22" i="1"/>
  <c r="AM22" i="1"/>
  <c r="AO22" i="1" s="1"/>
  <c r="N22" i="1"/>
  <c r="AZ21" i="1"/>
  <c r="AU21" i="1"/>
  <c r="AP21" i="1"/>
  <c r="AM21" i="1"/>
  <c r="AO21" i="1" s="1"/>
  <c r="N21" i="1"/>
  <c r="AZ20" i="1"/>
  <c r="AM20" i="1"/>
  <c r="AN20" i="1" s="1"/>
  <c r="N20" i="1"/>
  <c r="AY19" i="1"/>
  <c r="AZ19" i="1" s="1"/>
  <c r="AU19" i="1"/>
  <c r="AP19" i="1"/>
  <c r="AM19" i="1"/>
  <c r="N19" i="1"/>
  <c r="AY18" i="1"/>
  <c r="AZ18" i="1" s="1"/>
  <c r="AU18" i="1"/>
  <c r="AP18" i="1"/>
  <c r="AM18" i="1"/>
  <c r="AO18" i="1" s="1"/>
  <c r="AL18" i="1"/>
  <c r="N18" i="1"/>
  <c r="AY17" i="1"/>
  <c r="AZ17" i="1" s="1"/>
  <c r="AU17" i="1"/>
  <c r="AP17" i="1"/>
  <c r="AM17" i="1"/>
  <c r="AO17" i="1" s="1"/>
  <c r="AL17" i="1"/>
  <c r="N17" i="1"/>
  <c r="AM16" i="1"/>
  <c r="AN16" i="1" s="1"/>
  <c r="AL16" i="1"/>
  <c r="N16" i="1"/>
  <c r="AL15" i="1"/>
  <c r="N15" i="1"/>
  <c r="AM14" i="1"/>
  <c r="AN14" i="1" s="1"/>
  <c r="AL14" i="1"/>
  <c r="N14" i="1"/>
  <c r="AM13" i="1"/>
  <c r="AN13" i="1" s="1"/>
  <c r="AL13" i="1"/>
  <c r="N13" i="1"/>
  <c r="AM12" i="1"/>
  <c r="AN12" i="1" s="1"/>
  <c r="AL12" i="1"/>
  <c r="N12" i="1"/>
  <c r="AY11" i="1"/>
  <c r="AZ11" i="1" s="1"/>
  <c r="AU11" i="1"/>
  <c r="AP11" i="1"/>
  <c r="AM11" i="1"/>
  <c r="AL11" i="1"/>
  <c r="N11" i="1"/>
  <c r="AM10" i="1"/>
  <c r="AN10" i="1" s="1"/>
  <c r="AL10" i="1"/>
  <c r="N10" i="1"/>
  <c r="AY9" i="1"/>
  <c r="AU9" i="1"/>
  <c r="AP9" i="1"/>
  <c r="AM9" i="1"/>
  <c r="AL9" i="1"/>
  <c r="N9" i="1"/>
  <c r="AZ8" i="1"/>
  <c r="AM8" i="1"/>
  <c r="AN8" i="1" s="1"/>
  <c r="AL8" i="1"/>
  <c r="N8" i="1"/>
  <c r="AZ7" i="1"/>
  <c r="AM7" i="1"/>
  <c r="AN7" i="1" s="1"/>
  <c r="AL7" i="1"/>
  <c r="N7" i="1"/>
  <c r="AY6" i="1"/>
  <c r="AU6" i="1"/>
  <c r="AT6" i="1"/>
  <c r="AP6" i="1"/>
  <c r="AM6" i="1"/>
  <c r="AN6" i="1" s="1"/>
  <c r="AL6" i="1"/>
  <c r="N6" i="1"/>
  <c r="AT18" i="1" l="1"/>
  <c r="AV18" i="1" s="1"/>
  <c r="AW18" i="1" s="1"/>
  <c r="AO19" i="1"/>
  <c r="AQ19" i="1" s="1"/>
  <c r="AR19" i="1" s="1"/>
  <c r="AS19" i="1" s="1"/>
  <c r="AT21" i="1"/>
  <c r="AV21" i="1" s="1"/>
  <c r="AW21" i="1" s="1"/>
  <c r="AQ22" i="1"/>
  <c r="AR22" i="1" s="1"/>
  <c r="AS22" i="1" s="1"/>
  <c r="AQ36" i="1"/>
  <c r="AR36" i="1" s="1"/>
  <c r="AS36" i="1" s="1"/>
  <c r="AN18" i="1"/>
  <c r="AN21" i="1"/>
  <c r="AV44" i="1"/>
  <c r="AW44" i="1" s="1"/>
  <c r="AV27" i="1"/>
  <c r="AW27" i="1" s="1"/>
  <c r="AQ28" i="1"/>
  <c r="AR28" i="1" s="1"/>
  <c r="AO23" i="1"/>
  <c r="AQ23" i="1" s="1"/>
  <c r="AR23" i="1" s="1"/>
  <c r="AS23" i="1" s="1"/>
  <c r="AO9" i="1"/>
  <c r="AQ9" i="1" s="1"/>
  <c r="AR9" i="1" s="1"/>
  <c r="AS9" i="1" s="1"/>
  <c r="AQ18" i="1"/>
  <c r="AR18" i="1" s="1"/>
  <c r="AS18" i="1" s="1"/>
  <c r="AQ21" i="1"/>
  <c r="AR21" i="1" s="1"/>
  <c r="AS21" i="1" s="1"/>
  <c r="AO53" i="1"/>
  <c r="AQ53" i="1" s="1"/>
  <c r="AR53" i="1" s="1"/>
  <c r="AS53" i="1" s="1"/>
  <c r="AQ17" i="1"/>
  <c r="AR17" i="1" s="1"/>
  <c r="AS17" i="1" s="1"/>
  <c r="AV22" i="1"/>
  <c r="AW22" i="1" s="1"/>
  <c r="AQ27" i="1"/>
  <c r="AR27" i="1" s="1"/>
  <c r="AV37" i="1"/>
  <c r="AW37" i="1" s="1"/>
  <c r="AV55" i="1"/>
  <c r="AW55" i="1" s="1"/>
  <c r="AQ56" i="1"/>
  <c r="AR56" i="1" s="1"/>
  <c r="AS56" i="1" s="1"/>
  <c r="AO11" i="1"/>
  <c r="AQ11" i="1" s="1"/>
  <c r="AR11" i="1" s="1"/>
  <c r="AS11" i="1" s="1"/>
  <c r="AT46" i="1"/>
  <c r="AV46" i="1" s="1"/>
  <c r="AW46" i="1" s="1"/>
  <c r="AV6" i="1"/>
  <c r="AW6" i="1" s="1"/>
  <c r="AX6" i="1" s="1"/>
  <c r="AZ6" i="1" s="1"/>
  <c r="AO29" i="1"/>
  <c r="AQ29" i="1" s="1"/>
  <c r="AR29" i="1" s="1"/>
  <c r="AS29" i="1" s="1"/>
  <c r="AO32" i="1"/>
  <c r="AQ32" i="1" s="1"/>
  <c r="AR32" i="1" s="1"/>
  <c r="AS32" i="1" s="1"/>
  <c r="AV36" i="1"/>
  <c r="AW36" i="1" s="1"/>
  <c r="AN53" i="1"/>
  <c r="AQ35" i="1"/>
  <c r="AR35" i="1" s="1"/>
  <c r="AS35" i="1" s="1"/>
  <c r="AN36" i="1"/>
  <c r="AO41" i="1"/>
  <c r="AQ41" i="1" s="1"/>
  <c r="AR41" i="1" s="1"/>
  <c r="AS41" i="1" s="1"/>
  <c r="AV53" i="1"/>
  <c r="AW53" i="1" s="1"/>
  <c r="AN46" i="1"/>
  <c r="AN56" i="1"/>
  <c r="AO6" i="1"/>
  <c r="AQ6" i="1" s="1"/>
  <c r="AR6" i="1" s="1"/>
  <c r="AS6" i="1" s="1"/>
  <c r="AN9" i="1"/>
  <c r="AT9" i="1"/>
  <c r="AV9" i="1" s="1"/>
  <c r="AW9" i="1" s="1"/>
  <c r="AX9" i="1" s="1"/>
  <c r="AZ9" i="1" s="1"/>
  <c r="AN11" i="1"/>
  <c r="AT11" i="1"/>
  <c r="AV11" i="1" s="1"/>
  <c r="AW11" i="1" s="1"/>
  <c r="AN19" i="1"/>
  <c r="AT19" i="1"/>
  <c r="AV19" i="1" s="1"/>
  <c r="AW19" i="1" s="1"/>
  <c r="AN27" i="1"/>
  <c r="AN28" i="1"/>
  <c r="AV28" i="1"/>
  <c r="AW28" i="1" s="1"/>
  <c r="AT38" i="1"/>
  <c r="AV38" i="1" s="1"/>
  <c r="AW38" i="1" s="1"/>
  <c r="AN41" i="1"/>
  <c r="AT41" i="1"/>
  <c r="AV41" i="1" s="1"/>
  <c r="AW41" i="1" s="1"/>
  <c r="AN17" i="1"/>
  <c r="AT17" i="1"/>
  <c r="AV17" i="1" s="1"/>
  <c r="AW17" i="1" s="1"/>
  <c r="AN22" i="1"/>
  <c r="AT23" i="1"/>
  <c r="AV23" i="1" s="1"/>
  <c r="AW23" i="1" s="1"/>
  <c r="AN23" i="1"/>
  <c r="AT29" i="1"/>
  <c r="AV29" i="1" s="1"/>
  <c r="AW29" i="1" s="1"/>
  <c r="AN29" i="1"/>
  <c r="AT32" i="1"/>
  <c r="AV32" i="1" s="1"/>
  <c r="AW32" i="1" s="1"/>
  <c r="AN32" i="1"/>
  <c r="AT35" i="1"/>
  <c r="AV35" i="1" s="1"/>
  <c r="AW35" i="1" s="1"/>
  <c r="AN35" i="1"/>
  <c r="AO37" i="1"/>
  <c r="AQ37" i="1" s="1"/>
  <c r="AO38" i="1"/>
  <c r="AQ38" i="1" s="1"/>
  <c r="AO44" i="1"/>
  <c r="AQ44" i="1" s="1"/>
  <c r="AO55" i="1"/>
  <c r="AQ55" i="1" s="1"/>
  <c r="AT56" i="1"/>
  <c r="AV56" i="1" s="1"/>
  <c r="AW56" i="1" s="1"/>
  <c r="AN37" i="1"/>
  <c r="AN38" i="1"/>
  <c r="AN44" i="1"/>
  <c r="AO46" i="1"/>
  <c r="AQ46" i="1" s="1"/>
  <c r="AN55" i="1"/>
  <c r="AS27" i="1" l="1"/>
  <c r="AS28" i="1"/>
  <c r="AR46" i="1"/>
  <c r="AS46" i="1" s="1"/>
  <c r="AR44" i="1"/>
  <c r="AS44" i="1" s="1"/>
  <c r="AR37" i="1"/>
  <c r="AS37" i="1" s="1"/>
  <c r="AR55" i="1"/>
  <c r="AS55" i="1" s="1"/>
  <c r="AR38" i="1"/>
  <c r="AS38" i="1" s="1"/>
</calcChain>
</file>

<file path=xl/sharedStrings.xml><?xml version="1.0" encoding="utf-8"?>
<sst xmlns="http://schemas.openxmlformats.org/spreadsheetml/2006/main" count="1539" uniqueCount="743">
  <si>
    <t>MAPA DE RIESGOS DE CORRUPCIÓN</t>
  </si>
  <si>
    <t>IDENTIFICACIÓN DEL RIESGO</t>
  </si>
  <si>
    <t xml:space="preserve">VALORACIÓN Y ANÁLISIS DEL RIESGO  </t>
  </si>
  <si>
    <t>MANEJO DEL RIESGO</t>
  </si>
  <si>
    <t>Riesgo inherente</t>
  </si>
  <si>
    <t>Relación de controles</t>
  </si>
  <si>
    <t>1. Responsable</t>
  </si>
  <si>
    <t>2. Periodicidad</t>
  </si>
  <si>
    <t xml:space="preserve"> 3. Propósito</t>
  </si>
  <si>
    <t>4. Cómo se realiza la actividad de control</t>
  </si>
  <si>
    <t>5. Qué pasa con las observaciones o desviaciones</t>
  </si>
  <si>
    <t>6. Evidencia de la ejecución del control</t>
  </si>
  <si>
    <t>Zona de riesgo residual</t>
  </si>
  <si>
    <t>Acciones del Riesgo Residual</t>
  </si>
  <si>
    <t>Tiempo de ejecución</t>
  </si>
  <si>
    <t>Indicador</t>
  </si>
  <si>
    <t xml:space="preserve">Tipo de control </t>
  </si>
  <si>
    <t>Tipo Proceso</t>
  </si>
  <si>
    <t xml:space="preserve">Versión </t>
  </si>
  <si>
    <t>Fecha actualización</t>
  </si>
  <si>
    <t>Proceso asociado</t>
  </si>
  <si>
    <t>Observación General</t>
  </si>
  <si>
    <t>No.</t>
  </si>
  <si>
    <t>Cod Riesgo</t>
  </si>
  <si>
    <t xml:space="preserve">Riesgo </t>
  </si>
  <si>
    <t xml:space="preserve">Factor de riesgo asociado </t>
  </si>
  <si>
    <t xml:space="preserve">Causas </t>
  </si>
  <si>
    <t>Consecuencias</t>
  </si>
  <si>
    <t>Probabilidad RI</t>
  </si>
  <si>
    <t>Impacto RI</t>
  </si>
  <si>
    <t>Zona de riesgo Inherente</t>
  </si>
  <si>
    <t>Cod Act</t>
  </si>
  <si>
    <t>Actividad de control</t>
  </si>
  <si>
    <t>Cumplimiento</t>
  </si>
  <si>
    <t>Observacion Control</t>
  </si>
  <si>
    <t>Preventivo</t>
  </si>
  <si>
    <t>Detectivo</t>
  </si>
  <si>
    <t>¿Existe un responsable asignado a la ejecución del control?</t>
  </si>
  <si>
    <t>Indique nombre o cargo y en donde se evidencia</t>
  </si>
  <si>
    <t>¿El responsable tiene la autoridad en la ejecución del control?</t>
  </si>
  <si>
    <t>Indique en dónde se encuentra asignada la autoridad</t>
  </si>
  <si>
    <t>¿Tiene periodicidad definida?</t>
  </si>
  <si>
    <t>En dónde se encuentra documnentada la periodicidad</t>
  </si>
  <si>
    <t>¿El control previene o detecta las causas que pueden dar origen al riesgo?</t>
  </si>
  <si>
    <t>Indique cómo previene o detecta</t>
  </si>
  <si>
    <t>¿Es confiable la fuente de información que se utiliza en el desarrollo del control?</t>
  </si>
  <si>
    <t>Porqué es confiable la fuente de iformación y en dónde está documentado</t>
  </si>
  <si>
    <t>¿Las observaciones, desviaciones o diferencias identificadas como resultados de la ejecución del control son investigadas y resueltas de manera oportuna?</t>
  </si>
  <si>
    <t>Cómo se investigan y en dónde está documentado</t>
  </si>
  <si>
    <t>¿Se deja evidencia o rastro de la ejecución del control, que permita a cualquier tercero con la evidencia, llegar a la misma conclusión?</t>
  </si>
  <si>
    <t>Cuál es la evidencia y en dónde está documentado</t>
  </si>
  <si>
    <t>Escala Afectada</t>
  </si>
  <si>
    <t>Número de controles asociados al riesgo</t>
  </si>
  <si>
    <t>Calificación del Control</t>
  </si>
  <si>
    <t>Rango de calificación del control
(Fuerte 96 - 100
Moderado 86 - 95
Débil 0-85)</t>
  </si>
  <si>
    <t>Suma calificacion de controles</t>
  </si>
  <si>
    <t>número de causas</t>
  </si>
  <si>
    <t>promedio calificacion controles</t>
  </si>
  <si>
    <t>solidez del control</t>
  </si>
  <si>
    <t>Desplazamiento</t>
  </si>
  <si>
    <t>Total Calificación Controles Probabilidad</t>
  </si>
  <si>
    <t>Número de controles Probabilidad</t>
  </si>
  <si>
    <t>Probabilidad conjunto controles</t>
  </si>
  <si>
    <t>Afectación conjunto de controles probabilidad</t>
  </si>
  <si>
    <t xml:space="preserve">Probabilidad </t>
  </si>
  <si>
    <t xml:space="preserve">Impacto </t>
  </si>
  <si>
    <t xml:space="preserve">Zona de riesgo residual </t>
  </si>
  <si>
    <t>Opción de manejo</t>
  </si>
  <si>
    <t>Acciones</t>
  </si>
  <si>
    <t>Soporte</t>
  </si>
  <si>
    <t xml:space="preserve">Responsables </t>
  </si>
  <si>
    <t>Desde                        (dd/mm/aaaa)</t>
  </si>
  <si>
    <t>Hasta                         (dd/mm/aaaa)</t>
  </si>
  <si>
    <t>Meta</t>
  </si>
  <si>
    <t>Nombre</t>
  </si>
  <si>
    <t>Fórmula</t>
  </si>
  <si>
    <t>Misional</t>
  </si>
  <si>
    <t xml:space="preserve">
Control de Vivienda y Veeduría a las Curadurías</t>
  </si>
  <si>
    <t>R42</t>
  </si>
  <si>
    <t xml:space="preserve">Posibilidad de recibir dadivas  por realización de trámites y/o actuaciones administrativas  establecidas por la Ley para beneficio propio y/o de un tercero </t>
  </si>
  <si>
    <t>INT- Recursos y conocimientos con que se cuenta (económicos, personas, procesos, sistemas, tecnología, información)</t>
  </si>
  <si>
    <t>Falta de claridad al momento de informar los usuarios respecto a  los trámites y/o servicios asociados al proceso</t>
  </si>
  <si>
    <t>Pérdida de la imagen institucional</t>
  </si>
  <si>
    <t>Rara vez</t>
  </si>
  <si>
    <t>Mayor</t>
  </si>
  <si>
    <t>C37</t>
  </si>
  <si>
    <t>El  responsable del Proceso de Control de Vivienda y Veeduría a las Curadurías,  programará en el plan estratégico de comunicaciones la realización de  una  (1)  campaña de divulgación tanto a los usuarios externos e internos por diferentes medios comunicación  relacionada con la gratuidad de los trámites, procedimientos y servicios que son generados en el Proceso.</t>
  </si>
  <si>
    <t>Cumple</t>
  </si>
  <si>
    <t>x</t>
  </si>
  <si>
    <t>Subsecretaría de Inspección, Vigilancia y Control de Vivienda</t>
  </si>
  <si>
    <t>Plan estratégico de comunicaciones</t>
  </si>
  <si>
    <t>De acuerdo al tiempo establecido en el plan estratégico de comunicaciones y de acuerdo a la necesidad de la Subsecretaría de IVCV</t>
  </si>
  <si>
    <t>Divulgar a los usuarios internos y externos del proceso información respecto a la gratuidad de los trámites, procedimientos  y/o servicios de la SIVCV</t>
  </si>
  <si>
    <t>Actividad 1, 3 y 4 del procedimiento PG02-PR17 Comunicación Interna
Lineamiento 4 del procedimiento PG02-PR17 Comunicación Interna</t>
  </si>
  <si>
    <t xml:space="preserve">Se envía por correo electrónico  a la Oficina de Comunicaciones, las piezas comunicacionales  para la aprobación respectiva, en caso de solicitar ajustes se responde y se envía los ajustes solicitados, donde nuevamente se envían para revisión y aprobación final </t>
  </si>
  <si>
    <t>Correos electrónicos, formato PG02-FO44, piezas gráficas, publicaciones en redes sociales o páginas web, envíos de correos a los funciones y/o contratistas del proceso.</t>
  </si>
  <si>
    <t>Impacto</t>
  </si>
  <si>
    <t>Reducir</t>
  </si>
  <si>
    <t>Realizar informe de manera semestral en donde se relacionen las campañas dirigidas a los usuarios internos y/o externos respecto a los trámites, procedimientos y/o servicios de la SIVCV</t>
  </si>
  <si>
    <t>Informe Semestral</t>
  </si>
  <si>
    <t xml:space="preserve">Informes </t>
  </si>
  <si>
    <t>Dos Informes de campañas de divulgación</t>
  </si>
  <si>
    <t>INT- Funciones y responsabilidades políticas, objetivos y estrategias implementadas</t>
  </si>
  <si>
    <t>Desconocimiento de los funcionarios y/o contratistas de los procedimientos, trámites y/o servicios asociados al proceso para atender las solicitudes de los usuarios.</t>
  </si>
  <si>
    <t>Pérdida de confianza en lo público</t>
  </si>
  <si>
    <t>C38</t>
  </si>
  <si>
    <t>Los responsables del Proceso de Control de Vivienda y Veeduría a las Curadurías, al inicio de cada vigencia y/o cada vez que se incorpore una persona nueva, capacitará a los funcionarios y/o contratistas en los  procedimientos que implementa el área de la Subsecretaría IVC para atender las solicitudes de los usuarios y/o grupos de interés.</t>
  </si>
  <si>
    <t>Subsecretaría de Inspección, Vigilancia y Control de Vivienda
Subdirector de Prevención y Seguimiento
Subdirector de Investigaciones y Control de Vivienda
Líderes de grupo</t>
  </si>
  <si>
    <t>Estudios previsto del contrato
Obligaciones del contratista</t>
  </si>
  <si>
    <t xml:space="preserve">Cada Vigencia y/o cada vez que ingrese personal nuevo </t>
  </si>
  <si>
    <t>Orientar a la ciudadanía en los trámites de la Subdirección de Prevención y Seguimiento</t>
  </si>
  <si>
    <t>Procedimientos del Proceso de Control de Vivienda y Veeduría a las Curadurías- Mapa Interactivo.</t>
  </si>
  <si>
    <t>Se requiere que todo el personal del Proceso de Control de Vivienda y Veeduría a las Curadurías deba asistir a las socializaciones de los procedimientos, en caso de no asistir por una justa causa reprogramar nuevamente por parte del Líder de cada grupo de trabajo</t>
  </si>
  <si>
    <t>Acta o Listado de asistencia, correos electrónicos.</t>
  </si>
  <si>
    <t>100 FUERTE</t>
  </si>
  <si>
    <t xml:space="preserve">Realizar tres socializaciones al personal  del área, sobre los procedimientos del Proceso de Control de Vivienda y Veeduría a las Curadurías. </t>
  </si>
  <si>
    <t xml:space="preserve">Listado de Asistencia - acta de reunión </t>
  </si>
  <si>
    <t>Subsecretaría de Inspección, Vigilancia y Control de Vivienda
Subdirección de Prevención y Seguimiento
Subdirección de Investigaciones y Control de Vivienda
Líder de Equipo</t>
  </si>
  <si>
    <t xml:space="preserve"> Socializaciones de los Procedimientos de Control de Vivienda</t>
  </si>
  <si>
    <t>Número Socializaciones Realizadas/ 3  Socializaciones Programadas</t>
  </si>
  <si>
    <t>Falta de
comportamientos
de integridad en los servidores públicos que atienden el trámite</t>
  </si>
  <si>
    <t>Pérdida de credibilidad y
confianza del ciudadano</t>
  </si>
  <si>
    <t>C39</t>
  </si>
  <si>
    <t>Al inicio de cada vigencia , los responsables del Proceso de Control de Vivienda y Veeduría a las Curadurías , programarán con el área de Control Disciplinario,  una  sensibilización para los funcionarios y/o contratistas  sobre las incidencias legales que puede generar el cobro por la realización de un trámite o servicio que brinda la Subsecretaría de Inspección, Vigilancia y Control de Vivienda, los cuales son gratuitos.</t>
  </si>
  <si>
    <t>Subsecretaría de Inspección, Vigilancia y Control de Vivienda
Subdirector de Prevención y Seguimiento
Subdirector de Investigaciones y Control de Vivienda</t>
  </si>
  <si>
    <t>Manual de funciones
Obligaciones Contractuales
Código de Integridad</t>
  </si>
  <si>
    <t>Semestralmente</t>
  </si>
  <si>
    <t>Recordar a los funcionarios y contratistas las incidencias disciplinarias, sancionatorias o fiscales que tiene el cobro por la prestación de un trámite y/o servicio</t>
  </si>
  <si>
    <t xml:space="preserve">Radicación de documentos para enajenación Actividad No. 1 a la 8, 13, 14, 15 y 16 del procedimiento PM05-PR33 </t>
  </si>
  <si>
    <t>Se requiere que todos los responsables de atender a los ciudadanos deban asistir a las charlas, en caso de no asistir se deberá reprogramar nuevamente.</t>
  </si>
  <si>
    <t>Comunicación dirigida al área de Control Disciplinario frente a la situación que incurre el profesional.</t>
  </si>
  <si>
    <t xml:space="preserve">
Sensibilizar a los servidores públicos (contratistas y/o funcionarios) mediante, charlas, comunicados, piezas comunicativas y/o cápsulas sobre las incidencias que pueden generar realizar el cobro de un trámite y/o servicio.</t>
  </si>
  <si>
    <t xml:space="preserve">Listado de Asistencia -acta de reunión </t>
  </si>
  <si>
    <t>Subsecretaría de Inspección, Vigilancia y Control de Vivienda
Subdirección de Prevención y Seguimiento
Subdirección de Investigaciones y Control de Vivienda</t>
  </si>
  <si>
    <t>Sensibilización sobre incidencias por cobro de un trámite y/o servicio</t>
  </si>
  <si>
    <t>1 sensibilización</t>
  </si>
  <si>
    <t>R43</t>
  </si>
  <si>
    <t>Posibilidad de perdida o manipulación de un expediente para evitar sanciones en beneficio de un tercero.</t>
  </si>
  <si>
    <t>Custodia inapropiada por parte de los funcionarios y/o contratistas</t>
  </si>
  <si>
    <t xml:space="preserve">Pérdida de trazabilidad del proceso por aplicación deficiente de las actividades relacionadas con la Gestión Documental </t>
  </si>
  <si>
    <t>Probable</t>
  </si>
  <si>
    <t>Catastrófico</t>
  </si>
  <si>
    <t>C40</t>
  </si>
  <si>
    <t xml:space="preserve">Todo el personal del Proceso de Control de Vivienda y veeduría a las Curadurías, debera aplicar el procedimiento PS03-PR05 Préstamo y consulta de documentos, cada vez que se requiera un expediente.
</t>
  </si>
  <si>
    <t>Profesionales del Proceso de Control de Vivienda y veeduría a las Curadurías</t>
  </si>
  <si>
    <t>Manual de funciones
Obligaciones Contractuales
Código de Integridad
Procedimiento PS03-PR05</t>
  </si>
  <si>
    <t>cada vez que se requiera un expediente</t>
  </si>
  <si>
    <t>Acceder  a la información mediante el préstamo y la consulta de expedientes custodiados en los Archivos de Gestión y/o en el Archivo Central de la Secretaría Distrital del Hábitat - SDHT</t>
  </si>
  <si>
    <t>Actividad 1 a la 6: Solicitud de expedientes
y Actividad 7, 8,9,11: Devolución de expedientes del procedimiento PS03-PR05 Préstamo y consulta de documentos</t>
  </si>
  <si>
    <t>Actividad No. 2, 3, 9 y 10 del procedimiento PS03-PR05 Préstamo y consulta de documentos</t>
  </si>
  <si>
    <t>Email , PS03-FO57 Planilla de Control para préstamo y consulta de documentos</t>
  </si>
  <si>
    <t>Probabilidad</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</si>
  <si>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</si>
  <si>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</si>
  <si>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Informe préstamo y consulta de Expediente</t>
  </si>
  <si>
    <t xml:space="preserve">Numero de Informes elaborados/ 12 Informes Programados </t>
  </si>
  <si>
    <t xml:space="preserve">Inadecuada alimentación y cargue de la información en el SIDIVIC </t>
  </si>
  <si>
    <t>Caducidad de términos
Demoras en el tramite de las investigaciones administrativas, ocasionando sanciones disciplinarias y acciones judiciales (Tutelas, Demandas)</t>
  </si>
  <si>
    <t>C41</t>
  </si>
  <si>
    <t>Todos el personal del Proceso de Control de Vivienda y Veeduría a las Curadurías, debe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t>
  </si>
  <si>
    <t>Manual de funciones
Obligaciones Contractuales
Código de Integridad
Procedimiento</t>
  </si>
  <si>
    <t>Evitar perdida de competencia caducidades y vencimiento de términos de las actuaciones administrativas</t>
  </si>
  <si>
    <t>Si se pierde un expediente, se debe poner en conocimiento a Gestión Documental y Control Disciplinario y aplicar el procedimiento de reconstrucción de expedientes</t>
  </si>
  <si>
    <t>SIDIVIC y/o base de datos actualizada del inventario de los expedientes a cargo de la SIVC</t>
  </si>
  <si>
    <t>Improbable</t>
  </si>
  <si>
    <t>EXTREMO</t>
  </si>
  <si>
    <t>Realizar seguimiento mensual  al inventario  de los expedientes activos por parte de los lideres de los grupos de trabajo del área de SIVC</t>
  </si>
  <si>
    <t>Informe mensual de seguimiento al inventario de  expedientes</t>
  </si>
  <si>
    <t>Informe mensual inventario de expedientes</t>
  </si>
  <si>
    <t>Número de Informes elaborados/ 12 informes de seguimiento programado</t>
  </si>
  <si>
    <t>Evaluación</t>
  </si>
  <si>
    <t>Evaluación, Asesoría y Mejora</t>
  </si>
  <si>
    <t>R38</t>
  </si>
  <si>
    <t>Posibilidad de Influencia y manupulación indebida de información analizada para las auditorías o informes de seguimiento por Control Interno con el fin de obtener un beneficio propio o de un tercero</t>
  </si>
  <si>
    <t>Falta de revisión de los informes</t>
  </si>
  <si>
    <t>Sanciones disciplinarias, fiscales y/o penales</t>
  </si>
  <si>
    <t>C49</t>
  </si>
  <si>
    <t>Revision de los informes de auditoria o de seguimiento por parte de la Asesora de Control Interno</t>
  </si>
  <si>
    <t>Asesora de Control Interno</t>
  </si>
  <si>
    <t>Manual de funciones cargo Asesor de Control Interno
Procedimiento PE01-PR07 “Evaluación y Seguimiento”
PE01-PR08 "Planes de Mejoramiento"</t>
  </si>
  <si>
    <t>Cada vez que se realiza un informe de auditoria o seguimiento</t>
  </si>
  <si>
    <t>Comparando las evidencias con los resultados del informe de auditoria o seguimiento</t>
  </si>
  <si>
    <t>Se basa en una evidencia totalmente objetiva y se evidencia a través de correos electrónicos</t>
  </si>
  <si>
    <t>En caso de encontrar inconsistencias o debilidades en el análisis por parte del equipo auditor, se requieren los ajustes o aclaraciones al equipo auditor, documentado a través de correo electrónico y en los procedimientos PE01-PR07 “Evaluación y Seguimiento” y PE01-PR08 "Planes de Mejoramiento"</t>
  </si>
  <si>
    <t>Correo electrónico</t>
  </si>
  <si>
    <t>Solicitar acceso restringido a la Subdirección Administrativa del archivo de gestion de control interno</t>
  </si>
  <si>
    <t>Mesa de ayuda y memorando de solicitud</t>
  </si>
  <si>
    <t>Solicitud realizada</t>
  </si>
  <si>
    <t>Numero de solicitudes realizadas</t>
  </si>
  <si>
    <t>Falta de controles para proteger la información confidencial aportada por los demás procesos, en medio físico e impedir el acceso no autorizado.</t>
  </si>
  <si>
    <t>No hay control</t>
  </si>
  <si>
    <t>66,6666666666667 MODERADO</t>
  </si>
  <si>
    <t>ALTO</t>
  </si>
  <si>
    <t>Falta de controles para proteger la información confidencial aportada por los demás procesos, en medio digital o electrónico, e impedir el acceso no autorizado.</t>
  </si>
  <si>
    <t>C50</t>
  </si>
  <si>
    <t>Solicitud de permisos de acceso a la carpeta compartida asignada a Control Interno a través de la Mesa de Ayuda</t>
  </si>
  <si>
    <t>NR</t>
  </si>
  <si>
    <t>Procedimiento PS05-PR01 "soporte técnico de usuario", lineamiento 4.4</t>
  </si>
  <si>
    <t>Cada vez que se requiera</t>
  </si>
  <si>
    <t>Garantizar al acceso a la información solo al personal autorizado</t>
  </si>
  <si>
    <t>Hace parte del SIG y corresponde al procedimiento PS05-PR01 "soporte técnico de usuario"</t>
  </si>
  <si>
    <t>Resolución del ticket y correspondiente verificación una vez es resuelto</t>
  </si>
  <si>
    <t>La Mesa de Ayuda (GLPI) crea un número de ticket asignado al cual se le puede hacer trazabilidad en cualquier momento determinado</t>
  </si>
  <si>
    <t>PROC- Responsables del proceso</t>
  </si>
  <si>
    <t>Falta de independencia por parte del auditor o asesor.</t>
  </si>
  <si>
    <t>C51</t>
  </si>
  <si>
    <t>Suscripción de formato PE01-FO644 "Acuerdo de confidencialidad - declaración conflicto de interés para auditores internos"</t>
  </si>
  <si>
    <t>Equipo Auditor</t>
  </si>
  <si>
    <t>En el Procedimiento PE01-PR07 “Evaluación y Seguimiento”</t>
  </si>
  <si>
    <t>Cada vez que se realice una auditoría de acuerdo a lo definido en el Plan Anual de Auditoría de la respectiva Vigencia</t>
  </si>
  <si>
    <t>Identificar si existen conflictos de intereses y establecer el acuerdo de confidencial para mantener la independencia de la auditoría</t>
  </si>
  <si>
    <t>Es una manifestación voluntaria  y se encuentra documentada en el formato PE01-FO644 "Acuerdo de confidencialidad - declaración conflicto de interés para auditores internos" y en el procedimiento PE01-PR07 “Evaluación y Seguimiento”</t>
  </si>
  <si>
    <t>Se verifica si existe un conflicto de interés, en caso de existir, el integrante del equipo auditor no es asignado de la auditoría y se encuentra documentado en el formato PE01-FO644 "Acuerdo de confidencialidad - declaración conflicto de interés para auditores internos"</t>
  </si>
  <si>
    <t>Formato PE01-FO644 "Acuerdo de confidencialidad - declaración conflicto de interés para auditores internos"</t>
  </si>
  <si>
    <t>Desconocimiento de resultados y presentación de información falsa</t>
  </si>
  <si>
    <t>C52</t>
  </si>
  <si>
    <t>Implementación del formato PE01-FO645 "Indice de papeles de trabajo"en el marco de los informes de auditoria o seguimiento</t>
  </si>
  <si>
    <t>Registrar y relacionar los papeles trabajo utilizados durante las etapas de la auditoria</t>
  </si>
  <si>
    <t>Se basa en una evidencia totalmente objetiva y encuentra documentado en el procedimiento PE01-PR07 “Evaluación y Seguimiento”</t>
  </si>
  <si>
    <t>Se verifica que la carpeta cuente con todos los soportes relacionados en el formato PE01-FO645 "Indice de papeles de trabajo, en el caso de no ser así, se solicita al equipo auditor se subsanen los soportes faltantes</t>
  </si>
  <si>
    <t>Formato PE01-FO645 "Indice de papeles de trabajo</t>
  </si>
  <si>
    <t>C53</t>
  </si>
  <si>
    <t>Estratégico</t>
  </si>
  <si>
    <t>Gestión de Servicio al Ciudadano</t>
  </si>
  <si>
    <t>R9</t>
  </si>
  <si>
    <t xml:space="preserve">Uso incorrecto de la información suministrada a la ciudadanía para el favorecimiento de intereses propios o de terceros </t>
  </si>
  <si>
    <t xml:space="preserve">Fallas en los canales de información dispuestos para la ciudadanía </t>
  </si>
  <si>
    <t>Incumplimiento a la normatividad legal vigente o sanciones.</t>
  </si>
  <si>
    <t>C160</t>
  </si>
  <si>
    <t>Sensibilización al personal sobre las sanciones que acarrean el favorecimiento de intereses propios o terceros</t>
  </si>
  <si>
    <t>X</t>
  </si>
  <si>
    <t>Caracterización del proceso-Responsable de Proceso</t>
  </si>
  <si>
    <t xml:space="preserve">Correo electrónico semestral </t>
  </si>
  <si>
    <t xml:space="preserve">Con la sensibilización se previene el favorecimiento a terceros </t>
  </si>
  <si>
    <t xml:space="preserve">La fuente de información es la normatividad legal vigente y queda documentada en los correos electrónicos  </t>
  </si>
  <si>
    <t>Memorando donde se informa a la Subsecretaría de Gestión Corporativa y CID las observaciones o desviaciones identificadas.</t>
  </si>
  <si>
    <t xml:space="preserve">Correo electrónico con la sensibilización realizada </t>
  </si>
  <si>
    <t xml:space="preserve">Realizar ejercicios de ciudadano incógnito para evaluar o valorar la atención prestada por los colaboradores en los canales de atención </t>
  </si>
  <si>
    <t>Reporte de visita cliente incógnito</t>
  </si>
  <si>
    <t>Subdirector(a) administrativa - con
contratista (en rol coordinador servicio al ciudadano)</t>
  </si>
  <si>
    <t xml:space="preserve"> tres (3) ejercicios de ciudadano incógnito</t>
  </si>
  <si>
    <t xml:space="preserve">Ciudadano incógnito </t>
  </si>
  <si>
    <t>Reportes entregados/
Reportes programados</t>
  </si>
  <si>
    <t>R10</t>
  </si>
  <si>
    <t>Cobro indebido por prestación de servicios o acceso a la información, para favorecimiento propio o a terceros.</t>
  </si>
  <si>
    <t xml:space="preserve">Falta de divulgación sobre los requisitos para los trámites y servicios que ofrece la entidad </t>
  </si>
  <si>
    <t>C161</t>
  </si>
  <si>
    <t>Promoción de la gratuidad de los trámites y servicios de la entidad en la página web y redes sociales de la SDHT</t>
  </si>
  <si>
    <t>Con la promoción de la gratuidad de los trámites se previene y detecta el costo en los trámites y servicios ofertados</t>
  </si>
  <si>
    <t>Registro fotográfico y/o pantallazos y/o correos de difusión</t>
  </si>
  <si>
    <t xml:space="preserve">Realizar ejercicios de ciudadno incógnito para evaluar o valorar la atención prestada por los colaboradores en los canales de atención </t>
  </si>
  <si>
    <r>
      <rPr>
        <sz val="12"/>
        <color rgb="FFFF0000"/>
        <rFont val="Times New Roman"/>
        <family val="1"/>
      </rPr>
      <t xml:space="preserve"> </t>
    </r>
    <r>
      <rPr>
        <sz val="12"/>
        <color theme="1"/>
        <rFont val="Times New Roman"/>
        <family val="1"/>
      </rPr>
      <t>tres (3) ejercicios de ciudadano incógnito</t>
    </r>
  </si>
  <si>
    <t>Reportes entregados/</t>
  </si>
  <si>
    <t>Administración del Sistema Integrado de Gestión</t>
  </si>
  <si>
    <t>R18</t>
  </si>
  <si>
    <t>Alteración de los documentos del SIG de manera intencional para favorecer a un tercero</t>
  </si>
  <si>
    <t xml:space="preserve">Solicitud de un directivo </t>
  </si>
  <si>
    <t>C181</t>
  </si>
  <si>
    <t>Aplicar el procedimiento PG03-PR05 Elaboración y control de documentos</t>
  </si>
  <si>
    <r>
      <t xml:space="preserve">En la evidencia se presentan en el documento de word un enlace a a las carpetas de la documentació( solicitudes y los procedimeintos, caracteriaciones.. etc.)en sus versiones obsoletas para el Sistema de Gestión
</t>
    </r>
    <r>
      <rPr>
        <b/>
        <sz val="12"/>
        <rFont val="Times New Roman"/>
        <family val="1"/>
      </rPr>
      <t>C181-número de archivos</t>
    </r>
    <r>
      <rPr>
        <sz val="12"/>
        <rFont val="Times New Roman"/>
        <family val="1"/>
      </rPr>
      <t xml:space="preserve">: Uno (1)
</t>
    </r>
    <r>
      <rPr>
        <b/>
        <sz val="12"/>
        <rFont val="Times New Roman"/>
        <family val="1"/>
      </rPr>
      <t>Recomendación:</t>
    </r>
    <r>
      <rPr>
        <sz val="12"/>
        <rFont val="Times New Roman"/>
        <family val="1"/>
      </rPr>
      <t xml:space="preserve"> Mantener la actividad de control  y continuar con el monitoreo.</t>
    </r>
  </si>
  <si>
    <t>PG03-PR05 Elaboración y control de documentos</t>
  </si>
  <si>
    <t>PG03-PR05 Elaboración y control de documentos actividades 4, 5 y 6</t>
  </si>
  <si>
    <t>PG03-FO387 Solicitud creación, anulación o modificación de documentos</t>
  </si>
  <si>
    <t>Iniciar la migración de información a la nueva herramienta tecnológica del Mapa Interactivo</t>
  </si>
  <si>
    <t>Cronograma de migración de información</t>
  </si>
  <si>
    <t>Subdirectora de Programas y Proyectos</t>
  </si>
  <si>
    <t>90%</t>
  </si>
  <si>
    <t>Cumplimiento de cronograma de migración</t>
  </si>
  <si>
    <t>No. de actividades de migración realizadas/N. total de actividades de migración programadas para el periodo*100</t>
  </si>
  <si>
    <t>Favorecer a un servidor con el cambio de información</t>
  </si>
  <si>
    <t>C182</t>
  </si>
  <si>
    <t>Registrar la trazabilidad de las versiones de los documentos en el PG03-FO389 Listado Maestro de Documentos</t>
  </si>
  <si>
    <r>
      <t xml:space="preserve">En la evidencia se presentan el registro del Listado Maestro de Documentos
</t>
    </r>
    <r>
      <rPr>
        <b/>
        <sz val="12"/>
        <rFont val="Times New Roman"/>
        <family val="1"/>
      </rPr>
      <t xml:space="preserve">C182-número de archivos: </t>
    </r>
    <r>
      <rPr>
        <sz val="12"/>
        <rFont val="Times New Roman"/>
        <family val="1"/>
      </rPr>
      <t xml:space="preserve">Uno (1)
</t>
    </r>
    <r>
      <rPr>
        <b/>
        <sz val="12"/>
        <rFont val="Times New Roman"/>
        <family val="1"/>
      </rPr>
      <t>Recomendación:</t>
    </r>
    <r>
      <rPr>
        <sz val="12"/>
        <rFont val="Times New Roman"/>
        <family val="1"/>
      </rPr>
      <t xml:space="preserve"> Mantener la actividad de control  y continuar con el monitoreo.</t>
    </r>
  </si>
  <si>
    <t>PG03-PR05 Elaboración y control de documentos actividad 10</t>
  </si>
  <si>
    <t>PG03-FO389 Listado Maestro de Documentos</t>
  </si>
  <si>
    <t xml:space="preserve">PG03-PR05 Elaboración y control de documentos </t>
  </si>
  <si>
    <t>Implementación del módulo de documentos de la herramienta mapa interactivo</t>
  </si>
  <si>
    <t>Reportes del Módulo de documentos</t>
  </si>
  <si>
    <t>Porcentaje de implementación del módulo de documentos</t>
  </si>
  <si>
    <t>No de solicitudes tramitadas/NO. De solicitudes recibidas</t>
  </si>
  <si>
    <t>Apoyo</t>
  </si>
  <si>
    <t xml:space="preserve">Gestión de Bienes, Servicios e Infraestructura </t>
  </si>
  <si>
    <t>R30</t>
  </si>
  <si>
    <t>Alteración del inventario de activos de la Entidad, con el fin de favorecer intereses particulares.</t>
  </si>
  <si>
    <t>Falta de ética profesional. Debilidades en los controles de los procedimientos. Falta de seguimiento.</t>
  </si>
  <si>
    <t>C139</t>
  </si>
  <si>
    <t>Registro de ingreso y salida de bienes</t>
  </si>
  <si>
    <t>Procedimiento de ingreso y salida de bienes</t>
  </si>
  <si>
    <t>Registro de ingreso y salida de bienes, verificación de formatos de toma física, plaqueteo de bienes con el código de inventario</t>
  </si>
  <si>
    <t>Realizar actualización de inventario de acuerdo al cronograma que se establezca</t>
  </si>
  <si>
    <t>Entradas de Almacén
Asignaciones de Bienes Muebles e Inmuebles de la SDHT a los Funcionarios y Contratistas</t>
  </si>
  <si>
    <t>Subdirección Administrativa</t>
  </si>
  <si>
    <t>Inventario actualizado en el sistema</t>
  </si>
  <si>
    <t>Inventario de Activos</t>
  </si>
  <si>
    <t>Entrada de bienes al almacén/salida de bienes de inventarios</t>
  </si>
  <si>
    <t xml:space="preserve"> Gestión Contractual</t>
  </si>
  <si>
    <t>R80</t>
  </si>
  <si>
    <t>Celebración de contratos con personas incursas en causales de inhabilidades e incompatibilidades previstas en la ley</t>
  </si>
  <si>
    <t xml:space="preserve">Omisión de las causales de inhabilidades e incompatibilidades previstas en la Constitución y la ley para la celebración de los contratos </t>
  </si>
  <si>
    <t>C130</t>
  </si>
  <si>
    <t>Consultar al contratista en las Entidades de control</t>
  </si>
  <si>
    <t>Procedimiento de Gestión Contractual, donde se detallan las actividades a desarrollar y los responsables</t>
  </si>
  <si>
    <t>La evidencia es el memorando de notificación de apertura de investigación disciplinaria</t>
  </si>
  <si>
    <t>El control  permite resolver de manera inmediata el evento de riesgo presentado. La evidencia reposa en el expediente contractual y en el expediente de la investigación bajo la reserva de CID</t>
  </si>
  <si>
    <t>Se genera acta de cancelación anticipada del contrato.
Link del SECOP donde se evidencien las consultas realizadas</t>
  </si>
  <si>
    <t>Link del SECOP donde se evidencien las consultas realizadas</t>
  </si>
  <si>
    <t>100% contratos con verificación de inhabilidades</t>
  </si>
  <si>
    <t>Control de legalidad</t>
  </si>
  <si>
    <t>Número de contratos identificados por inhabilidades</t>
  </si>
  <si>
    <t>R81</t>
  </si>
  <si>
    <t>Favorecimiento a un oferente en la adjudicación del proceso de selección</t>
  </si>
  <si>
    <t>Documentos falsos o irregulares presentados por los oferentes y que la entidad no logra evidenciar en el momento de la evaluación</t>
  </si>
  <si>
    <t>Posible</t>
  </si>
  <si>
    <t>C131</t>
  </si>
  <si>
    <t>Lineamientos frente a la comunicación entre el Comité Evaluador y los proponentes e interesados</t>
  </si>
  <si>
    <t>Manual de Contratación, donde se detallan las actividades a desarrollar y los responsables, 4.4. FUNCIONES DEL ORDENADOR DEL GASTO
Conforme, 4.4.1. ETAPA PRECONTRACTUAL - SELECCIÓN DE LOS CONTRATISTAS, numeral 4</t>
  </si>
  <si>
    <t>La periodicidad se define en el PAA, de acuerdo a la programación para la radicación de cada solicitud</t>
  </si>
  <si>
    <t>El control previene el impacto del riesgo. El soporte corresponde al acta de designación del comité evaluador ubicada en el expediente contractual</t>
  </si>
  <si>
    <t>Manual de Contratación, donde se detallan las actividades a desarrollar y los responsables</t>
  </si>
  <si>
    <t>El control establecido permite detectar de forma temprano el evento de riesgo. Acta de asignación de evaluadores</t>
  </si>
  <si>
    <t>El acta de asignación de evaluadores, reposa en el expediente contractual</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</si>
  <si>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</si>
  <si>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Certificación de inoperancia de las plataformas de SECOP, para realizar el uso de otros canales de comunicación</t>
  </si>
  <si>
    <t>0 reportes de uso de otros canales de comunicación</t>
  </si>
  <si>
    <t>Canales de comunicación</t>
  </si>
  <si>
    <t>Certificados de inoperancia de las plataformas de SECOP</t>
  </si>
  <si>
    <t>Conducta dolosa entre el comité evaluador y oferentes con el fin de obtener un beneficio propio o particular</t>
  </si>
  <si>
    <t>C132</t>
  </si>
  <si>
    <t>Revisión, análisis, motivación y elaboración de adendas a que haya lugar a los pliegos de condiciones y demás documentos del proceso</t>
  </si>
  <si>
    <t>La periodicidad la define el comité evaluador, considerando los componentes técnico, jurídico y financiera</t>
  </si>
  <si>
    <t>El control previene el impacto del riesgo</t>
  </si>
  <si>
    <t>El control establecido permite detectar de forma temprano el evento de riesgo. Adendas</t>
  </si>
  <si>
    <t>Las adendas, reposan en el expediente contractual</t>
  </si>
  <si>
    <t>50 MODERADO</t>
  </si>
  <si>
    <t>Revisar la pertinencia y/u oportunidad de la realización de adendas, a partir del documento de respuesta a observaciones a las reglas de participación, motivadas mediante alcances a los estudios previos del proceso de selección, soportados con las comunicaciones del Área solicitante, con el visto bueno del Comité de Contratación, con el fin de ampliar el espectro de participación y pluralidad de oferentes, mediante la modificación de aspectos técnicos y/o formales del proceso, como resultado del análisis a las observaciones a las reglas de participación</t>
  </si>
  <si>
    <t>Adendas con actas de comité de contratación y/o adquisiciones</t>
  </si>
  <si>
    <t>0 adendas modificatorias</t>
  </si>
  <si>
    <t>Generación de adendas</t>
  </si>
  <si>
    <t>Número de adendas generados por proceso de selección</t>
  </si>
  <si>
    <t>Selección inadecuada de la modalidad de contratación con el propósito de direccionar el proceso</t>
  </si>
  <si>
    <t>Modificación de documentos con el fin de obtener un beneficio particular</t>
  </si>
  <si>
    <t xml:space="preserve"> Control Disciplinario</t>
  </si>
  <si>
    <t>R63</t>
  </si>
  <si>
    <t>Realizar u omitir actuaciones de carácter disciplinario que favorecen intereses ajenos a los principios que rigen la función administrativa</t>
  </si>
  <si>
    <t>Violación consciente de los principios que rigen la función pública por parte de los sujetos que intervienen en el                        procedimiento disciplinario.</t>
  </si>
  <si>
    <t>Moderado</t>
  </si>
  <si>
    <t>C74</t>
  </si>
  <si>
    <t>Revisar el contenido de la actuación disciplinaria y revisar el expediente por causa de la presentación del proyecto de providencia</t>
  </si>
  <si>
    <t xml:space="preserve">Actos administrativos y diligencias suscritas por el responsable del proceso </t>
  </si>
  <si>
    <t>Asignación de Funciones</t>
  </si>
  <si>
    <t xml:space="preserve">Actos administrativos y diligencias suscritas por el responsable del proceso  </t>
  </si>
  <si>
    <t>Correos electronicos y Actas de reunión</t>
  </si>
  <si>
    <t>Actos administrativos y diligencias suscritas por el responsable del proceso  Correos electronicos y Actas de reunión</t>
  </si>
  <si>
    <t>Verificar que la  actuación disciplinaria cumpla con los  requisitos legales 
Verificar que la  actuación disciplinaria cumpla con los principios de la función administrativa
Socializar las decisiones judiciales y administrativas sancionatorias con el  fin de prevenir actos de corrupción
Verificar si la propuesta de decisión esta acorde con las pruebas y los hechos</t>
  </si>
  <si>
    <t>Actas de reparto, Correos electrónicos y/o Actas de reunión 
Firma en el documento y cuadro actos administrativos</t>
  </si>
  <si>
    <t>Subsecretario de Gestión Corporativa y CID</t>
  </si>
  <si>
    <t xml:space="preserve">Actuaciones disciplinarias conforme a los principios que rigen la función pública </t>
  </si>
  <si>
    <t>Revisión actuaciones disciplinarias</t>
  </si>
  <si>
    <t xml:space="preserve">Actuaciones  disciplinarias revisados por el operador disciplinario / Actuaciones disciplinarios realizadas en el año </t>
  </si>
  <si>
    <t>R64</t>
  </si>
  <si>
    <t>Retardar intencionalmente el  ejercicio de las actuaciones procesales permitiendo la ocurrencia de la prescripción o de la caducidad de la acción disciplinaria para favorecer intereses particulares.</t>
  </si>
  <si>
    <t>Omitir de manera intencional el control de los términos procesales para favorecer intereses particulares, contrarios a los principios que rigen la función pública.</t>
  </si>
  <si>
    <t>C75</t>
  </si>
  <si>
    <t>Disciplinaria (SID), con el fin de conocer el estado actual de los términos procesales de las actuaciones disciplinarias y su próximo vencimiento
Revisión de expedientes</t>
  </si>
  <si>
    <t>Asignación de funciones u obligaciones contractuales</t>
  </si>
  <si>
    <t xml:space="preserve">Acta de Reparto donde se identifica el responsable de realizar el reparto </t>
  </si>
  <si>
    <t>Actas de reparto
Informe de actuaciones cargadas en el SID</t>
  </si>
  <si>
    <t xml:space="preserve">Constancias del SID </t>
  </si>
  <si>
    <t>Revisar las actuaciones disciplinarias, verificando la fecha de los hechos, los documentos del expediente, la fecha de la providencia y de las demás actuaciones, considerando los términos  establecidos.</t>
  </si>
  <si>
    <t>Actas de reparto
Informe de actuaciones cargadas en el SID y cuadro de actos administrativos</t>
  </si>
  <si>
    <t>Actuaciones procesales oportunas de acuerdo a los términos y etapas procesales de Ley</t>
  </si>
  <si>
    <t>Actas de reparto con control terminos y etapas procesos disciplinarios</t>
  </si>
  <si>
    <t>Actuaciones   realizadas / Procesos disciplinarios recibidos año/</t>
  </si>
  <si>
    <t xml:space="preserve">Gestión Documental </t>
  </si>
  <si>
    <t>R27</t>
  </si>
  <si>
    <t xml:space="preserve">Pérdida, alteración, deterioro y/o destrucción de documentos para favorecimiento de intereses particulares </t>
  </si>
  <si>
    <t>Actos mal intencionados de servidores públicos y/o contratistas con intereses particulares.</t>
  </si>
  <si>
    <t>C119</t>
  </si>
  <si>
    <t xml:space="preserve">Aplicación del procedimiento de préstamo y consulta de documentos </t>
  </si>
  <si>
    <t>Procedimiento de préstamo y consulta de documentos 
Formato de préstamo de documentos</t>
  </si>
  <si>
    <t>Procedimiento de préstamo y consulta de documentos 
Correos electrónicos de solicitud de ingreso
Formato de préstamo de documentos</t>
  </si>
  <si>
    <t>Correos electrónicos de solicitud de ingreso
Formato de préstamo de documentos</t>
  </si>
  <si>
    <t>Sensibilización frente a la responsabilidad del documento</t>
  </si>
  <si>
    <t xml:space="preserve">Listados de Asistencia </t>
  </si>
  <si>
    <t>1 en la en el periodo a evaluar</t>
  </si>
  <si>
    <t>Capacitación de sensibilización</t>
  </si>
  <si>
    <t>Capacitación de sensibilización realizada/Capacitación de sensibilización programada</t>
  </si>
  <si>
    <t>Incumplimiento de los protocolos de seguridad.</t>
  </si>
  <si>
    <t>31,6666666666667 DEBIL</t>
  </si>
  <si>
    <t>Falta de controles para la conservación del documento.</t>
  </si>
  <si>
    <t xml:space="preserve">
Gestión Financiera</t>
  </si>
  <si>
    <t>R58</t>
  </si>
  <si>
    <t>Tramite de  pagos que no cumplen con los requisitos y autorizaciones requeridos, buscando favorecer intereses particulares</t>
  </si>
  <si>
    <t xml:space="preserve">Debilidad en la aplicación de los puntos de control establecidos en el procedimiento de pagos.  </t>
  </si>
  <si>
    <t>C113</t>
  </si>
  <si>
    <t>Aplicación de los controles establecidos en el procedimiento de pagos</t>
  </si>
  <si>
    <t>Actividades 5 , 11, 14 y 16 Procedimiento de pagos</t>
  </si>
  <si>
    <t>Las revisiones se realizan de forma permanente para cada pago realizado por la Subdirección Financiera</t>
  </si>
  <si>
    <t>Verificar que la documentación radicada para los pagos cumplan con los requerimientos establecidos para pago</t>
  </si>
  <si>
    <t>Es confiable  toda vez que se evidencian  la participación  de varios profesionales en el proceso de revisión y aprobación de los pagos</t>
  </si>
  <si>
    <t>Correos y /o comunicaciones a los supervisores informando ilas inconsistencias</t>
  </si>
  <si>
    <t>Ordenes de pago revisadas, planillas firmadas y aprobadas a través del sistema de pagos</t>
  </si>
  <si>
    <t>Documentar en el procedimiento de pagos un lineamiento para el manejo del cuadro de reparto</t>
  </si>
  <si>
    <t>Procedimiento actualizado</t>
  </si>
  <si>
    <t>Profesional Subdirección Financiera</t>
  </si>
  <si>
    <t>1 Procedimiento actualizado</t>
  </si>
  <si>
    <t>Falta de experiencia y/o conocimiento respecto del proceso de pagos por parte del personal que interviene en el mismo.</t>
  </si>
  <si>
    <t>C114</t>
  </si>
  <si>
    <t>Socialización semestral del procedimiento y los requisitos a contemplar en el proceso de trámite de pago dirigido a las personas que hacen parte del mismo.</t>
  </si>
  <si>
    <t>Profesional Universitario de la Subdirección Financiera</t>
  </si>
  <si>
    <t>Esta socialización se requiere por lo menos 2 veces durante la vigencia, para informar a los integrantes del equipo de Gestión Financiera los cambios en la metodología buscando siempre optimizar el Proceso de Gestión Financiera</t>
  </si>
  <si>
    <t>Evitar que se generan errores en el procedimiento de pagos por desconocimiento de las personas responsables de llevar a cabo las actividades del mismo</t>
  </si>
  <si>
    <t>Es confiable al tener capacitado al equipo de la Subdirección Financiera conforme a las necesidades del proceso</t>
  </si>
  <si>
    <t>En caso de evidenciarse desconocimiento de algún integrante se reforzaran los conceptos requeridos</t>
  </si>
  <si>
    <t>Planillas de asistencia</t>
  </si>
  <si>
    <t xml:space="preserve">Entrega de dádivas al personal que interviene en el trámite de pago </t>
  </si>
  <si>
    <t>C115</t>
  </si>
  <si>
    <t>Divulgación de  información relacionada con  las responsabilidades y sanciones aplicables a los funcionarios públicos</t>
  </si>
  <si>
    <r>
      <t xml:space="preserve">En la carpeta asignada para la evidencia no se presenta ningún archivo como resultado de la ejecución del control
</t>
    </r>
    <r>
      <rPr>
        <b/>
        <sz val="12"/>
        <rFont val="Times New Roman"/>
        <family val="1"/>
      </rPr>
      <t>C115-número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</si>
  <si>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Subdirector(a) Financiera</t>
  </si>
  <si>
    <t>Esta socialización se requiere por lo menos 1 vez durante la vigencia, para informar a los integrantes del equipo de Gestión Financiera los cambios en la normatividad disciplinaria</t>
  </si>
  <si>
    <t>Informar a los integrantes del equipo de trabajo de la Subdirección Financiera de la faltas disciplinarias y sanciones aplicables a los funcionarios públicos</t>
  </si>
  <si>
    <t>Es confiable dado que los integrantes del equipo de trabajo de la Subdirección Financiera  tendrá claridad en las actuaciones tipificadas como actos de corrupción y las sanciones aplicables</t>
  </si>
  <si>
    <t>En caso de no realizarse la socialización solicitada, se reiterara la solicitud a la dependencia correspondiente</t>
  </si>
  <si>
    <t xml:space="preserve">Solicitud de socialización </t>
  </si>
  <si>
    <t xml:space="preserve">
Formulación de Lineamientos e Instrumentos de Vivienda y Hábitat </t>
  </si>
  <si>
    <t>R20</t>
  </si>
  <si>
    <t>Posibilidad de indebida Manipulación de lineamientos e instrumentos de la Política Pública del Hábitat para el favorecimiento y beneficio de terceros limitando el acceso a una vivienda digna y el mejoramiento de las condiciones de vida en el territorio urbano y rural con el fin de beneficiar a distintos actores que tengan intereses particulares en la política Publica del Hábitat</t>
  </si>
  <si>
    <t>EXT- Políticos</t>
  </si>
  <si>
    <t>Grupos de presión influyendo en la política de vivienda y hábitat</t>
  </si>
  <si>
    <t>C60</t>
  </si>
  <si>
    <t xml:space="preserve">Aplicación del PM07-PR01 Diseño de lineamientos e instrumentos de política de vivienda y hábitat, en lo relacionado con la públicación y socialización de los lienamientos construidos. </t>
  </si>
  <si>
    <t xml:space="preserve">Actas, listados de asistencia, y soporte de públicación de los diferentes lineamientos e instrumentos. </t>
  </si>
  <si>
    <t xml:space="preserve">Actas, listados de asistencia, y correos del seguimiento a los diferentes lineamientos e instrumentos. </t>
  </si>
  <si>
    <t>Socializar a partes interesadas los lineamientos e instrumentos de vivienda y habitat oficial.</t>
  </si>
  <si>
    <t>Listados de asistencia, soporte de públicación  Hábitat en Cifras, correos de socialización</t>
  </si>
  <si>
    <t>- Subsecretario (a) de Planeación y Política                                                                 - Subsecretario(a) y/o Subdirector de Información Sectorial                                                             - Subsecretario(a) y/o subdirector (es) líder solicitante del lineamiento y/o instrumento                                                                                                                   - Subsecretario (a) y/o subdirectores líderes del desarrolla del lineamientoo instrumento                                                                                                  - Profesionales a cargo del desarrollo del lineamiento y/o instrumento                                                 - Subdirector (es) de la Subsecretaria de Planeación y Políticacomo áreas de apoyo técnico en la revisión del desarrolla del lineamiento y/o instrumento.</t>
  </si>
  <si>
    <t>Realizar la socialización del 100% de los lineamientos e instrumentos de vivienda y hábitat</t>
  </si>
  <si>
    <t>Socialización del 100% de los instrumentos de vivienda y hábitat</t>
  </si>
  <si>
    <t>(Sumatoria de las socializaciones de los linieamientos e instrumentos de vivienda y hábitat/ Sumatoria de los lineamientos e intrumentos de vivienda y hábitat programados)*100</t>
  </si>
  <si>
    <t xml:space="preserve">Instrumentos de Financiación para el Acceso a la Vivienda </t>
  </si>
  <si>
    <t>R22</t>
  </si>
  <si>
    <t>Cobro por la prestación del servicio gratuito para favorecimiento de agentes externos de la entidad.</t>
  </si>
  <si>
    <t>INT- Relaciones con las partes interesadas</t>
  </si>
  <si>
    <t>Falta de información clara ante el ciudadano frente a la gratuidad de los trámites y/o servicios.</t>
  </si>
  <si>
    <t>Pérdida de credibilidad y de confianza institucional.</t>
  </si>
  <si>
    <t>C57</t>
  </si>
  <si>
    <t>En las comunicaciones oficiales se informa acerca de la gratuidad de los trámites y/o servicios frente a los programas para el acceso a la vivienda</t>
  </si>
  <si>
    <t>El responsable asignado es el Subdirector(a) de Recursos Públicos</t>
  </si>
  <si>
    <t>El  Subdirector(a) de Recursos Públicos tiene la autoridad adecuada para la aprobación de las Comunicaciones Oficiales</t>
  </si>
  <si>
    <t>El Subdirecto(a) de Recursos Públicos da respuesta oportuna a las solicitudes que requieren respuesta a través Comunicaciones Oficiales.</t>
  </si>
  <si>
    <t>El propósito del control es prevenir y detectar posible cobro por los servicios que ofrece los programas de vivienda que ofrece la Entidad a través de las Comunicaciones Oficiales.</t>
  </si>
  <si>
    <t>La fuente de información de la actividad de control es confiable, debido a que se realiza a través del Sistema de Autorización de Procesos y Documentos Forest.</t>
  </si>
  <si>
    <t>En caso de presentarse desviaciones en las Comunicaciones Oficiales se investigan y se resuelven oportunamente.</t>
  </si>
  <si>
    <t>Se deja evidencia completa en las Comunicaciones Oficiales, en las que se indica la gratuidad de los trámites en la SDHT.</t>
  </si>
  <si>
    <t>Evitar</t>
  </si>
  <si>
    <t>Solicitar a la Subsecretaría de Planeación y Política una (1) capacitación acerca de lineamientos y/o políticas de transparencia, anticorrupción y código de ética.</t>
  </si>
  <si>
    <t>Formato PS03-FO20 Listado de asistencia y presentación.</t>
  </si>
  <si>
    <t>Subdirección de Recursos Públicos y la Subsecretaría de Planeación y Política.</t>
  </si>
  <si>
    <t>Capacitaciones de transparencia y anticorrupción</t>
  </si>
  <si>
    <r>
      <rPr>
        <u/>
        <sz val="12"/>
        <color theme="1"/>
        <rFont val="Times New Roman"/>
        <family val="1"/>
      </rPr>
      <t># capacitaciones realizadas</t>
    </r>
    <r>
      <rPr>
        <sz val="12"/>
        <color theme="1"/>
        <rFont val="Times New Roman"/>
        <family val="1"/>
      </rPr>
      <t xml:space="preserve">      x 100
# capacitaciones programadas</t>
    </r>
  </si>
  <si>
    <t xml:space="preserve">Gestión Jurídica </t>
  </si>
  <si>
    <t>R24</t>
  </si>
  <si>
    <t>Manipulación de información del archivo judicial o administrativo para el favorecimiento de terceros</t>
  </si>
  <si>
    <t>EXT- Sociales y culturales</t>
  </si>
  <si>
    <t>Falta de control y custodia permanente del archivo Judicial y Administratvo para favorecer a un tercero</t>
  </si>
  <si>
    <t xml:space="preserve">Pérdida de documentos </t>
  </si>
  <si>
    <t>C78</t>
  </si>
  <si>
    <t>Control del prestamo  documental</t>
  </si>
  <si>
    <t xml:space="preserve">Auxiliar Administrativo - Técnico Administrativo y contratista -apoyo a la Gestión  </t>
  </si>
  <si>
    <t xml:space="preserve">Manual de funciones y obligaciones del contratista  </t>
  </si>
  <si>
    <t xml:space="preserve">PS03-PR05 Procedimiento de préstamo y consulta de documentos </t>
  </si>
  <si>
    <t>Se lleva un registro del préstamo de los documentos para detectar quién tuvo su custodia en determinado lapso de tiempo</t>
  </si>
  <si>
    <t>la planilla esta en el sistema SIG  de la Entidad.</t>
  </si>
  <si>
    <t>realizando el seguimiento a la plantilla de control de prestamo y organización del archivo por parte del personal de apoyo</t>
  </si>
  <si>
    <t>planilla SIG, archivo jurídico piso 11</t>
  </si>
  <si>
    <t xml:space="preserve">Solicitud de Prestamo a traves de la Planila y controlar el prestamo de los expedientes en los plazos establecidos en el procedimiento </t>
  </si>
  <si>
    <t>FORMATO PS03-FO57-V9</t>
  </si>
  <si>
    <t xml:space="preserve">Subsecretaría jurídica </t>
  </si>
  <si>
    <t xml:space="preserve">Control del prestamo de expedientes </t>
  </si>
  <si>
    <t xml:space="preserve">No. de Expedientes prestados/No. de Expedientes devueltos </t>
  </si>
  <si>
    <t>Producción de Información Sectorial</t>
  </si>
  <si>
    <t>R13</t>
  </si>
  <si>
    <t>Posibilidad de afectación en la imagen por Incumplimiento de compromisos debido a la manipulación de la información del sector hábitat</t>
  </si>
  <si>
    <t>Falta de integridad, disponibilidad y confiabilidad en el manejo de la información del sector</t>
  </si>
  <si>
    <t>C144</t>
  </si>
  <si>
    <t xml:space="preserve">La entidad promueve el buen uso y manejo de la información mensualmente a través de actas de compromiso, confidencialidad y de buen manejo de la información que permitan asegurar la información misional y estratégica diligenciando los formatos establecidos en procedimiento PG04-PR09 </t>
  </si>
  <si>
    <t>Formato PG04-FO554 Compromiso de confidencialidad y buen uso de la información de la Secretaría Distrital del Hábitat</t>
  </si>
  <si>
    <t>Continuar con la generación de actas de confidencialidad y buen manejo de la información para los profesionales que hagan uso de ella y oficializar el formato en el mapa de procesos de la entidad.</t>
  </si>
  <si>
    <t>Subdirección de Información Sectorial</t>
  </si>
  <si>
    <t>100% actas de confidencialidad tramitadas</t>
  </si>
  <si>
    <t>Actas de confidencialidad y buen manejo de la información</t>
  </si>
  <si>
    <t>Número de actas de confidencialidad y buen manejo de la información recibidas debidamente firmadas en el año/Total de solicitudes enviadas de actas de confidencialidad y buen manejo de la información en el año</t>
  </si>
  <si>
    <t>No se realicen una adecuado selección y priorización de usuarios de la información del sector.</t>
  </si>
  <si>
    <t>C145</t>
  </si>
  <si>
    <t xml:space="preserve">La entidad define el manejo de la información mensualmente a partir de la clasificación de perfiles de usuario que permitan dar acceso a la base Geográfica de la SDHT Diligenciando los formatos establecidos en el procedimiento PG04-PR09. </t>
  </si>
  <si>
    <t>Formato PG04-FO561 de Administración de Usuarios de la BDG de la SDHT.</t>
  </si>
  <si>
    <t>Continuar con la aplicación del formato PG04-FO561 de Administración de Usuarios de la BDG de la SDHT, de la Geodatabase empresarial de la SDHT.</t>
  </si>
  <si>
    <t>PG04-FO561 de Administración de Usuarios de la BDG de la SDHT</t>
  </si>
  <si>
    <t>100% solicitudes tramitadas</t>
  </si>
  <si>
    <t>Perfil de Usuarios</t>
  </si>
  <si>
    <t>Número de solicitudes de Usuarios tramitadas en el año/ Número de solicitudes de usuario recibidas en el año</t>
  </si>
  <si>
    <t xml:space="preserve">Desconocimiento de política para aseguramiento e intercambio de la información </t>
  </si>
  <si>
    <t>C146</t>
  </si>
  <si>
    <t xml:space="preserve">La entidad identifica la información que es susceptible a publicar como dato abierto de acuerdo con la dinámica del proceso realizando seguimiento y actualización al cronograma de publicaciones de acuerdo con las políticas de seguridad de la información Diligenciando los formatos establecidos en el procedimiento PG04-PR08. </t>
  </si>
  <si>
    <t>PG04-FO467 identificación de la información a publicar como dato abierto.</t>
  </si>
  <si>
    <t>Aplicar el formato PG04-FO467 identificación de la información a publicar como dato abierto.</t>
  </si>
  <si>
    <t>PG04-FO467 identificación de la información a publicar como dato abierto</t>
  </si>
  <si>
    <t xml:space="preserve">100% datos abiertos publicados </t>
  </si>
  <si>
    <t>Información como dato abierto de la SDHT</t>
  </si>
  <si>
    <t>Total de archivos de información publicados como dato abierto en el año/Total de archivos de información programados como dato abierto a publicar en el año</t>
  </si>
  <si>
    <t xml:space="preserve">Gestión de Soluciones Habitacionales </t>
  </si>
  <si>
    <t>R72</t>
  </si>
  <si>
    <t>Posibilidad de omitir los lineamientos establecidos por la entidad en los procedimientos para la evaluación de predios en declaratoria de desarrollo y construcción, así como en proyectos asociados,  para favorecimiento de terceros con el fin de recibir o solicitar beneficios a nombre propio</t>
  </si>
  <si>
    <t>Falta de ética del profesional que emite las evaluaciones,  conceptos técnicos y seguimiento y/o acompañamiento a los predios y/o proyectos vinculados al proceso</t>
  </si>
  <si>
    <t>C26</t>
  </si>
  <si>
    <t>Sensibilización acerca del código de ética aplicado en el momento de la emisión de conceptos técnicos.</t>
  </si>
  <si>
    <t>PS03-FO20</t>
  </si>
  <si>
    <t>Actividad de sensibilización del código de ética  aplicado en el proceso de emisión, revisión y aprobación de conceptos técnicos realizados por los profesionales de la subdirección.</t>
  </si>
  <si>
    <t>Listado de asistencia y evidencias de la actividad</t>
  </si>
  <si>
    <t>Subdirector (a) Gestión del Suelo</t>
  </si>
  <si>
    <t>2 actividades de sensibilización</t>
  </si>
  <si>
    <t>Actividad de sensibilización código de ética</t>
  </si>
  <si>
    <t>No. Actividades realizadas / No de actividades programadas</t>
  </si>
  <si>
    <t>Falta de rigurosidad en la revisión del concepto técnico emitido, por parte de los profesionales correspondiente</t>
  </si>
  <si>
    <t>C27</t>
  </si>
  <si>
    <t>Revisión en binas de los conceptos técnicos emitidos por los profesionales.</t>
  </si>
  <si>
    <t>Reporte SIDEC - Relación de conceptos técnicos emitidos por la Subdirección de Gestión del Suelo</t>
  </si>
  <si>
    <t>Reporte SIDEC - Relación de conceptos técnicos emitidos por la Subdirección de Gestión del Suelo y pdf de Conceptos Técnicos aleatorios</t>
  </si>
  <si>
    <t>Revisar el 100% de los conceptos técnicos emitidos por los profesionales de la Subdirección de Gestión del Suelo</t>
  </si>
  <si>
    <t>Revisión y/o aprobación de conceptos técnicos emitidos por la Subdirección de Gestión del Suelo</t>
  </si>
  <si>
    <t>No de conceptos técnicos emitidos / No de conceptos técnicos revisados</t>
  </si>
  <si>
    <r>
      <rPr>
        <b/>
        <sz val="12"/>
        <color theme="1"/>
        <rFont val="Times New Roman"/>
        <family val="1"/>
      </rPr>
      <t>Acción Plan Contingencia APC:</t>
    </r>
    <r>
      <rPr>
        <sz val="12"/>
        <color theme="1"/>
        <rFont val="Times New Roman"/>
        <family val="1"/>
      </rPr>
      <t xml:space="preserve"> 
Notificar al área y/o ente de control respectiva acerca de la omision de lineamientos realizada</t>
    </r>
  </si>
  <si>
    <t>Notificacion realizada</t>
  </si>
  <si>
    <t xml:space="preserve">
Gestión del Talento Humano</t>
  </si>
  <si>
    <t>R48</t>
  </si>
  <si>
    <t>Omisión en la verificación del cumplimiento de los requisitos para  el empleo, con el fin de favorecer a terceros</t>
  </si>
  <si>
    <t xml:space="preserve">Falta de ética profesional. 
 </t>
  </si>
  <si>
    <t>C99</t>
  </si>
  <si>
    <t xml:space="preserve">Certificación de Cumplimiento de requisitos </t>
  </si>
  <si>
    <t>PS01-PR08 Vinculación de personal en la planta de empleos de la Secretaría Distrital del Hábitat.</t>
  </si>
  <si>
    <t>15</t>
  </si>
  <si>
    <t>PS01-FO565 Certificado de cumplimiento de requisitos</t>
  </si>
  <si>
    <t>PS01-FO565 Certificado de cumplimiento de requisitos
Historia Laboral del funcionario</t>
  </si>
  <si>
    <t>PS01-FO565 Certificado de cumplimiento de requisitos diligenciado</t>
  </si>
  <si>
    <t>10</t>
  </si>
  <si>
    <t>Aplicar del formato de Certificación de Cumplimiento de requisitos 
en el proceso PS01-PR08 Vinculación de personal en la planta de empleos de la Secretaría Distrital del Hábitat.</t>
  </si>
  <si>
    <t xml:space="preserve">Certificación de Cumplimiento </t>
  </si>
  <si>
    <t>Subsecretaría de Gestión Corporativa y CID</t>
  </si>
  <si>
    <t xml:space="preserve"> </t>
  </si>
  <si>
    <t>Certificación de Cumplimiento de Requisitos</t>
  </si>
  <si>
    <t>Formatos de Verificación de Requisitos aplicados en el periodo de evaluación /
Funcionarios vinculados en el periodo de evaluación</t>
  </si>
  <si>
    <t>Debilidades en los controles del proceso.</t>
  </si>
  <si>
    <t>Gestión Tecnológica</t>
  </si>
  <si>
    <t>R53</t>
  </si>
  <si>
    <t xml:space="preserve">Posibilidad de Fuga de Información por execeso en las facultades  otorgadas con el fin brindar beneficios privados o particulares  </t>
  </si>
  <si>
    <t>Falta de monitoreo de acceso a la información.
Falta de conciencia en el uso adecuado de la información y contraseñas
Inexistencia de Acuerdos de confidencialidad. 
Falta de una efectiva  política o procedimiento de clasificación y etiquetado de la información.</t>
  </si>
  <si>
    <t>C86</t>
  </si>
  <si>
    <t>Creación de usuarios mediante Directorio Activo</t>
  </si>
  <si>
    <t>Personal Tecnico de Sistemas 
Servidores publicos y contratistas
Responsable del activo de información / Responsable de gestión tecnológica y/o ofical de seguridad o quien haga sus veces</t>
  </si>
  <si>
    <t>PS05-PR01 Soporte usua V4
PS05-PR04 Gestion incidente V3</t>
  </si>
  <si>
    <t>Trimestral</t>
  </si>
  <si>
    <t>Respuestas a los ticket de mesa de ayuda</t>
  </si>
  <si>
    <t>Incidencias reportadas en la mesa de ayuda que son atendidas de acuerdo al procedimiento de soporte tecnico a usuarios</t>
  </si>
  <si>
    <t>La aplicación de Mesa de ayuda envia correo electornico a la persona que abrio el caso, con la respuesta o seguimiento o solicitudes que se le ha realizado al caso de manera oportuna.</t>
  </si>
  <si>
    <t>Respuestas a las incidencia de la mesa</t>
  </si>
  <si>
    <t>Reportar las incidencias a las áreas o entidades de control competentes</t>
  </si>
  <si>
    <t>incidentes de seguridad registrados en la mesa de ayuda</t>
  </si>
  <si>
    <t>Gestión Tecnologica</t>
  </si>
  <si>
    <t>Atención del 100% de los casos de incidentes de seguridad registradas por mesa de ayuda</t>
  </si>
  <si>
    <t>Control fuga información</t>
  </si>
  <si>
    <t xml:space="preserve">(numero de casos atendidos de incidentes de seguridad / numero total de solicitud de incidentes de seguridad) *100
</t>
  </si>
  <si>
    <t>C87</t>
  </si>
  <si>
    <t>Cláusulas de confidencialidad con los servidores públicos proveedores y terceros de la SDHT</t>
  </si>
  <si>
    <r>
      <t xml:space="preserve">En la carpeta asignada para la evidencia no se presenta ningún archivo como resultado de la ejecución del control
</t>
    </r>
    <r>
      <rPr>
        <b/>
        <sz val="12"/>
        <rFont val="Times New Roman"/>
        <family val="1"/>
      </rPr>
      <t>C87-número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</si>
  <si>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Servidores publicos y contratistas
Responsable del activo de información / Responsable de gestión tecnológica y/o ofical de seguridad o quien haga sus veces</t>
  </si>
  <si>
    <t>PS02-MM01 Manu contrata V11
PS05-PR04 Gestion incidente V3</t>
  </si>
  <si>
    <t>175 FUERTE</t>
  </si>
  <si>
    <t>C88</t>
  </si>
  <si>
    <t>Seguridad Informática (Firewall, antivirus y Antispam)</t>
  </si>
  <si>
    <r>
      <t xml:space="preserve">En la carpeta asignada para la evidencia no se presenta ningún archivo como resultado de la ejecución del control
</t>
    </r>
    <r>
      <rPr>
        <b/>
        <sz val="12"/>
        <rFont val="Times New Roman"/>
        <family val="1"/>
      </rPr>
      <t>C88-número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</si>
  <si>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PS05-MM13 Manu politicas V4
PS05-PR04 Gestion incidente V3</t>
  </si>
  <si>
    <t>C89</t>
  </si>
  <si>
    <t>Política de clasificación de activos de información y control de acceso descritas en el Manual de Políticas de Seguridad de la Información</t>
  </si>
  <si>
    <r>
      <t xml:space="preserve">En la carpeta asignada para la evidencia no se presenta ningún archivo como resultado de la ejecución del control
</t>
    </r>
    <r>
      <rPr>
        <b/>
        <sz val="12"/>
        <rFont val="Times New Roman"/>
        <family val="1"/>
      </rPr>
      <t>C89-número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</si>
  <si>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Responsable del activo de información / Responsable de gestión tecnológica y/o ofical de seguridad o quien haga sus veces</t>
  </si>
  <si>
    <t>PS05-PR05 Clasific activ info V3
PS05-PR04 Gestion incidente V3</t>
  </si>
  <si>
    <t>C90</t>
  </si>
  <si>
    <t>Controles contractuales con los proveedores para salvaguardar los activos de información que se encuentran en el Datacenter, descritos en el acuerdo marco.</t>
  </si>
  <si>
    <r>
      <t xml:space="preserve">En la carpeta asignada para la evidencia no se presenta ningún archivo como resultado de la ejecución del control
</t>
    </r>
    <r>
      <rPr>
        <b/>
        <sz val="12"/>
        <rFont val="Times New Roman"/>
        <family val="1"/>
      </rPr>
      <t>C90-número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</si>
  <si>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C91</t>
  </si>
  <si>
    <t>Archivo de los documentos físicos de acuerdo a las tablas de retención documental</t>
  </si>
  <si>
    <r>
      <t xml:space="preserve">En la carpeta asignada para la evidencia no se presenta ningún archivo como resultado de la ejecución del control
</t>
    </r>
    <r>
      <rPr>
        <b/>
        <sz val="12"/>
        <rFont val="Times New Roman"/>
        <family val="1"/>
      </rPr>
      <t>C91-número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</si>
  <si>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Comité tecnico y mesa de trabajo TRD
Servidores publicos y contratistas
Responsable del activo de información / Responsable de gestión tecnológica y/o ofical de seguridad o quien haga sus veces</t>
  </si>
  <si>
    <t>PS03-PR06 Elaboracion TRD V6
PS05-PR04 Gestion incidente V3</t>
  </si>
  <si>
    <t>C92</t>
  </si>
  <si>
    <t>Gestión de paginas web (URL) habilitadas conforme a los roles (Directivos y Servidores Públicos)</t>
  </si>
  <si>
    <r>
      <t xml:space="preserve">En la carpeta asignada para la evidencia no se presenta ningún archivo como resultado de la ejecución del control
</t>
    </r>
    <r>
      <rPr>
        <b/>
        <sz val="12"/>
        <rFont val="Times New Roman"/>
        <family val="1"/>
      </rPr>
      <t>C92-número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</si>
  <si>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t>PS05-PR04 Gestion incidente V3</t>
  </si>
  <si>
    <t>Gestión Territorial del Hábitat</t>
  </si>
  <si>
    <t>R32</t>
  </si>
  <si>
    <t>Solicitud y/o ofrecimiento de pago  por la realizacion de un servicio gratuito para beneficiar a un tercero</t>
  </si>
  <si>
    <t>1. Desconocimiento de la comunidad frente a los servicios prestados por la SDHT</t>
  </si>
  <si>
    <t>C64</t>
  </si>
  <si>
    <t xml:space="preserve">Mantener actualizada la información de los trámites en portal institucional indicando la gratuidad de los mismos. </t>
  </si>
  <si>
    <t>Subdirector/a de Barrios</t>
  </si>
  <si>
    <t>Pantallazo del Portal web de la SDHT</t>
  </si>
  <si>
    <t>Cada cuatro meses</t>
  </si>
  <si>
    <t xml:space="preserve">Verificación de la información </t>
  </si>
  <si>
    <t>Portal web de la SDHT</t>
  </si>
  <si>
    <t xml:space="preserve">Correo de alerta al Web master </t>
  </si>
  <si>
    <t xml:space="preserve">Mantener actualizada la información de los trámites en portal institucional  indicando la gratuidad de los mismos.  </t>
  </si>
  <si>
    <t>Subdirección de Barrios</t>
  </si>
  <si>
    <t>Validar cada cuatro meses la información sobre el tramite y su gratuidad</t>
  </si>
  <si>
    <t xml:space="preserve">Registro Periódico de validación </t>
  </si>
  <si>
    <t xml:space="preserve">No. De validaciones realizadas </t>
  </si>
  <si>
    <t>2. Bajos controles a la gestión de los servidores públicos.</t>
  </si>
  <si>
    <t>C65</t>
  </si>
  <si>
    <t>Informar en los talleres comunitarios de legalización de la gratuidad de los servicios a cargo de la SDHT</t>
  </si>
  <si>
    <t>Equipo de Legalización y Regularización</t>
  </si>
  <si>
    <t xml:space="preserve"> Ayuda de memoria talleres comunitarios donde se informa de la gratuidad de los servicios a cargo de la SDHT</t>
  </si>
  <si>
    <t>Validar que es de conocimiento del ciudadano la gratuidad de los servicios y trámites de la entidad</t>
  </si>
  <si>
    <t>Formulación de una ayuda de memoria resultado de los talleres comunitarios donde se informa de la gratuidad de los servicios a cargo de la SDHT</t>
  </si>
  <si>
    <t xml:space="preserve">Mantener actualizada la información de los trámites en portal institucional y sistema único de información de trámite o servicios indicando la gratuidad de los mismos.  </t>
  </si>
  <si>
    <t xml:space="preserve">Informar en los talleres comunitarios de legalización de la gratuidad de los servicios a cargo de la SDHT </t>
  </si>
  <si>
    <t>Una ayuda de memoria  taller comunitarios donde se informa de la gratuidad de los servicios a cargo de la SDHT por asentamiento.</t>
  </si>
  <si>
    <t>Ayuda de memoria talleres comunitarios donde se informa de la gratuidad de los servicios a cargo de la SDHT</t>
  </si>
  <si>
    <t>Numero  de ayudas de memoria talleres comunitarios donde se informa de la gratuidad de los servicios a cargo de la SDHT</t>
  </si>
  <si>
    <t>R33</t>
  </si>
  <si>
    <t>Realizar intervención en un territorio de manera prioritaria para el favorecimiento de redes clientelares.</t>
  </si>
  <si>
    <t>2. Intereses políticos.</t>
  </si>
  <si>
    <t>C67</t>
  </si>
  <si>
    <t>Seguimiento y gestión a los planes de acción de los territorios priorizados.</t>
  </si>
  <si>
    <t>Actas de mesa interinstitucional de Asentamientos Humanos</t>
  </si>
  <si>
    <t>Según acto administrativo que determina la frecuencia mediante Decreto 546 de 2007 reglamentado con Resolución 1555 de 2015</t>
  </si>
  <si>
    <t xml:space="preserve">Validar las internveciones realizadas en territorio </t>
  </si>
  <si>
    <t>Realizar seguimiento a la gestión de los planes de acción de los territorios priorizados.</t>
  </si>
  <si>
    <t>Al menos un (1) acta de mesa interinstitucional de Asentamientos Humanos</t>
  </si>
  <si>
    <t>Numero de Actas de Mesa Interinstitucional de Asentamientos Humanos</t>
  </si>
  <si>
    <t>R34</t>
  </si>
  <si>
    <t>Supervisión  o interventoría desleal para beneficiar a un tercero</t>
  </si>
  <si>
    <t>1. Cambios frecuentes en la supervisión de convenios y contratos.</t>
  </si>
  <si>
    <t>C68</t>
  </si>
  <si>
    <t>Elaborar el Informe de seguimiento o supervisión periódico de los Contratos (diferentes a prestación de servicios) vigentes</t>
  </si>
  <si>
    <t xml:space="preserve">Supervisores de Contrato </t>
  </si>
  <si>
    <t xml:space="preserve">Minuta del Contrato o designación de supervisión </t>
  </si>
  <si>
    <t xml:space="preserve">Determinada por la minuta del Contrato </t>
  </si>
  <si>
    <t xml:space="preserve">Validar la ejecución del Contrato </t>
  </si>
  <si>
    <t xml:space="preserve">A través del informe de seguimiento o supervisión </t>
  </si>
  <si>
    <t xml:space="preserve">Reunión de seguimiento </t>
  </si>
  <si>
    <t xml:space="preserve">Memorandos remitidos </t>
  </si>
  <si>
    <t>Elaborar el Informe de seguimiento o supervisión periódico de los Contratos (diferentes a prestación de servicios) vigentes y remitirlos</t>
  </si>
  <si>
    <t>Documento de envío a la SGC (Memorando o Formato Unico de Inventario Documental -FUID).</t>
  </si>
  <si>
    <t>Subdirección de Barrios
Subdirección de Operaciones
Subdirección de Participación y Relaciones con la Comunidad</t>
  </si>
  <si>
    <t>Remitir por lo menos un (1) informe de seguimiento/ supervisión por cada contrato (excepto prestación de servicios) a la SGC vigente</t>
  </si>
  <si>
    <t>Informes remitido a la SGC</t>
  </si>
  <si>
    <t>Numero de Informes de supervisión de los contratos (excep.CPS) vigente</t>
  </si>
  <si>
    <r>
      <t xml:space="preserve">En la carpeta asignada presentan registro de  salida de bienes en formato PS02-F0448 para el periodo del monitoreo,así mismo 4 registros del formato PS02-FO572  levantamiento individual de inventario, y el plaqueteo de bienes con el código de inventario se evidencia en el reporte de familias detalladas del inventario
</t>
    </r>
    <r>
      <rPr>
        <b/>
        <sz val="12"/>
        <rFont val="Times New Roman"/>
        <family val="1"/>
      </rPr>
      <t>C139-número de archivos</t>
    </r>
    <r>
      <rPr>
        <sz val="12"/>
        <rFont val="Times New Roman"/>
        <family val="1"/>
      </rPr>
      <t xml:space="preserve">: 6 
</t>
    </r>
    <r>
      <rPr>
        <b/>
        <sz val="12"/>
        <rFont val="Times New Roman"/>
        <family val="1"/>
      </rPr>
      <t>Recomendación:</t>
    </r>
    <r>
      <rPr>
        <sz val="12"/>
        <rFont val="Times New Roman"/>
        <family val="1"/>
      </rPr>
      <t xml:space="preserve"> Mantaner la ejecución de los controles</t>
    </r>
  </si>
  <si>
    <t>El proceso se encuentra en actualización de los mapas de riesgos, para este monitoreo presentó las evidencias de ejecución de los controles.</t>
  </si>
  <si>
    <r>
      <t xml:space="preserve">En la carpeta asignada para la evidencia  se presenta una relación de los contratos suscritos en el periodo del monitoreo con links a la información publicada en el secop, ingresando a estos linkd se encuentra informes de comite evaluador que reposa en el SECOP LP001-2021
</t>
    </r>
    <r>
      <rPr>
        <b/>
        <sz val="12"/>
        <rFont val="Times New Roman"/>
        <family val="1"/>
      </rPr>
      <t>C131-número de archivos</t>
    </r>
    <r>
      <rPr>
        <sz val="12"/>
        <rFont val="Times New Roman"/>
        <family val="1"/>
      </rPr>
      <t xml:space="preserve">: 1
</t>
    </r>
    <r>
      <rPr>
        <b/>
        <sz val="12"/>
        <rFont val="Times New Roman"/>
        <family val="1"/>
      </rPr>
      <t>Recomendación:</t>
    </r>
    <r>
      <rPr>
        <sz val="12"/>
        <rFont val="Times New Roman"/>
        <family val="1"/>
      </rPr>
      <t xml:space="preserve"> Mantener la evidencia del control y en lo posible la relación a presentar que incorpore únicamente los contratos en el periodo que requieren de comite evaluador</t>
    </r>
  </si>
  <si>
    <r>
      <t xml:space="preserve">En la carpeta asignada para la evidencia  se presenta una relación de los contratos suscritos en el periodo del monitoreo con links a la información publicada en el secop, ingresando a estos link se encuentra las adendas publicadas que reposa en el SECOP LP001-2021
</t>
    </r>
    <r>
      <rPr>
        <b/>
        <sz val="12"/>
        <rFont val="Times New Roman"/>
        <family val="1"/>
      </rPr>
      <t>C132-número de archivos</t>
    </r>
    <r>
      <rPr>
        <sz val="12"/>
        <rFont val="Times New Roman"/>
        <family val="1"/>
      </rPr>
      <t xml:space="preserve">: 1 
</t>
    </r>
    <r>
      <rPr>
        <b/>
        <sz val="12"/>
        <rFont val="Times New Roman"/>
        <family val="1"/>
      </rPr>
      <t>Recomendación:</t>
    </r>
    <r>
      <rPr>
        <sz val="12"/>
        <rFont val="Times New Roman"/>
        <family val="1"/>
      </rPr>
      <t xml:space="preserve"> Mantener la evidencia del control y en lo posible la relación a presentar que incorpore únicamente los contratos en el periodo que requieren de comite evaluador</t>
    </r>
  </si>
  <si>
    <t>Incumple</t>
  </si>
  <si>
    <r>
      <t xml:space="preserve">En la evidencia se identificó 2 actas de acompañamiento por parte gestión documental a dos dependencias de la entidad, sin embargo el procedimiento los soportes asociados con las planillas  PS03-FO57 Planilla de control para préstamo y consulta de documentos por lo tanto la evidencia presentada no corresponde con la ejecuciónde la actividad de control
</t>
    </r>
    <r>
      <rPr>
        <b/>
        <sz val="12"/>
        <rFont val="Times New Roman"/>
        <family val="1"/>
      </rPr>
      <t>C119-número de archivos en</t>
    </r>
    <r>
      <rPr>
        <sz val="12"/>
        <rFont val="Times New Roman"/>
        <family val="1"/>
      </rPr>
      <t xml:space="preserve">: 2
</t>
    </r>
    <r>
      <rPr>
        <b/>
        <sz val="12"/>
        <rFont val="Times New Roman"/>
        <family val="1"/>
      </rPr>
      <t>Recomendación:</t>
    </r>
    <r>
      <rPr>
        <sz val="12"/>
        <rFont val="Times New Roman"/>
        <family val="1"/>
      </rPr>
      <t xml:space="preserve"> Cargar los soportes que se relacionan con la actividad de control</t>
    </r>
  </si>
  <si>
    <r>
      <t xml:space="preserve">En la carpeta asignada para la evidencia  se presenta por mes los cuadros de control de programación de pagos, asi como por mes los pagos ejecutados, por dependencias como resultado de la ejecución del control
</t>
    </r>
    <r>
      <rPr>
        <b/>
        <sz val="12"/>
        <rFont val="Times New Roman"/>
        <family val="1"/>
      </rPr>
      <t>Número de archivos</t>
    </r>
    <r>
      <rPr>
        <sz val="12"/>
        <rFont val="Times New Roman"/>
        <family val="1"/>
      </rPr>
      <t xml:space="preserve">: 37 
</t>
    </r>
    <r>
      <rPr>
        <b/>
        <sz val="12"/>
        <rFont val="Times New Roman"/>
        <family val="1"/>
      </rPr>
      <t>Recomendación:</t>
    </r>
    <r>
      <rPr>
        <sz val="12"/>
        <rFont val="Times New Roman"/>
        <family val="1"/>
      </rPr>
      <t xml:space="preserve"> Mantener la actividad de control  y continuar con el monitoreo.</t>
    </r>
  </si>
  <si>
    <r>
      <t xml:space="preserve">En la carpeta asignada para la evidencia  se presenta acta de reunión del 28 de julio 2021 como resultado de la ejecución del control en el periodo del monitoreo
</t>
    </r>
    <r>
      <rPr>
        <b/>
        <sz val="12"/>
        <rFont val="Times New Roman"/>
        <family val="1"/>
      </rPr>
      <t>C114-número de archivos</t>
    </r>
    <r>
      <rPr>
        <sz val="12"/>
        <rFont val="Times New Roman"/>
        <family val="1"/>
      </rPr>
      <t xml:space="preserve">:1 
</t>
    </r>
    <r>
      <rPr>
        <b/>
        <sz val="12"/>
        <rFont val="Times New Roman"/>
        <family val="1"/>
      </rPr>
      <t>Recomendación:</t>
    </r>
    <r>
      <rPr>
        <sz val="12"/>
        <rFont val="Times New Roman"/>
        <family val="1"/>
      </rPr>
      <t xml:space="preserve"> Mantener la actividad de control  y continuar con el monitoreo.</t>
    </r>
  </si>
  <si>
    <r>
      <t xml:space="preserve">En la evidencia se presentan la planilla de control de préstamo y consulta para documentos con el registro de los meses de mayo, junio, julio y agosto como resultado de la ejecución del control.
</t>
    </r>
    <r>
      <rPr>
        <b/>
        <sz val="12"/>
        <rFont val="Times New Roman"/>
        <family val="1"/>
      </rPr>
      <t>C41-número de archivos en</t>
    </r>
    <r>
      <rPr>
        <sz val="12"/>
        <rFont val="Times New Roman"/>
        <family val="1"/>
      </rPr>
      <t xml:space="preserve">: 1
</t>
    </r>
    <r>
      <rPr>
        <b/>
        <sz val="12"/>
        <rFont val="Times New Roman"/>
        <family val="1"/>
      </rPr>
      <t>Recomendación:</t>
    </r>
    <r>
      <rPr>
        <sz val="12"/>
        <rFont val="Times New Roman"/>
        <family val="1"/>
      </rPr>
      <t xml:space="preserve"> Mantener la actividad de control  y continuar con el monitoreo.</t>
    </r>
  </si>
  <si>
    <r>
      <t xml:space="preserve">En la carpeta asignada para la evidencia  se presenta el certificado de cumplimiento de tres funcionarios para el periodo del monitoreo como resultado de la ejecución del control.
</t>
    </r>
    <r>
      <rPr>
        <b/>
        <sz val="12"/>
        <rFont val="Times New Roman"/>
        <family val="1"/>
      </rPr>
      <t>C99-número de archivos</t>
    </r>
    <r>
      <rPr>
        <sz val="12"/>
        <rFont val="Times New Roman"/>
        <family val="1"/>
      </rPr>
      <t xml:space="preserve">: 3 
</t>
    </r>
    <r>
      <rPr>
        <b/>
        <sz val="12"/>
        <rFont val="Times New Roman"/>
        <family val="1"/>
      </rPr>
      <t>Recomendación:</t>
    </r>
    <r>
      <rPr>
        <sz val="12"/>
        <rFont val="Times New Roman"/>
        <family val="1"/>
      </rPr>
      <t xml:space="preserve"> Mantener la actividad de control  y continuar con el monitoreo</t>
    </r>
  </si>
  <si>
    <r>
      <t xml:space="preserve">En la carpeta asignada para la evidencia no se presenta ningún archivo como resultado de la ejecución del control
</t>
    </r>
    <r>
      <rPr>
        <b/>
        <sz val="12"/>
        <rFont val="Times New Roman"/>
        <family val="1"/>
      </rPr>
      <t>C130-número de archivos</t>
    </r>
    <r>
      <rPr>
        <sz val="12"/>
        <rFont val="Times New Roman"/>
        <family val="1"/>
      </rPr>
      <t xml:space="preserve">: 0 
</t>
    </r>
    <r>
      <rPr>
        <b/>
        <sz val="12"/>
        <rFont val="Times New Roman"/>
        <family val="1"/>
      </rPr>
      <t>Recomendación:</t>
    </r>
    <r>
      <rPr>
        <sz val="12"/>
        <rFont val="Times New Roman"/>
        <family val="1"/>
      </rPr>
      <t xml:space="preserve"> cargar en las carpetas asignadas la ejecución del control </t>
    </r>
  </si>
  <si>
    <r>
      <t xml:space="preserve">En la carpeta asignada para la evidencia  se presenta un anexo con el reporte de GLPI  con la creación de los usuarios en directorio activo para el periodo del monitoreo como resultado de la ejecución del control.
</t>
    </r>
    <r>
      <rPr>
        <b/>
        <sz val="12"/>
        <rFont val="Times New Roman"/>
        <family val="1"/>
      </rPr>
      <t>C57-número de archivos</t>
    </r>
    <r>
      <rPr>
        <sz val="12"/>
        <rFont val="Times New Roman"/>
        <family val="1"/>
      </rPr>
      <t xml:space="preserve">: 1 
</t>
    </r>
    <r>
      <rPr>
        <b/>
        <sz val="12"/>
        <rFont val="Times New Roman"/>
        <family val="1"/>
      </rPr>
      <t>Recomendación:</t>
    </r>
    <r>
      <rPr>
        <sz val="12"/>
        <rFont val="Times New Roman"/>
        <family val="1"/>
      </rPr>
      <t xml:space="preserve"> Mantener la actividad de control  y continuar con el monitoreo</t>
    </r>
  </si>
  <si>
    <r>
      <t xml:space="preserve">En la evidencia se presentan el archivo con el formato compromiso de confidencialidad y bune uso de la información para el caso de 1 funcionario en el periodo del monitoreo como ejecución de la actividad de control
</t>
    </r>
    <r>
      <rPr>
        <b/>
        <sz val="12"/>
        <rFont val="Times New Roman"/>
        <family val="1"/>
      </rPr>
      <t>C144-número de archivos:</t>
    </r>
    <r>
      <rPr>
        <sz val="12"/>
        <rFont val="Times New Roman"/>
        <family val="1"/>
      </rPr>
      <t xml:space="preserve"> 1
</t>
    </r>
    <r>
      <rPr>
        <b/>
        <sz val="12"/>
        <rFont val="Times New Roman"/>
        <family val="1"/>
      </rPr>
      <t>Recomendación:</t>
    </r>
    <r>
      <rPr>
        <sz val="12"/>
        <rFont val="Times New Roman"/>
        <family val="1"/>
      </rPr>
      <t>Mantener la actividad de control  y continuar con el monitoreo.</t>
    </r>
  </si>
  <si>
    <r>
      <t xml:space="preserve">En la evidencia se presentan el archivo con el formato de Administración de Usuarios de la BDG de la SDHT y su aplicación para cuatro casosasí como  los registros de copias de seguridad  y los reportes de las copias de seguridad durante el periodo del monitoreo como ejecución de la actividad de control.
</t>
    </r>
    <r>
      <rPr>
        <b/>
        <sz val="12"/>
        <rFont val="Times New Roman"/>
        <family val="1"/>
      </rPr>
      <t>C145-número de archivos:</t>
    </r>
    <r>
      <rPr>
        <sz val="12"/>
        <rFont val="Times New Roman"/>
        <family val="1"/>
      </rPr>
      <t xml:space="preserve"> 9
</t>
    </r>
    <r>
      <rPr>
        <b/>
        <sz val="12"/>
        <rFont val="Times New Roman"/>
        <family val="1"/>
      </rPr>
      <t xml:space="preserve">Recomendación:
</t>
    </r>
    <r>
      <rPr>
        <sz val="12"/>
        <rFont val="Times New Roman"/>
        <family val="1"/>
      </rPr>
      <t>Mantener la actividad de control  y continuar con el monitoreo.</t>
    </r>
  </si>
  <si>
    <r>
      <t xml:space="preserve">En la evidencia se presentan el archivo con el formato identificacion a publicar información con datos abiertos y el plan de trabajo para esta vigencia para la estrategia de datos abiertos y correo electrónico para la estructuración de datos abiertos durante el periodo del monitoreo como ejecución de la actividad de control
</t>
    </r>
    <r>
      <rPr>
        <b/>
        <sz val="12"/>
        <rFont val="Times New Roman"/>
        <family val="1"/>
      </rPr>
      <t>C146-número de archivos:</t>
    </r>
    <r>
      <rPr>
        <sz val="12"/>
        <rFont val="Times New Roman"/>
        <family val="1"/>
      </rPr>
      <t xml:space="preserve"> 2
</t>
    </r>
    <r>
      <rPr>
        <b/>
        <sz val="12"/>
        <rFont val="Times New Roman"/>
        <family val="1"/>
      </rPr>
      <t>Recomendación:</t>
    </r>
    <r>
      <rPr>
        <sz val="12"/>
        <rFont val="Times New Roman"/>
        <family val="1"/>
      </rPr>
      <t xml:space="preserve"> Mantener la actividad de control  y continuar con el monitoreo</t>
    </r>
  </si>
  <si>
    <r>
      <t xml:space="preserve">En la carpeta C160 evidencia se presenta dos pantallazos de redes sociales como promoción dela gratuidad en trámites y servicios como resultado de la ejecución del control
</t>
    </r>
    <r>
      <rPr>
        <b/>
        <sz val="12"/>
        <rFont val="Times New Roman"/>
        <family val="1"/>
      </rPr>
      <t>C161-número de archivos</t>
    </r>
    <r>
      <rPr>
        <sz val="12"/>
        <rFont val="Times New Roman"/>
        <family val="1"/>
      </rPr>
      <t xml:space="preserve">: 2 
</t>
    </r>
    <r>
      <rPr>
        <b/>
        <sz val="12"/>
        <rFont val="Times New Roman"/>
        <family val="1"/>
      </rPr>
      <t>Recomendación:</t>
    </r>
    <r>
      <rPr>
        <sz val="12"/>
        <rFont val="Times New Roman"/>
        <family val="1"/>
      </rPr>
      <t xml:space="preserve"> para los próximos soportes es importante que los pantallazos tengan la fecha para determinar si la evidencia aportada corresponde al periodo del monitoreo</t>
    </r>
  </si>
  <si>
    <r>
      <t xml:space="preserve">En la carpeta asignada para la evidencia  se presenta dos archivos de excel con los reportes de cuidadano incognito en canal presencial y telefónico que no corresponde la los soportes definidos para la actividad de control
</t>
    </r>
    <r>
      <rPr>
        <b/>
        <sz val="12"/>
        <rFont val="Times New Roman"/>
        <family val="1"/>
      </rPr>
      <t>C160-número de archivos</t>
    </r>
    <r>
      <rPr>
        <sz val="12"/>
        <rFont val="Times New Roman"/>
        <family val="1"/>
      </rPr>
      <t xml:space="preserve">:2 
</t>
    </r>
    <r>
      <rPr>
        <b/>
        <sz val="12"/>
        <rFont val="Times New Roman"/>
        <family val="1"/>
      </rPr>
      <t>Recomendación:</t>
    </r>
    <r>
      <rPr>
        <sz val="12"/>
        <rFont val="Times New Roman"/>
        <family val="1"/>
      </rPr>
      <t xml:space="preserve"> cargar en las carpetas asignadas la ejecución del control </t>
    </r>
  </si>
  <si>
    <t>El proceso se encuentra en actualización de los mapas de riesgos, para este monitoreo presentó las evidencias de ejecución de dos de los tres controles.</t>
  </si>
  <si>
    <t>El proceso se encuentra en actualización de los mapas de riesgos, para este monitoreo las evidencias presentadas no corresponden con los sopoportes definidos para la actividad de control</t>
  </si>
  <si>
    <t>El proceso se encuentra en actualización de los mapas de riesgos, para este monitoreo presentó las evidencias de ejecución de los uno de los siete  controles.</t>
  </si>
  <si>
    <t>El proceso se encuentra en actualización de los mapas de riesgos, para este monitoreo presentó las evidencias de ejecución de todos sus controles</t>
  </si>
  <si>
    <t>El proceso se encuentra en actualización de los mapas de riesgos, para este monitoreo presentó las evidencias de ejecución de uno de sus dos controles</t>
  </si>
  <si>
    <t>El proceso se encuentra en actualización de los mapas de riesgos, para este monitoreo presentó las evidencias de ejecución todos sus controles</t>
  </si>
  <si>
    <r>
      <t xml:space="preserve">En la evidencia se presenta pantallazos del SID para los meses del periodo del monitoreo cono evidencia de ejecución de la actividad del control
</t>
    </r>
    <r>
      <rPr>
        <b/>
        <sz val="12"/>
        <rFont val="Times New Roman"/>
        <family val="1"/>
      </rPr>
      <t>C75-número de archivos en</t>
    </r>
    <r>
      <rPr>
        <sz val="12"/>
        <rFont val="Times New Roman"/>
        <family val="1"/>
      </rPr>
      <t xml:space="preserve">: 4
</t>
    </r>
    <r>
      <rPr>
        <b/>
        <sz val="12"/>
        <rFont val="Times New Roman"/>
        <family val="1"/>
      </rPr>
      <t>Recomendación:</t>
    </r>
    <r>
      <rPr>
        <sz val="12"/>
        <rFont val="Times New Roman"/>
        <family val="1"/>
      </rPr>
      <t xml:space="preserve"> Mantener la actividad de control  y continuar con el monitoreo.</t>
    </r>
  </si>
  <si>
    <r>
      <t xml:space="preserve">En la evidencia se presentan archivos con la relación de los actos adminsitrativos por los meses del monitoreo en archivos excel y los registros de las actas  de reparto de expedientes.
</t>
    </r>
    <r>
      <rPr>
        <b/>
        <sz val="12"/>
        <rFont val="Times New Roman"/>
        <family val="1"/>
      </rPr>
      <t>C74-número de archivos en</t>
    </r>
    <r>
      <rPr>
        <sz val="12"/>
        <rFont val="Times New Roman"/>
        <family val="1"/>
      </rPr>
      <t xml:space="preserve">: 9
</t>
    </r>
    <r>
      <rPr>
        <b/>
        <sz val="12"/>
        <rFont val="Times New Roman"/>
        <family val="1"/>
      </rPr>
      <t>Recomendación:</t>
    </r>
    <r>
      <rPr>
        <sz val="12"/>
        <rFont val="Times New Roman"/>
        <family val="1"/>
      </rPr>
      <t xml:space="preserve"> Mantener la actividad de control  y continuar con el monitoreo.</t>
    </r>
  </si>
  <si>
    <r>
      <t xml:space="preserve">En la evidencia se presentan  correos electrónicos emitidos por la Asesora de Control Interno donde se dan recomendaciones de informes generados por el proceso durante el periodo del monitoreo como evidencia de la ejeución de la actividad de control
</t>
    </r>
    <r>
      <rPr>
        <b/>
        <sz val="12"/>
        <rFont val="Times New Roman"/>
        <family val="1"/>
      </rPr>
      <t>C49-número de archivos</t>
    </r>
    <r>
      <rPr>
        <sz val="12"/>
        <rFont val="Times New Roman"/>
        <family val="1"/>
      </rPr>
      <t xml:space="preserve">: 10
</t>
    </r>
    <r>
      <rPr>
        <b/>
        <sz val="12"/>
        <rFont val="Times New Roman"/>
        <family val="1"/>
      </rPr>
      <t>Recomendación:</t>
    </r>
    <r>
      <rPr>
        <sz val="12"/>
        <rFont val="Times New Roman"/>
        <family val="1"/>
      </rPr>
      <t xml:space="preserve"> Mantener la actividad de control  y continuar con el monitoreo.</t>
    </r>
  </si>
  <si>
    <r>
      <t xml:space="preserve">En la carpeta  se presentan 2 acuerdos de confidencialidad firmados y 2 sin firmar para el  el periodo del monitoreocomo ejecución de la actividad de control
</t>
    </r>
    <r>
      <rPr>
        <b/>
        <sz val="12"/>
        <rFont val="Times New Roman"/>
        <family val="1"/>
      </rPr>
      <t>C51-número de archivos</t>
    </r>
    <r>
      <rPr>
        <sz val="12"/>
        <rFont val="Times New Roman"/>
        <family val="1"/>
      </rPr>
      <t xml:space="preserve">: 4
</t>
    </r>
    <r>
      <rPr>
        <b/>
        <sz val="12"/>
        <rFont val="Times New Roman"/>
        <family val="1"/>
      </rPr>
      <t>Recomendación:</t>
    </r>
    <r>
      <rPr>
        <sz val="12"/>
        <rFont val="Times New Roman"/>
        <family val="1"/>
      </rPr>
      <t xml:space="preserve"> Mantener la actividad de control  y continuar con el monitoreo y para la próxima presentar todos los acuerdos firmados</t>
    </r>
  </si>
  <si>
    <r>
      <t xml:space="preserve">En la evidencia se presentan  correos electrónicos emitidos por la Asesora de Control Interno donde se dan recomendaciones de informes generados por el proceso durante el periodo del monitoreo como evidencia de la ejeución de la actividad de control
</t>
    </r>
    <r>
      <rPr>
        <b/>
        <sz val="12"/>
        <rFont val="Times New Roman"/>
        <family val="1"/>
      </rPr>
      <t>C53-número de archivos</t>
    </r>
    <r>
      <rPr>
        <sz val="12"/>
        <rFont val="Times New Roman"/>
        <family val="1"/>
      </rPr>
      <t xml:space="preserve">: 10
</t>
    </r>
    <r>
      <rPr>
        <b/>
        <sz val="12"/>
        <rFont val="Times New Roman"/>
        <family val="1"/>
      </rPr>
      <t>Recomendación:</t>
    </r>
    <r>
      <rPr>
        <sz val="12"/>
        <rFont val="Times New Roman"/>
        <family val="1"/>
      </rPr>
      <t xml:space="preserve"> Mantener la actividad de control  y continuar con el monitoreo.</t>
    </r>
  </si>
  <si>
    <t>El proceso se encuentra en actualización de los mapas de riesgos, para este monitoreo presentó las evidencias de ejecución de tres de sus cinco sus controles</t>
  </si>
  <si>
    <r>
      <t xml:space="preserve">En la carpeta asignada para la evidencia no se presenta ningún archivo como resultado de la ejecución del control
</t>
    </r>
    <r>
      <rPr>
        <b/>
        <sz val="12"/>
        <rFont val="Times New Roman"/>
        <family val="1"/>
      </rPr>
      <t>C52-n</t>
    </r>
    <r>
      <rPr>
        <sz val="12"/>
        <rFont val="Times New Roman"/>
        <family val="1"/>
      </rPr>
      <t xml:space="preserve">úmero de archivos: 0 
</t>
    </r>
    <r>
      <rPr>
        <b/>
        <sz val="12"/>
        <rFont val="Times New Roman"/>
        <family val="1"/>
      </rPr>
      <t>Recomendación</t>
    </r>
    <r>
      <rPr>
        <sz val="12"/>
        <rFont val="Times New Roman"/>
        <family val="1"/>
      </rPr>
      <t xml:space="preserve">: cargar en las carpetas asignadas el soporte de la ejecución del control </t>
    </r>
  </si>
  <si>
    <r>
      <t xml:space="preserve">En la evidencia se presentan 6 archivos con la relación de los participantes de las capacitaciones, 2 actas de runión y 2 videos que evidencian para el periodo del monitoreo la ejecución de la actividadd e control.
</t>
    </r>
    <r>
      <rPr>
        <b/>
        <sz val="12"/>
        <rFont val="Times New Roman"/>
        <family val="1"/>
      </rPr>
      <t>C38-número de archivos en</t>
    </r>
    <r>
      <rPr>
        <sz val="12"/>
        <rFont val="Times New Roman"/>
        <family val="1"/>
      </rPr>
      <t xml:space="preserve">: 10
</t>
    </r>
    <r>
      <rPr>
        <b/>
        <sz val="12"/>
        <rFont val="Times New Roman"/>
        <family val="1"/>
      </rPr>
      <t>Recomendación:</t>
    </r>
    <r>
      <rPr>
        <sz val="12"/>
        <rFont val="Times New Roman"/>
        <family val="1"/>
      </rPr>
      <t xml:space="preserve"> Mantener la actividad de control  y continuar con el monitoreo.</t>
    </r>
  </si>
  <si>
    <r>
      <t xml:space="preserve">En la evidencia se presentan las  invitaciones para la sensibilizació y el registro de asistencia de la acpacitación durante el periodo del monitoreo como evidencia de la ejecución del control.
</t>
    </r>
    <r>
      <rPr>
        <b/>
        <sz val="12"/>
        <rFont val="Times New Roman"/>
        <family val="1"/>
      </rPr>
      <t>C39-número de archivos en</t>
    </r>
    <r>
      <rPr>
        <sz val="12"/>
        <rFont val="Times New Roman"/>
        <family val="1"/>
      </rPr>
      <t xml:space="preserve">: 4
</t>
    </r>
    <r>
      <rPr>
        <b/>
        <sz val="12"/>
        <rFont val="Times New Roman"/>
        <family val="1"/>
      </rPr>
      <t>Recomendación:</t>
    </r>
    <r>
      <rPr>
        <sz val="12"/>
        <rFont val="Times New Roman"/>
        <family val="1"/>
      </rPr>
      <t xml:space="preserve"> Mantener la actividad de control  y continuar con el monitoreo.</t>
    </r>
  </si>
  <si>
    <r>
      <t xml:space="preserve">En la evidencia se presentan un informe por cada uno de los meses del monitoreo  sobre la solicitud de préstamos de expedientes, así como correos que respaldan las solicitudes de expedientes y 4 archivos de excel donde se encentran consolidado por mes la relación de expedientes para la ejecución de la actividad de control
</t>
    </r>
    <r>
      <rPr>
        <b/>
        <sz val="12"/>
        <rFont val="Times New Roman"/>
        <family val="1"/>
      </rPr>
      <t>C40-número de archivos en</t>
    </r>
    <r>
      <rPr>
        <sz val="12"/>
        <rFont val="Times New Roman"/>
        <family val="1"/>
      </rPr>
      <t xml:space="preserve">: 40
</t>
    </r>
    <r>
      <rPr>
        <b/>
        <sz val="12"/>
        <rFont val="Times New Roman"/>
        <family val="1"/>
      </rPr>
      <t>Recomendación:</t>
    </r>
    <r>
      <rPr>
        <sz val="12"/>
        <rFont val="Times New Roman"/>
        <family val="1"/>
      </rPr>
      <t xml:space="preserve"> Mantener la actividad de control  y continuar con el monitoreo.</t>
    </r>
  </si>
  <si>
    <r>
      <t xml:space="preserve">En la evidencia se presentan un base ne notificaciones , bases de SICV y el reporte a SIVIDC para el periodo del monitoreo como evidencia de ejecución de la activiad de control
</t>
    </r>
    <r>
      <rPr>
        <b/>
        <sz val="12"/>
        <rFont val="Times New Roman"/>
        <family val="1"/>
      </rPr>
      <t>C41-número de archivos en</t>
    </r>
    <r>
      <rPr>
        <sz val="12"/>
        <rFont val="Times New Roman"/>
        <family val="1"/>
      </rPr>
      <t xml:space="preserve">: 8
</t>
    </r>
    <r>
      <rPr>
        <b/>
        <sz val="12"/>
        <rFont val="Times New Roman"/>
        <family val="1"/>
      </rPr>
      <t>Recomendación:</t>
    </r>
    <r>
      <rPr>
        <sz val="12"/>
        <rFont val="Times New Roman"/>
        <family val="1"/>
      </rPr>
      <t xml:space="preserve"> Mantener la actividad de control  y continuar con el monitoreo.</t>
    </r>
  </si>
  <si>
    <r>
      <t xml:space="preserve">En la evidencia se presenta  el plan de estratégico de comunicaciones para la vigencia 2021 y la programación de la semana de IVC donde se en la programación se muestran temas relacionados con los tramites.
</t>
    </r>
    <r>
      <rPr>
        <b/>
        <sz val="12"/>
        <rFont val="Times New Roman"/>
        <family val="1"/>
      </rPr>
      <t>C37-número de archivos:</t>
    </r>
    <r>
      <rPr>
        <sz val="12"/>
        <rFont val="Times New Roman"/>
        <family val="1"/>
      </rPr>
      <t xml:space="preserve">6
</t>
    </r>
    <r>
      <rPr>
        <b/>
        <sz val="12"/>
        <rFont val="Times New Roman"/>
        <family val="1"/>
      </rPr>
      <t>Recomendación:</t>
    </r>
    <r>
      <rPr>
        <sz val="12"/>
        <rFont val="Times New Roman"/>
        <family val="1"/>
      </rPr>
      <t xml:space="preserve"> Mantener la actividad de control  y continuar con el monitoreo.</t>
    </r>
  </si>
  <si>
    <t>El proceso se encuentra en actualización de los mapas de riesgos, para este monitoreo presentó las evidencias de ejecución de todos los controles.</t>
  </si>
  <si>
    <r>
      <t xml:space="preserve">En la evidencia se presentan un base en excel donde se relacionan las comunicaciones oficiales elaboradas durante el periodo dle monitoreo en un archivo  con 15731 registros y como ejemplo se anexa dos de esas comunicaciones donde se refieren el tema de la gratuidad como evidencia de la ejecución de la actividad de control
</t>
    </r>
    <r>
      <rPr>
        <b/>
        <sz val="12"/>
        <rFont val="Times New Roman"/>
        <family val="1"/>
      </rPr>
      <t>C57-número de archivos</t>
    </r>
    <r>
      <rPr>
        <sz val="12"/>
        <rFont val="Times New Roman"/>
        <family val="1"/>
      </rPr>
      <t xml:space="preserve">: 3 
</t>
    </r>
    <r>
      <rPr>
        <b/>
        <sz val="12"/>
        <rFont val="Times New Roman"/>
        <family val="1"/>
      </rPr>
      <t>Recomendación:</t>
    </r>
    <r>
      <rPr>
        <sz val="12"/>
        <rFont val="Times New Roman"/>
        <family val="1"/>
      </rPr>
      <t xml:space="preserve">  Mantener la actividad de control  y continuar con el monitoreo.</t>
    </r>
  </si>
  <si>
    <r>
      <t xml:space="preserve">En la evidencia se presenta  pantallazo con fecha del 31 de agosto 2021 de la página web y SUIT como evidencia de ejecución de la actividad de control. 
</t>
    </r>
    <r>
      <rPr>
        <b/>
        <sz val="12"/>
        <rFont val="Times New Roman"/>
        <family val="1"/>
      </rPr>
      <t>C64-número de archivos:</t>
    </r>
    <r>
      <rPr>
        <sz val="12"/>
        <rFont val="Times New Roman"/>
        <family val="1"/>
      </rPr>
      <t xml:space="preserve"> 49
</t>
    </r>
    <r>
      <rPr>
        <b/>
        <sz val="12"/>
        <rFont val="Times New Roman"/>
        <family val="1"/>
      </rPr>
      <t>Recomendación:</t>
    </r>
    <r>
      <rPr>
        <sz val="12"/>
        <rFont val="Times New Roman"/>
        <family val="1"/>
      </rPr>
      <t xml:space="preserve"> Mantener la actividad de control  y continuar con el monitoreo, </t>
    </r>
  </si>
  <si>
    <r>
      <t xml:space="preserve">En la la carpeta C64 se presentan archivos listados de asistencia y memorias de los talleres comunitarios donde se hace referencia a la gratuidad de los servicios de la SDHT para meses del periodo del monitoreo como evidencia de la ejecución del control
</t>
    </r>
    <r>
      <rPr>
        <b/>
        <sz val="12"/>
        <rFont val="Times New Roman"/>
        <family val="1"/>
      </rPr>
      <t>C65-número de archivos:</t>
    </r>
    <r>
      <rPr>
        <sz val="12"/>
        <rFont val="Times New Roman"/>
        <family val="1"/>
      </rPr>
      <t xml:space="preserve"> 48
</t>
    </r>
    <r>
      <rPr>
        <b/>
        <sz val="12"/>
        <rFont val="Times New Roman"/>
        <family val="1"/>
      </rPr>
      <t>Recomendación:</t>
    </r>
    <r>
      <rPr>
        <sz val="12"/>
        <rFont val="Times New Roman"/>
        <family val="1"/>
      </rPr>
      <t xml:space="preserve"> Mantener la actividad de control  y continuar con el monitoreo.para las memorias de los tallers comunitarios incoporar a las evidencias unicamente las correspondiente al periodo del monitoreo.</t>
    </r>
  </si>
  <si>
    <r>
      <t xml:space="preserve">En la evidencia se presentan archivos listados de asistencia, correos de seguimiento y un acta de los territorios priorizados para el periodo del monitoreo. Asi mismo presenta los documentos técnicos de caracterización de intervención general para los territorios priorizados de Tibabuyes-Juan Amarillo y Cable Aéreo San Cristobal
</t>
    </r>
    <r>
      <rPr>
        <b/>
        <sz val="12"/>
        <rFont val="Times New Roman"/>
        <family val="1"/>
      </rPr>
      <t>C67-número de archivos:</t>
    </r>
    <r>
      <rPr>
        <sz val="12"/>
        <rFont val="Times New Roman"/>
        <family val="1"/>
      </rPr>
      <t xml:space="preserve"> 5
</t>
    </r>
    <r>
      <rPr>
        <b/>
        <sz val="12"/>
        <rFont val="Times New Roman"/>
        <family val="1"/>
      </rPr>
      <t>Recomendación:</t>
    </r>
    <r>
      <rPr>
        <sz val="12"/>
        <rFont val="Times New Roman"/>
        <family val="1"/>
      </rPr>
      <t xml:space="preserve"> Mantener la actividad de control  y continuar con el monitoreo.</t>
    </r>
  </si>
  <si>
    <r>
      <t xml:space="preserve">En la carpeta presentan archivos de ayudas de memorias, actas de seguimiento; actas de comites operativos del periodo del monitoreo como evidencia de ejecución de la actividad de control.
</t>
    </r>
    <r>
      <rPr>
        <b/>
        <sz val="12"/>
        <rFont val="Times New Roman"/>
        <family val="1"/>
      </rPr>
      <t>C67-número de archivos:</t>
    </r>
    <r>
      <rPr>
        <sz val="12"/>
        <rFont val="Times New Roman"/>
        <family val="1"/>
      </rPr>
      <t xml:space="preserve"> 67
</t>
    </r>
    <r>
      <rPr>
        <b/>
        <sz val="12"/>
        <rFont val="Times New Roman"/>
        <family val="1"/>
      </rPr>
      <t>Recomendación:</t>
    </r>
    <r>
      <rPr>
        <sz val="12"/>
        <rFont val="Times New Roman"/>
        <family val="1"/>
      </rPr>
      <t xml:space="preserve"> Mantener la actividad de control  y continuar con el monitoreo.</t>
    </r>
  </si>
  <si>
    <r>
      <t xml:space="preserve">En la  carpeta se presenta los soportes de la actividad para frente al código de integridad para el periodo del monitoreo como evidencia de la ejecución de la actividad de control
</t>
    </r>
    <r>
      <rPr>
        <b/>
        <sz val="12"/>
        <rFont val="Times New Roman"/>
        <family val="1"/>
      </rPr>
      <t>C25-número de archivos en</t>
    </r>
    <r>
      <rPr>
        <sz val="12"/>
        <rFont val="Times New Roman"/>
        <family val="1"/>
      </rPr>
      <t xml:space="preserve">: 3
</t>
    </r>
    <r>
      <rPr>
        <b/>
        <sz val="12"/>
        <rFont val="Times New Roman"/>
        <family val="1"/>
      </rPr>
      <t>Recomendación:</t>
    </r>
    <r>
      <rPr>
        <sz val="12"/>
        <rFont val="Times New Roman"/>
        <family val="1"/>
      </rPr>
      <t xml:space="preserve"> Mantener la actividad de control  y continuar con el monitoreo.</t>
    </r>
  </si>
  <si>
    <r>
      <t xml:space="preserve">En la carpeta se presentanlas declaraorias fichas de los predios  para el periodo del monitoreo revisada por las binas, como evidencia de la ejecución de la actividad de control
</t>
    </r>
    <r>
      <rPr>
        <b/>
        <sz val="12"/>
        <rFont val="Times New Roman"/>
        <family val="1"/>
      </rPr>
      <t>C26-número de archivos en</t>
    </r>
    <r>
      <rPr>
        <sz val="12"/>
        <rFont val="Times New Roman"/>
        <family val="1"/>
      </rPr>
      <t xml:space="preserve">: 485
</t>
    </r>
    <r>
      <rPr>
        <b/>
        <sz val="12"/>
        <rFont val="Times New Roman"/>
        <family val="1"/>
      </rPr>
      <t>Recomendación:</t>
    </r>
    <r>
      <rPr>
        <sz val="12"/>
        <rFont val="Times New Roman"/>
        <family val="1"/>
      </rPr>
      <t xml:space="preserve"> Mantener la actividad de control  y continuar con el monitoreo.</t>
    </r>
  </si>
  <si>
    <r>
      <t xml:space="preserve">En la carpeta asignada para la evidencia no se presenta ningún archivo como resultado de la ejecución del control. Sin embargo,  la asesoria envia correo electrónico aclaratorio que refiere:"C50.Solicitud de permisos de acceso a la carpeta compartida asignada a Control Interno a través de la Mesa de Ayuda 
Agosto 2021: la Asesoría de Control interno reporta que en el periodo corte de monitoreo de Riesgos no se han realizado solicitudes de permisos de acceso a la carpeta compartida "
</t>
    </r>
    <r>
      <rPr>
        <b/>
        <sz val="12"/>
        <rFont val="Times New Roman"/>
        <family val="1"/>
      </rPr>
      <t>C50-número de archivos</t>
    </r>
    <r>
      <rPr>
        <sz val="12"/>
        <rFont val="Times New Roman"/>
        <family val="1"/>
      </rPr>
      <t xml:space="preserve">: 0
</t>
    </r>
  </si>
  <si>
    <r>
      <t xml:space="preserve">En la carpeta asignada  se presenta los archivos de socialización de los lineamientos para el peridodo del monitoreo, así mismo os documentos del diseño de las políticas como resultado de la ejecución del control
</t>
    </r>
    <r>
      <rPr>
        <b/>
        <sz val="12"/>
        <rFont val="Times New Roman"/>
        <family val="1"/>
      </rPr>
      <t>C57-número de archivos</t>
    </r>
    <r>
      <rPr>
        <sz val="12"/>
        <rFont val="Times New Roman"/>
        <family val="1"/>
      </rPr>
      <t xml:space="preserve">: 100 aprox. 
</t>
    </r>
    <r>
      <rPr>
        <b/>
        <sz val="12"/>
        <rFont val="Times New Roman"/>
        <family val="1"/>
      </rPr>
      <t>Recomendación:</t>
    </r>
    <r>
      <rPr>
        <sz val="12"/>
        <rFont val="Times New Roman"/>
        <family val="1"/>
      </rPr>
      <t xml:space="preserve"> cargar en las carpetas asignadas la ejecución del control unicamente la información correpondiente al periodo del monitoreo.</t>
    </r>
  </si>
  <si>
    <t>Monitoreo Tercera Linea de Defensa</t>
  </si>
  <si>
    <t>Monitoreo Segunda Linea de Defensa</t>
  </si>
  <si>
    <r>
      <rPr>
        <b/>
        <sz val="12"/>
        <rFont val="Times New Roman"/>
        <family val="1"/>
      </rPr>
      <t xml:space="preserve">Agosto 2021: </t>
    </r>
    <r>
      <rPr>
        <sz val="12"/>
        <rFont val="Times New Roman"/>
        <family val="1"/>
      </rPr>
      <t xml:space="preserve">Se evidenció 10 trazas de correos electrónicos en donde se observa que la Asesora de Control interno solicita a su equipo de trabajo realizar corrección o ajuste a 4 informes de auditoría y a 6 informes de ley. Se observa el cumplimiento del Control como se establece en el Mapa de Riesgos.
</t>
    </r>
    <r>
      <rPr>
        <b/>
        <sz val="12"/>
        <rFont val="Times New Roman"/>
        <family val="1"/>
      </rPr>
      <t>Soportes:</t>
    </r>
    <r>
      <rPr>
        <sz val="12"/>
        <rFont val="Times New Roman"/>
        <family val="1"/>
      </rPr>
      <t xml:space="preserve"> PDF “observaciones informe auditoria gestion contractual”
PDF “observaciones informe auditoria th”
PDF “observaciones informe de riesgos”
PDF “observaciones informe del SCI”
PDF “observaciones informe directiva 003”
PDF “observaciones informe paac”
PDF “observaciones informe pqrsd”
PDF “OBSERVACIONES INFORME PRELIMINAR AUD JURIDICA”
PDF “observaciones informe preliminar aud produccion de informacion sectorial”
PDF “observaciones paac matriz”
</t>
    </r>
    <r>
      <rPr>
        <b/>
        <sz val="12"/>
        <rFont val="Times New Roman"/>
        <family val="1"/>
      </rPr>
      <t xml:space="preserve">Recomendación: </t>
    </r>
    <r>
      <rPr>
        <sz val="12"/>
        <rFont val="Times New Roman"/>
        <family val="1"/>
      </rPr>
      <t>Continuar con la ejecución del control establecido en el Mapa de Riesgos.</t>
    </r>
  </si>
  <si>
    <r>
      <rPr>
        <b/>
        <sz val="12"/>
        <rFont val="Times New Roman"/>
        <family val="1"/>
      </rPr>
      <t>Agosto 2021:</t>
    </r>
    <r>
      <rPr>
        <sz val="12"/>
        <rFont val="Times New Roman"/>
        <family val="1"/>
      </rPr>
      <t xml:space="preserve"> La Asesoría de Control interno reporta que en el periodo corte de monitoreo de Riesgos no se han realizado solicitudes de permisos de acceso a la carpeta compartida
</t>
    </r>
    <r>
      <rPr>
        <b/>
        <sz val="12"/>
        <rFont val="Times New Roman"/>
        <family val="1"/>
      </rPr>
      <t xml:space="preserve">Soportes: </t>
    </r>
    <r>
      <rPr>
        <sz val="12"/>
        <rFont val="Times New Roman"/>
        <family val="1"/>
      </rPr>
      <t xml:space="preserve">N/A
</t>
    </r>
    <r>
      <rPr>
        <b/>
        <sz val="12"/>
        <rFont val="Times New Roman"/>
        <family val="1"/>
      </rPr>
      <t>Recomendación:</t>
    </r>
    <r>
      <rPr>
        <sz val="12"/>
        <rFont val="Times New Roman"/>
        <family val="1"/>
      </rPr>
      <t xml:space="preserve"> Continuar con la ejecución del control establecido en el Mapa de Riesgos. Al evidenciarse que el control es a demanda, se recomienda informar en próximos seguimientos las solicitudes a las que se dio lugar o volver a aclarar si no fue necesaria ninguna solicitud.</t>
    </r>
  </si>
  <si>
    <r>
      <rPr>
        <b/>
        <sz val="12"/>
        <rFont val="Times New Roman"/>
        <family val="1"/>
      </rPr>
      <t>Agosto 2021:</t>
    </r>
    <r>
      <rPr>
        <sz val="12"/>
        <rFont val="Times New Roman"/>
        <family val="1"/>
      </rPr>
      <t xml:space="preserve"> Se observaron cuatro (4) acuerdos de confidencialidad suscritos por cuatro auditores de la Asesoría de Control Interno, en donde declaran no tener conflicto de intereses en relación con la auditoría sobreviniente a realizar.
</t>
    </r>
    <r>
      <rPr>
        <b/>
        <sz val="12"/>
        <rFont val="Times New Roman"/>
        <family val="1"/>
      </rPr>
      <t>Soportes:</t>
    </r>
    <r>
      <rPr>
        <sz val="12"/>
        <rFont val="Times New Roman"/>
        <family val="1"/>
      </rPr>
      <t xml:space="preserve"> PDF “0. Acuerdo de confidencialidad_GCII”
PDF “PE01-FO644 Acuerdo de confidencialidad - declaración conflicto de interés para auditores internos (1)”
Word “PE01-FO644 Conflicto de intereses para aud V1 - MMM”
Word “PE01-FO644 Conflicto de intereses para aud V1 - YJCL”
</t>
    </r>
    <r>
      <rPr>
        <b/>
        <sz val="12"/>
        <rFont val="Times New Roman"/>
        <family val="1"/>
      </rPr>
      <t xml:space="preserve">Recomendación: </t>
    </r>
    <r>
      <rPr>
        <sz val="12"/>
        <rFont val="Times New Roman"/>
        <family val="1"/>
      </rPr>
      <t xml:space="preserve">Continuar con la ejecución del control establecido en el Mapa de Riesgos. </t>
    </r>
  </si>
  <si>
    <r>
      <rPr>
        <b/>
        <sz val="12"/>
        <rFont val="Times New Roman"/>
        <family val="1"/>
      </rPr>
      <t>Agosto 2021:</t>
    </r>
    <r>
      <rPr>
        <sz val="12"/>
        <rFont val="Times New Roman"/>
        <family val="1"/>
      </rPr>
      <t xml:space="preserve"> En la carpeta de soportes del control se evidenció documento en formato PDF en el cual se proporciona un link de acceso a carpeta compartida Sharepoint con información de documentos del SIG. Dentro del PDF se expresa que: “En la Carpeta MANUAL SIG OBS, están cada uno los procesos, el formato PG03-FO387 Solicitud creación, anulación o modificación de documentos de los procedimientos que se han modificado a la fecha”.
Se verifica al interior de dicho Sharepoint la existencia del Formato PG03-FO387 diligenciado por las dependencias cada vez que es necesario realizarse la creación, modificación o anulación de algún documento del SIG
</t>
    </r>
    <r>
      <rPr>
        <b/>
        <sz val="12"/>
        <rFont val="Times New Roman"/>
        <family val="1"/>
      </rPr>
      <t>Soportes:</t>
    </r>
    <r>
      <rPr>
        <sz val="12"/>
        <rFont val="Times New Roman"/>
        <family val="1"/>
      </rPr>
      <t xml:space="preserve"> PDF “Mapa SIg- solicitudes”
</t>
    </r>
    <r>
      <rPr>
        <b/>
        <sz val="12"/>
        <rFont val="Times New Roman"/>
        <family val="1"/>
      </rPr>
      <t xml:space="preserve">Recomendación: </t>
    </r>
    <r>
      <rPr>
        <sz val="12"/>
        <rFont val="Times New Roman"/>
        <family val="1"/>
      </rPr>
      <t>Continuar con la aplicación del control.</t>
    </r>
  </si>
  <si>
    <r>
      <rPr>
        <b/>
        <sz val="12"/>
        <rFont val="Times New Roman"/>
        <family val="1"/>
      </rPr>
      <t xml:space="preserve">Agosto 2021: </t>
    </r>
    <r>
      <rPr>
        <sz val="12"/>
        <rFont val="Times New Roman"/>
        <family val="1"/>
      </rPr>
      <t xml:space="preserve">Se evidenció el listado maestro de la entidad en donde se incluyen los listados de procedimientos, caracterizaciones, manuales, protocolos, instructivos, formatos, riesgos entre otros, con sus respectivas versiones y fechas de modificación, así mismo se indica que documentos de los mencionados se encuentran vigentes y cuales anulados.
</t>
    </r>
    <r>
      <rPr>
        <b/>
        <sz val="12"/>
        <rFont val="Times New Roman"/>
        <family val="1"/>
      </rPr>
      <t>Soportes:</t>
    </r>
    <r>
      <rPr>
        <sz val="12"/>
        <rFont val="Times New Roman"/>
        <family val="1"/>
      </rPr>
      <t xml:space="preserve"> Excel “PG03-FO389 LDM V3 Document”
</t>
    </r>
    <r>
      <rPr>
        <b/>
        <sz val="12"/>
        <rFont val="Times New Roman"/>
        <family val="1"/>
      </rPr>
      <t>Recomendación:</t>
    </r>
    <r>
      <rPr>
        <sz val="12"/>
        <rFont val="Times New Roman"/>
        <family val="1"/>
      </rPr>
      <t xml:space="preserve"> Continuar con la aplicación del control.</t>
    </r>
  </si>
  <si>
    <r>
      <rPr>
        <b/>
        <sz val="12"/>
        <rFont val="Times New Roman"/>
        <family val="1"/>
      </rPr>
      <t>Agosto 2021:</t>
    </r>
    <r>
      <rPr>
        <sz val="12"/>
        <rFont val="Times New Roman"/>
        <family val="1"/>
      </rPr>
      <t xml:space="preserve"> Se evidenció socialización de actividad de sensibilización del Código de integridad de la entidad a través de correo electrónico dirigido a 20 colaboradores de la entidad; de dicha actividad de observó matriz de Excel con los resultados y puntajes que se obtuvieron, en la matriz se observaron 17 respuestas indicando que 3 de los 20 colaboradores no participaron.
Se establece que la actividad de control se está ejecutando de forma parcial, toda vez que se esta haciendo la socialización del Código de integridad, mas no el código de ética. Así mismo dicha socialización-sensibilización debe realzarse en el momento de la emisión de conceptos técnicos.
</t>
    </r>
    <r>
      <rPr>
        <b/>
        <sz val="12"/>
        <rFont val="Times New Roman"/>
        <family val="1"/>
      </rPr>
      <t>Soportes</t>
    </r>
    <r>
      <rPr>
        <sz val="12"/>
        <rFont val="Times New Roman"/>
        <family val="1"/>
      </rPr>
      <t xml:space="preserve">: PDF “correo de la actividad”
PDF “Actividad Código de Integridad”
Excel “Resultados”
</t>
    </r>
    <r>
      <rPr>
        <b/>
        <sz val="12"/>
        <rFont val="Times New Roman"/>
        <family val="1"/>
      </rPr>
      <t>Recomendación:</t>
    </r>
    <r>
      <rPr>
        <sz val="12"/>
        <rFont val="Times New Roman"/>
        <family val="1"/>
      </rPr>
      <t xml:space="preserve"> Se recomienda revisar, y si es necesario, actualizar la actividad de control con el fin de que esta tenga relación con la causa y pueda mitigar la ocurrencia o impacto del riesgos y hacer la salvedad de si se debe de socializar el código de ética o el de integridad</t>
    </r>
  </si>
  <si>
    <t>Parcial</t>
  </si>
  <si>
    <r>
      <rPr>
        <b/>
        <sz val="12"/>
        <rFont val="Times New Roman"/>
        <family val="1"/>
      </rPr>
      <t>Agosto 2021:</t>
    </r>
    <r>
      <rPr>
        <sz val="12"/>
        <rFont val="Times New Roman"/>
        <family val="1"/>
      </rPr>
      <t xml:space="preserve"> Se evidenció la suscripción de tres (3) certificaciones de Cumplimiento de Requisitos establecidos en el Manual de Funciones a nombre de tres (3) funcionarios de la entidad, dos (2) de la Subdirección Administrativa y uno (1) de la Subdirección de Investigaciones y Control de Vivienda. Dichas certificaciones se expidieron en el mes de junio de 2021
</t>
    </r>
    <r>
      <rPr>
        <b/>
        <sz val="12"/>
        <rFont val="Times New Roman"/>
        <family val="1"/>
      </rPr>
      <t xml:space="preserve">Soportes: </t>
    </r>
    <r>
      <rPr>
        <sz val="12"/>
        <rFont val="Times New Roman"/>
        <family val="1"/>
      </rPr>
      <t xml:space="preserve">PDF “Certificado cumplimiento requisitos CLAUDIA GOMEZ”
PDF “Certificado Cumplimiento requisitos FRANCISCO GUILLERMO PEREZ”
PDF “Certificado cumplimiento requisitos JULIAN ERNESTO RODRIGUEZ SIERRA”
</t>
    </r>
    <r>
      <rPr>
        <b/>
        <sz val="12"/>
        <rFont val="Times New Roman"/>
        <family val="1"/>
      </rPr>
      <t>Recomendación:</t>
    </r>
    <r>
      <rPr>
        <sz val="12"/>
        <rFont val="Times New Roman"/>
        <family val="1"/>
      </rPr>
      <t xml:space="preserve"> Continuar con la aplicación del control. En caso de tratarse de un control a demanda, se recomienda reportar a la Segunda y Tercera Línea de Defensa en próximos seguimientos, si en el periodo de revisión se expidieron o no las certificaciones establecidas en el Mapa de Riesgos.</t>
    </r>
  </si>
  <si>
    <r>
      <rPr>
        <b/>
        <sz val="12"/>
        <rFont val="Times New Roman"/>
        <family val="1"/>
      </rPr>
      <t>Agosto 2021</t>
    </r>
    <r>
      <rPr>
        <sz val="12"/>
        <rFont val="Times New Roman"/>
        <family val="1"/>
      </rPr>
      <t xml:space="preserve">: Se observó en la carpeta de evidencias, el cargue de 485 archivos en formato PDF con Fichas Prediales realizadas por la Subdirección de Gestión del Suelo; los archivos incluidos tienen la denominación del CHIP del predio a revisar en donde se hace la identificación del predio, el análisis jurídico, análisis de normatividad, descripción de visita al predio y se hacen conclusiones generales entre otros análisis.
</t>
    </r>
    <r>
      <rPr>
        <b/>
        <sz val="12"/>
        <rFont val="Times New Roman"/>
        <family val="1"/>
      </rPr>
      <t>Soportes:</t>
    </r>
    <r>
      <rPr>
        <sz val="12"/>
        <rFont val="Times New Roman"/>
        <family val="1"/>
      </rPr>
      <t xml:space="preserve"> 485 archivos en formato PDF denominados con nomenclatura de CHIP predial
</t>
    </r>
    <r>
      <rPr>
        <b/>
        <sz val="12"/>
        <rFont val="Times New Roman"/>
        <family val="1"/>
      </rPr>
      <t>Recomendación:</t>
    </r>
    <r>
      <rPr>
        <sz val="12"/>
        <rFont val="Times New Roman"/>
        <family val="1"/>
      </rPr>
      <t xml:space="preserve"> Continuar con la aplicación del control. </t>
    </r>
  </si>
  <si>
    <r>
      <rPr>
        <b/>
        <sz val="12"/>
        <rFont val="Times New Roman"/>
        <family val="1"/>
      </rPr>
      <t>Agosto 2021</t>
    </r>
    <r>
      <rPr>
        <sz val="12"/>
        <rFont val="Times New Roman"/>
        <family val="1"/>
      </rPr>
      <t xml:space="preserve">: En la evidencia se encuentra el Cronograma de publicación de datos abiertos y la Estructuración información daos abiertos 2021, esto alineado con el procedimiento PG04-PR08 Procedimiento para la Publicación de datos abiertos de la SDHT.
</t>
    </r>
    <r>
      <rPr>
        <b/>
        <sz val="12"/>
        <rFont val="Times New Roman"/>
        <family val="1"/>
      </rPr>
      <t>Soportes:</t>
    </r>
    <r>
      <rPr>
        <sz val="12"/>
        <rFont val="Times New Roman"/>
        <family val="1"/>
      </rPr>
      <t xml:space="preserve"> 
- Cronograma de publicación de datos abiertos SDHT 2021-2022 VF.xlsx
- Estructuración información daos abiertos 2021.pdf
</t>
    </r>
    <r>
      <rPr>
        <b/>
        <sz val="12"/>
        <rFont val="Times New Roman"/>
        <family val="1"/>
      </rPr>
      <t>Recomendación:</t>
    </r>
    <r>
      <rPr>
        <sz val="12"/>
        <rFont val="Times New Roman"/>
        <family val="1"/>
      </rPr>
      <t xml:space="preserve"> Continuar con el desarrollo de actividades que coadyuven al cumplimiento de los lineamientos de operación definidos en el procedimiento PG04-PR08</t>
    </r>
  </si>
  <si>
    <r>
      <rPr>
        <b/>
        <sz val="12"/>
        <rFont val="Times New Roman"/>
        <family val="1"/>
      </rPr>
      <t xml:space="preserve">Agosto 2021: </t>
    </r>
    <r>
      <rPr>
        <sz val="12"/>
        <rFont val="Times New Roman"/>
        <family val="1"/>
      </rPr>
      <t xml:space="preserve">En la evidencia se presenta el archivo PG04-FO554-febrero-junio.pdf con el COMPROMISO DE CONFIDENCIALIDAD Y BUEN USO DE LA INFORMACIÓN PROPIA Y QUE PROVIENE DE OTRAS ENTIDADES diligenciado y firmado por dos funcionarios.
</t>
    </r>
    <r>
      <rPr>
        <b/>
        <sz val="12"/>
        <rFont val="Times New Roman"/>
        <family val="1"/>
      </rPr>
      <t xml:space="preserve">Soportes: </t>
    </r>
    <r>
      <rPr>
        <sz val="12"/>
        <rFont val="Times New Roman"/>
        <family val="1"/>
      </rPr>
      <t xml:space="preserve">
- PG04-FO554-febrero-junio.pdf
</t>
    </r>
    <r>
      <rPr>
        <b/>
        <sz val="12"/>
        <rFont val="Times New Roman"/>
        <family val="1"/>
      </rPr>
      <t>Recomendación:</t>
    </r>
    <r>
      <rPr>
        <sz val="12"/>
        <rFont val="Times New Roman"/>
        <family val="1"/>
      </rPr>
      <t xml:space="preserve"> Continuar aplicando los compromisos de confidencialidad definidos para garantizar la ejecución de controles definidos.</t>
    </r>
  </si>
  <si>
    <r>
      <rPr>
        <b/>
        <sz val="12"/>
        <rFont val="Times New Roman"/>
        <family val="1"/>
      </rPr>
      <t>Agosto 2021:</t>
    </r>
    <r>
      <rPr>
        <sz val="12"/>
        <rFont val="Times New Roman"/>
        <family val="1"/>
      </rPr>
      <t xml:space="preserve"> En la evidencia se aprecian el archivo PG04-FO561-junio.pdf, PG04-FO561-mayo.pdf con el hilo de correo de solicitud de creación de 2 usuarios y la asignación de permisos a 2 usuarios respectivamente. Adicionalmente, evidencias de las copias de seguridad generadas en los meses de mayo, junio y julio.
</t>
    </r>
    <r>
      <rPr>
        <b/>
        <sz val="12"/>
        <rFont val="Times New Roman"/>
        <family val="1"/>
      </rPr>
      <t>Soportes:</t>
    </r>
    <r>
      <rPr>
        <sz val="12"/>
        <rFont val="Times New Roman"/>
        <family val="1"/>
      </rPr>
      <t xml:space="preserve">
- Actualización de rol - Portal SDHT-junio.htm
- PG04-FO561-junio.pdf
- PG04-FO561-mayo.pdf
- PG04-FO562 Julio.pdf
- PG04-FO562 Junio.pdf
- PG04-FO562 Mayo (3).pdf
- Reporte_Copia_Seguridad Julio.pdf
- Reporte_Copia_Seguridad Junio.pdf
- Reporte_Copia_Seguridad Mayo (1).pdf
</t>
    </r>
    <r>
      <rPr>
        <b/>
        <sz val="12"/>
        <rFont val="Times New Roman"/>
        <family val="1"/>
      </rPr>
      <t>Recomendación:</t>
    </r>
    <r>
      <rPr>
        <sz val="12"/>
        <rFont val="Times New Roman"/>
        <family val="1"/>
      </rPr>
      <t xml:space="preserve"> Mantener la actividad de control y continuar con el monitoreo.</t>
    </r>
  </si>
  <si>
    <r>
      <rPr>
        <b/>
        <sz val="12"/>
        <rFont val="Times New Roman"/>
        <family val="1"/>
      </rPr>
      <t>Agosto 2021:</t>
    </r>
    <r>
      <rPr>
        <sz val="12"/>
        <rFont val="Times New Roman"/>
        <family val="1"/>
      </rPr>
      <t xml:space="preserve"> Se presenta como evidencia la creación de usuarios mediante directorio activo, en el cual se aprecia la creación y/o modificación de 191 usuarios
</t>
    </r>
    <r>
      <rPr>
        <b/>
        <sz val="12"/>
        <rFont val="Times New Roman"/>
        <family val="1"/>
      </rPr>
      <t>Soportes:</t>
    </r>
    <r>
      <rPr>
        <sz val="12"/>
        <rFont val="Times New Roman"/>
        <family val="1"/>
      </rPr>
      <t xml:space="preserve">
- Anexo 1-Reporte GLPI creación de usuarios.xlsx
</t>
    </r>
    <r>
      <rPr>
        <b/>
        <sz val="12"/>
        <rFont val="Times New Roman"/>
        <family val="1"/>
      </rPr>
      <t>Recomendación:</t>
    </r>
    <r>
      <rPr>
        <sz val="12"/>
        <rFont val="Times New Roman"/>
        <family val="1"/>
      </rPr>
      <t xml:space="preserve"> Continuar con las acciones encaminadas a controlar el acceso a la información de la SDHT.</t>
    </r>
  </si>
  <si>
    <r>
      <rPr>
        <b/>
        <sz val="12"/>
        <rFont val="Times New Roman"/>
        <family val="1"/>
      </rPr>
      <t xml:space="preserve">Agosto 2021: </t>
    </r>
    <r>
      <rPr>
        <sz val="12"/>
        <rFont val="Times New Roman"/>
        <family val="1"/>
      </rPr>
      <t xml:space="preserve">En la carpeta asignada para la evidencia no se presenta ningún archivo como resultado de la ejecución del control
</t>
    </r>
    <r>
      <rPr>
        <b/>
        <sz val="12"/>
        <rFont val="Times New Roman"/>
        <family val="1"/>
      </rPr>
      <t xml:space="preserve">Soportes: </t>
    </r>
    <r>
      <rPr>
        <sz val="12"/>
        <rFont val="Times New Roman"/>
        <family val="1"/>
      </rPr>
      <t xml:space="preserve">NA
</t>
    </r>
    <r>
      <rPr>
        <b/>
        <sz val="12"/>
        <rFont val="Times New Roman"/>
        <family val="1"/>
      </rPr>
      <t xml:space="preserve">Recomendación: </t>
    </r>
    <r>
      <rPr>
        <sz val="12"/>
        <rFont val="Times New Roman"/>
        <family val="1"/>
      </rPr>
      <t xml:space="preserve">cargar en las carpetas asignadas la ejecución del control </t>
    </r>
  </si>
  <si>
    <r>
      <rPr>
        <b/>
        <sz val="12"/>
        <rFont val="Times New Roman"/>
        <family val="1"/>
      </rPr>
      <t xml:space="preserve">Agosto 2021: </t>
    </r>
    <r>
      <rPr>
        <sz val="12"/>
        <rFont val="Times New Roman"/>
        <family val="1"/>
      </rPr>
      <t xml:space="preserve"> De conformidad con los soportes allegados, para el presente periodo de seguimiento, se evidencia que se realizó la actividad de control aportando las acta de reunión del 28 y 31 de mayo y los listados de asistencia a las capacitaciones adelantadas los días listados de asistencia a capacitaciones de los días 6 de mayo, 3, 18, 25, de agosto de 2021 
</t>
    </r>
    <r>
      <rPr>
        <b/>
        <sz val="12"/>
        <rFont val="Times New Roman"/>
        <family val="1"/>
      </rPr>
      <t>Soportes:</t>
    </r>
    <r>
      <rPr>
        <sz val="12"/>
        <rFont val="Times New Roman"/>
        <family val="1"/>
      </rPr>
      <t xml:space="preserve"> Archivos PDF denominados: acta cap Seguimiento 28 mayo de 2021, instrucción OLGA MENDOZA, Reunión del mes de deficiencias,  Archivo Word de Capacitaciones Procedimiento investigaciones administrativas, Archivos Excel denominados: Asistencia cap. cobro deficiencias 3-8-21, Asistencia cap cobro persuasivo 25-8-21,  Asistencia Cap arrendamientos 18-8-2021, listado capacitaciones mayo 2021, Archivo denominado: Capacitación Grupo cobro persuasivo.mp4 y Archivo denominado: Capacitación Grupo deficiencias.mp4
</t>
    </r>
    <r>
      <rPr>
        <b/>
        <sz val="12"/>
        <rFont val="Times New Roman"/>
        <family val="1"/>
      </rPr>
      <t xml:space="preserve">Recomendación: </t>
    </r>
    <r>
      <rPr>
        <sz val="12"/>
        <rFont val="Times New Roman"/>
        <family val="1"/>
      </rPr>
      <t>Continuar con la realización de la actividad de control de conformidad con lo establecido en el mapa de riesgos</t>
    </r>
  </si>
  <si>
    <r>
      <rPr>
        <b/>
        <sz val="12"/>
        <rFont val="Times New Roman"/>
        <family val="1"/>
      </rPr>
      <t xml:space="preserve">Agosto 2021: </t>
    </r>
    <r>
      <rPr>
        <sz val="12"/>
        <rFont val="Times New Roman"/>
        <family val="1"/>
      </rPr>
      <t xml:space="preserve"> De conformidad con los soportes allegados, se evidencia que la actividad de control se realizó el 10 de junio de 2021, a las 8:30 a través del link: hps://teams.microso.com/l/meetup-join/19%3ameeng_Mjk0NmVhODgtZTYyZi00Y2EyLWI0MzYtZTY5NDJmNGM4ZWRi%40thread.v2/0?context=%7b%22Tid%22%3a%22d239009e-8d-445b-9cb0-2b37507f6006%22%2c%22Oid%22%3a%22e9096aeb-b35e-44ab-8281-5b4e8875984a%22%7d, en la plataforma Teams.
</t>
    </r>
    <r>
      <rPr>
        <b/>
        <sz val="12"/>
        <rFont val="Times New Roman"/>
        <family val="1"/>
      </rPr>
      <t>Soportes:</t>
    </r>
    <r>
      <rPr>
        <sz val="12"/>
        <rFont val="Times New Roman"/>
        <family val="1"/>
      </rPr>
      <t xml:space="preserve"> Archivos PDF denominados: Invitación 8 jun, Invitación 10 jun, Solicitud Orientación y archivo Excel denominado: Registro Asistencia y Eval. Actividades Capacitación.
</t>
    </r>
    <r>
      <rPr>
        <b/>
        <sz val="12"/>
        <rFont val="Times New Roman"/>
        <family val="1"/>
      </rPr>
      <t>Recomendaciones</t>
    </r>
    <r>
      <rPr>
        <sz val="12"/>
        <rFont val="Times New Roman"/>
        <family val="1"/>
      </rPr>
      <t>: Ajustar la periodicidad y la descripción de la acción, por cuanto son contradictoras ya que en la acción se indica “al inicio de cada vigencia” y en la periodicidad se establece que es semestral.</t>
    </r>
  </si>
  <si>
    <r>
      <rPr>
        <b/>
        <sz val="12"/>
        <rFont val="Times New Roman"/>
        <family val="1"/>
      </rPr>
      <t xml:space="preserve">Agosto 2021: </t>
    </r>
    <r>
      <rPr>
        <sz val="12"/>
        <rFont val="Times New Roman"/>
        <family val="1"/>
      </rPr>
      <t xml:space="preserve">De conformidad con las evidencias allegadas (Correos electrónicos de préstamos de expedientes de los meses de mayo, junio, julio y agosto, informes de préstamos presentados ante la Subdirección Administrativa de los meses de mayo y julio, consolidado de préstamo de expedientes de los meses de mayo, junio, julio y agosto, informes de préstamos de junio, julio, agosto), se evidencia que se está adelantando la actividad de control.
</t>
    </r>
    <r>
      <rPr>
        <b/>
        <sz val="12"/>
        <rFont val="Times New Roman"/>
        <family val="1"/>
      </rPr>
      <t>Soportes</t>
    </r>
    <r>
      <rPr>
        <sz val="12"/>
        <rFont val="Times New Roman"/>
        <family val="1"/>
      </rPr>
      <t xml:space="preserve">:Archivos PDF denominados: 3-2021-02976 Memo remite informe préstamo Exped mayo 2021, 3-2021-04294 memo informe préstamo exped, 3, correp prestamos 400020070247, correo préstamo exped. 1-2004-23869, correo préstamo exped. 1201010747, correo préstamo exped.1-2012-22855-1, correo préstamo exped.1-2019-32473, correo préstamo exped.2006ER38964-1, correo préstamo exped. 3-2012-79974-2, correo préstamo exped. 3-2015-17653-9, correo préstamo exped. 3-2016-47430-4, correo préstamo exped. 3-2016-47430-4, correo préstamo exped. Agto 11, correo préstamo exped.agto 17, correo préstamo exped. Agto 17, correo préstamo exped. Agto 18, correo préstamo exped. Agto 3, correo préstamo exped. Deficiencias, correo préstamo exped. Julio 22, correo préstamo exped. Julio 28, correo préstamo exped. Julio 7, correo préstamo exped. Julio 9, correo préstamo exped. 1201023053-1, correo préstamo rad. 400020090332, correo préstamo rad. 400020130259, correo préstamo rad. 400020160002, correo préstamo varios exped. 10 junio, correo radicación de documentos 14-5-21, Exp 3-2012-79974-84 préstamo julio, Exp. 3-2018-00283, préstamo julio, informe préstamo expd. Mes de julio 2021, Informe mes de junio 2021, Informe préstamo exped. Agosto 2021, Informe préstamo expedientes mes de junio, memo 3-2021-028848 solicita préstamo exped, Memo 3-2021-02902 solicita pres. exped , Archivo en Excel: Consolidado prestamos Expedientes_ agosto, Consolidado Préstamo Expedientes Mayo, Consolidado prestamos Expedientes_ junio, Consolidado prestamos Expedientes_ julio
</t>
    </r>
    <r>
      <rPr>
        <b/>
        <sz val="12"/>
        <rFont val="Times New Roman"/>
        <family val="1"/>
      </rPr>
      <t>Recomendación</t>
    </r>
    <r>
      <rPr>
        <sz val="12"/>
        <rFont val="Times New Roman"/>
        <family val="1"/>
      </rPr>
      <t>: Continuar ejecutando la actividad de control y aportar los soportes.</t>
    </r>
  </si>
  <si>
    <r>
      <rPr>
        <b/>
        <sz val="12"/>
        <rFont val="Times New Roman"/>
        <family val="1"/>
      </rPr>
      <t>Agosto 2021:</t>
    </r>
    <r>
      <rPr>
        <sz val="12"/>
        <rFont val="Times New Roman"/>
        <family val="1"/>
      </rPr>
      <t xml:space="preserve"> De conformidad con los soportes allegados, se evidencia que se está adelantando la actividad de control, asimismo se aportaron las evidencias de conformidad con lo establecido en el mapa de riesgos.
</t>
    </r>
    <r>
      <rPr>
        <b/>
        <sz val="12"/>
        <rFont val="Times New Roman"/>
        <family val="1"/>
      </rPr>
      <t>Soportes:</t>
    </r>
    <r>
      <rPr>
        <sz val="12"/>
        <rFont val="Times New Roman"/>
        <family val="1"/>
      </rPr>
      <t xml:space="preserve"> Archivo en Excel: BASE MATRIZ SICV AGOSTO 2021, BASE MATRIZ SICV JULIO 2021, BASE MATRIZ SICV JUNIO 2021, BASE MATRIZ SICV MAYO 2021, BASE NOTIFICACIONES 2021 CORTE 30 DE JULIO, BASE NOTIFICACIONES 2021 CORTE 30 DE MAYO, BASE NOTIFICACIONES 2021 31 DE AGOSTO, reporte SIDIV corte junio 2021
</t>
    </r>
    <r>
      <rPr>
        <b/>
        <sz val="12"/>
        <rFont val="Times New Roman"/>
        <family val="1"/>
      </rPr>
      <t xml:space="preserve">Recomendación: </t>
    </r>
    <r>
      <rPr>
        <sz val="12"/>
        <rFont val="Times New Roman"/>
        <family val="1"/>
      </rPr>
      <t>Continuar con la ejecución de la actividad y conservar los respectivos soportes.</t>
    </r>
  </si>
  <si>
    <r>
      <rPr>
        <b/>
        <sz val="12"/>
        <rFont val="Times New Roman"/>
        <family val="1"/>
      </rPr>
      <t xml:space="preserve">Agosto 2021: </t>
    </r>
    <r>
      <rPr>
        <sz val="12"/>
        <rFont val="Times New Roman"/>
        <family val="1"/>
      </rPr>
      <t xml:space="preserve">Teniendo en cuenta que en el mapa de riesgos se estableció como evidencias “Actos administrativos y diligencias suscritas por el responsable del proceso  Correos electrónicos y Actas de reunión” y se aportaron actas de reparto, archivo Excel en donde se relacionan los actos administrativos emitidos en los meses de mayo, junio, julio y agosto, reporte SID de los meses de mayo, junio, julio y agosto, se concluye que las evidencias aportadas no corresponden a las evidencias establecidas.
</t>
    </r>
    <r>
      <rPr>
        <b/>
        <sz val="12"/>
        <rFont val="Times New Roman"/>
        <family val="1"/>
      </rPr>
      <t xml:space="preserve">Soportes: </t>
    </r>
    <r>
      <rPr>
        <sz val="12"/>
        <rFont val="Times New Roman"/>
        <family val="1"/>
      </rPr>
      <t xml:space="preserve">Archivos PDF denominados: acta 072-firmado, actas agosto reparto-firmado, ACTAS DE REPARTO MAYO-firmado, ACTAS JULIO PA, Actas reparto junio ok, Reporte SID AGOSTO, 
Archivos Excel: Actos administrativos Agosto, Actos administrativos julio, ACTOS ADMINISTRATIVOS JUNIO, ACTOS ADMINISTRATIVOS MAYO, Archivos Word: Reporte SID JULIO, reporte SID JUNIO, reporte SID MAYO
</t>
    </r>
    <r>
      <rPr>
        <b/>
        <sz val="12"/>
        <rFont val="Times New Roman"/>
        <family val="1"/>
      </rPr>
      <t>Recomendación</t>
    </r>
    <r>
      <rPr>
        <sz val="12"/>
        <rFont val="Times New Roman"/>
        <family val="1"/>
      </rPr>
      <t>: Aportar los soportes de cumplimiento de la actividad de control de conformidad con lo establecido en el mapa de riesgos. Adicionalmente se recomienda relacionar el riesgo respecto del cual se aportan las evidencias.</t>
    </r>
  </si>
  <si>
    <r>
      <rPr>
        <b/>
        <sz val="12"/>
        <rFont val="Times New Roman"/>
        <family val="1"/>
      </rPr>
      <t>Agosto 2021:</t>
    </r>
    <r>
      <rPr>
        <sz val="12"/>
        <rFont val="Times New Roman"/>
        <family val="1"/>
      </rPr>
      <t xml:space="preserve"> De conformidad con los soportes allegados se evidencia el cumplimiento de la actividad de control en el periodo objeto de seguimiento por cuanto se aportaron las evidencias de conformidad con lo establecido en el mapa de riesgos. 
</t>
    </r>
    <r>
      <rPr>
        <b/>
        <sz val="12"/>
        <rFont val="Times New Roman"/>
        <family val="1"/>
      </rPr>
      <t xml:space="preserve">Soportes: </t>
    </r>
    <r>
      <rPr>
        <sz val="12"/>
        <rFont val="Times New Roman"/>
        <family val="1"/>
      </rPr>
      <t xml:space="preserve">Archivos PDF denominados: acta 072-firmado, actas agosto reparto-firmado, ACTAS DE REPARTO MAYO-firmado, ACTAS JULIO PA, Actas reparto junio ok, Reporte SID AGOSTO, Archivos Excel: Actos administrativos Agosto, Actos administrativos julio, ACTOS ADMINISTRATIVOS JUNIO, ACTOS ADMINISTRATIVOS MAYO, Archivos Word: Reporte SID JULIO, reporte SID JUNIO, reporte SID MAYO
</t>
    </r>
    <r>
      <rPr>
        <b/>
        <sz val="12"/>
        <rFont val="Times New Roman"/>
        <family val="1"/>
      </rPr>
      <t>Recomendación:</t>
    </r>
    <r>
      <rPr>
        <sz val="12"/>
        <rFont val="Times New Roman"/>
        <family val="1"/>
      </rPr>
      <t xml:space="preserve"> Verificar la redacción de la actividad de control, continuar con el seguimiento de la actividad de control. Adicionalmente se recomienda relacionar las evidencias dentro de la carpeta del riesgo a soportar.</t>
    </r>
  </si>
  <si>
    <r>
      <rPr>
        <b/>
        <sz val="12"/>
        <rFont val="Times New Roman"/>
        <family val="1"/>
      </rPr>
      <t>Agosto 2021</t>
    </r>
    <r>
      <rPr>
        <sz val="12"/>
        <rFont val="Times New Roman"/>
        <family val="1"/>
      </rPr>
      <t xml:space="preserve">: De conformidad con las evidencias aportadas, se concluye que se está ejecutando la actividad de control establecida por cuanto se aportó en archivo PDF las planillas correspondientes a los préstamos del periodo objeto de seguimiento, las mencionadas planillas contienen las columnas: Código de serie o subserie, Descripción de la carpeta, No. De Carpetas, No. De folios, préstamo (dependencia solicitante, fecha, nombre solicitante, firma solicitante, motivo de consulta), devolución (fecha, recibe a satisfacción) observaciones
</t>
    </r>
    <r>
      <rPr>
        <b/>
        <sz val="12"/>
        <rFont val="Times New Roman"/>
        <family val="1"/>
      </rPr>
      <t xml:space="preserve">Soportes: </t>
    </r>
    <r>
      <rPr>
        <sz val="12"/>
        <rFont val="Times New Roman"/>
        <family val="1"/>
      </rPr>
      <t xml:space="preserve">Archivo PDF denominado Restamos expedientes de mayo a agosto
</t>
    </r>
    <r>
      <rPr>
        <b/>
        <sz val="12"/>
        <rFont val="Times New Roman"/>
        <family val="1"/>
      </rPr>
      <t>Recomendación:</t>
    </r>
    <r>
      <rPr>
        <sz val="12"/>
        <rFont val="Times New Roman"/>
        <family val="1"/>
      </rPr>
      <t xml:space="preserve"> Continuar ejecutando la actividad de control.</t>
    </r>
  </si>
  <si>
    <r>
      <rPr>
        <b/>
        <sz val="12"/>
        <rFont val="Times New Roman"/>
        <family val="1"/>
      </rPr>
      <t>Agosto 2021</t>
    </r>
    <r>
      <rPr>
        <sz val="12"/>
        <rFont val="Times New Roman"/>
        <family val="1"/>
      </rPr>
      <t xml:space="preserve">: Se observa que la actividad del control no es concordante con la documentación de la evidencia, toda vez, que se remite base de datos en Excel en el cual se consigna que la entidad no suscribió contratos con personas que se encuentren con inhabilidades, no obstante, la acción refiere a consultar al contratista en las entidades de control.
</t>
    </r>
    <r>
      <rPr>
        <b/>
        <sz val="12"/>
        <rFont val="Times New Roman"/>
        <family val="1"/>
      </rPr>
      <t>Soportes:</t>
    </r>
    <r>
      <rPr>
        <sz val="12"/>
        <rFont val="Times New Roman"/>
        <family val="1"/>
      </rPr>
      <t xml:space="preserve"> Hoja de Excel denominada "Contratos suscritos inhabilidades" 
</t>
    </r>
    <r>
      <rPr>
        <b/>
        <sz val="12"/>
        <rFont val="Times New Roman"/>
        <family val="1"/>
      </rPr>
      <t xml:space="preserve">Recomendación: </t>
    </r>
    <r>
      <rPr>
        <sz val="12"/>
        <rFont val="Times New Roman"/>
        <family val="1"/>
      </rPr>
      <t xml:space="preserve">Se recomienda fortalecer la redacción de la actividad de control, de tal manera que se establezca un verbo o acción que dé cuenta del control, así como el registro de la evidencia
</t>
    </r>
  </si>
  <si>
    <r>
      <rPr>
        <b/>
        <sz val="12"/>
        <rFont val="Times New Roman"/>
        <family val="1"/>
      </rPr>
      <t xml:space="preserve">Agosto 2021: </t>
    </r>
    <r>
      <rPr>
        <sz val="12"/>
        <rFont val="Times New Roman"/>
        <family val="1"/>
      </rPr>
      <t xml:space="preserve">Se remite base de datos de los contratos suscritos por la entidad en los cuales se designa Comité Técnico Verificador y Evaluador, de esta manera, se revisan aleatoriamente en la plataforma SECOP los contratos Nos. 646 de 2021, 735 de 2021, 747 de 2021 y 755 de 2021, cuya Resolución de Adjudicación respectivamente, da cuenta de la verificación realizada por el mencionado Comité a las propuestas presentadas por los proponentes e interesados.
</t>
    </r>
    <r>
      <rPr>
        <b/>
        <sz val="12"/>
        <rFont val="Times New Roman"/>
        <family val="1"/>
      </rPr>
      <t>Soportes:</t>
    </r>
    <r>
      <rPr>
        <sz val="12"/>
        <rFont val="Times New Roman"/>
        <family val="1"/>
      </rPr>
      <t xml:space="preserve"> Base de datos contratos suscritos en los meses de mayo y agosto de 2021.
</t>
    </r>
    <r>
      <rPr>
        <b/>
        <sz val="12"/>
        <rFont val="Times New Roman"/>
        <family val="1"/>
      </rPr>
      <t xml:space="preserve">Recomendación: </t>
    </r>
    <r>
      <rPr>
        <sz val="12"/>
        <rFont val="Times New Roman"/>
        <family val="1"/>
      </rPr>
      <t xml:space="preserve">Se recomienda fortalecer la redacción de la actividad de control, de tal manera que se establezca un verbo o acción que dé cuenta del control y permita facilitar el seguimiento.
</t>
    </r>
  </si>
  <si>
    <r>
      <rPr>
        <b/>
        <sz val="12"/>
        <rFont val="Times New Roman"/>
        <family val="1"/>
      </rPr>
      <t>Agosto 2021:</t>
    </r>
    <r>
      <rPr>
        <sz val="12"/>
        <rFont val="Times New Roman"/>
        <family val="1"/>
      </rPr>
      <t xml:space="preserve"> Se remite base de datos de los contratos suscritos por la entidad entre mayo y agosto de 2021, en los cuales se observa la publicación de adendas, de esta manera, se revisan aleatoriamente en la plataforma SECOP los contratos Nos. 646 de 2021, 735 de 2021, 747 de 2021 y 755 de 2021, cuyo documento de “Adenda” se emite de manera motivada en los respectivos procesos.
</t>
    </r>
    <r>
      <rPr>
        <b/>
        <sz val="12"/>
        <rFont val="Times New Roman"/>
        <family val="1"/>
      </rPr>
      <t xml:space="preserve">Soportes: </t>
    </r>
    <r>
      <rPr>
        <sz val="12"/>
        <rFont val="Times New Roman"/>
        <family val="1"/>
      </rPr>
      <t xml:space="preserve">Base de datos contratos suscritos en los meses de mayo y agosto de 2021.
</t>
    </r>
    <r>
      <rPr>
        <b/>
        <sz val="12"/>
        <rFont val="Times New Roman"/>
        <family val="1"/>
      </rPr>
      <t xml:space="preserve">Recomendación: </t>
    </r>
    <r>
      <rPr>
        <sz val="12"/>
        <rFont val="Times New Roman"/>
        <family val="1"/>
      </rPr>
      <t xml:space="preserve">Se recomienda fortalecer la redacción del riesgo, puesto que se establece como una conducta dolosa o sea intencional del Comité Técnico y Evaluador para favorecer a los proponentes, y su redacción se debe encaminar como un posible acto de corrupción. A su vez, recomienda revisar y ajustar los riesgos de conformidad con la Guía para la administración del riesgo y el diseño de controles en entidades públicas, Versión 5 – DAFP.
</t>
    </r>
  </si>
  <si>
    <r>
      <rPr>
        <b/>
        <sz val="12"/>
        <rFont val="Times New Roman"/>
        <family val="1"/>
      </rPr>
      <t xml:space="preserve">Agosto 2021: </t>
    </r>
    <r>
      <rPr>
        <sz val="12"/>
        <rFont val="Times New Roman"/>
        <family val="1"/>
      </rPr>
      <t xml:space="preserve">No se remiten soportes que permita verificar la actividad de control.
</t>
    </r>
    <r>
      <rPr>
        <b/>
        <sz val="12"/>
        <rFont val="Times New Roman"/>
        <family val="1"/>
      </rPr>
      <t xml:space="preserve">Soportes: </t>
    </r>
    <r>
      <rPr>
        <sz val="12"/>
        <rFont val="Times New Roman"/>
        <family val="1"/>
      </rPr>
      <t xml:space="preserve">N/A
</t>
    </r>
    <r>
      <rPr>
        <b/>
        <sz val="12"/>
        <rFont val="Times New Roman"/>
        <family val="1"/>
      </rPr>
      <t>Recomendación:</t>
    </r>
    <r>
      <rPr>
        <sz val="12"/>
        <rFont val="Times New Roman"/>
        <family val="1"/>
      </rPr>
      <t xml:space="preserve"> Remitir para el próximo seguimiento los soportes correspondientes que permitan evidenciar la actividad de control definida</t>
    </r>
  </si>
  <si>
    <r>
      <rPr>
        <b/>
        <sz val="12"/>
        <rFont val="Times New Roman"/>
        <family val="1"/>
      </rPr>
      <t xml:space="preserve">Agosto 2021: </t>
    </r>
    <r>
      <rPr>
        <sz val="12"/>
        <rFont val="Times New Roman"/>
        <family val="1"/>
      </rPr>
      <t xml:space="preserve">Se remiten los soportes que permiten verificar la actividad de control.
Se da cumplimiento a los atributos informativos del mismo. 
</t>
    </r>
    <r>
      <rPr>
        <b/>
        <sz val="12"/>
        <rFont val="Times New Roman"/>
        <family val="1"/>
      </rPr>
      <t xml:space="preserve">Soportes: </t>
    </r>
    <r>
      <rPr>
        <sz val="12"/>
        <rFont val="Times New Roman"/>
        <family val="1"/>
      </rPr>
      <t xml:space="preserve">- Archivo formato pdf denominado "Socialización procedimiento de pagos firmado" de fecha 28 de julio 2021. 
</t>
    </r>
    <r>
      <rPr>
        <b/>
        <sz val="12"/>
        <rFont val="Times New Roman"/>
        <family val="1"/>
      </rPr>
      <t xml:space="preserve">Recomendación: </t>
    </r>
    <r>
      <rPr>
        <sz val="12"/>
        <rFont val="Times New Roman"/>
        <family val="1"/>
      </rPr>
      <t>Dar continuidad a la actividad de control definida y verificar periódicamente su efectividad.</t>
    </r>
  </si>
  <si>
    <r>
      <rPr>
        <b/>
        <sz val="12"/>
        <rFont val="Times New Roman"/>
        <family val="1"/>
      </rPr>
      <t xml:space="preserve">Agosto 2021: </t>
    </r>
    <r>
      <rPr>
        <sz val="12"/>
        <rFont val="Times New Roman"/>
        <family val="1"/>
      </rPr>
      <t xml:space="preserve">Se remiten soportes, estos corresponden con la actividad de control, sin embargo los mismos no permiten evidenciar  las planillas firmadas y aprobadas a través del sistema de pagos.
Por tanto se da cumplimiento parcial a los atributos informativos del mismo.
</t>
    </r>
    <r>
      <rPr>
        <b/>
        <sz val="12"/>
        <rFont val="Times New Roman"/>
        <family val="1"/>
      </rPr>
      <t xml:space="preserve">Soportes: </t>
    </r>
    <r>
      <rPr>
        <sz val="12"/>
        <rFont val="Times New Roman"/>
        <family val="1"/>
      </rPr>
      <t xml:space="preserve">- Archivo formato pdf denominado "PS04-PR03 Procedimiento pagos_V11"   
- Archivos formato excel de pac por areas meses abril, mayo,agosto,septiembre de 2021.
- Archivos formato excel de pagos meses mayo,junio, julio,agosto de 2021.
- Archivos formato excel denominado"CUADRO DE CONTROL"meses mayo, junio,julio, agosto de 2021.
</t>
    </r>
    <r>
      <rPr>
        <b/>
        <sz val="12"/>
        <rFont val="Times New Roman"/>
        <family val="1"/>
      </rPr>
      <t>Recomendación</t>
    </r>
    <r>
      <rPr>
        <sz val="12"/>
        <rFont val="Times New Roman"/>
        <family val="1"/>
      </rPr>
      <t>: Remitir para el próximo seguimiento la totalidad de los soportes que permitan evidenciar de forma completa la actividad de control definida.</t>
    </r>
  </si>
  <si>
    <r>
      <rPr>
        <b/>
        <sz val="12"/>
        <rFont val="Times New Roman"/>
        <family val="1"/>
      </rPr>
      <t xml:space="preserve">Agosto 2021: </t>
    </r>
    <r>
      <rPr>
        <sz val="12"/>
        <rFont val="Times New Roman"/>
        <family val="1"/>
      </rPr>
      <t xml:space="preserve">Se remiten soportes, estos corresponden con la actividad de control, sin embargo los mismos no permiten evidenciar el registro de ingreso de los bienes.
Por tanto se da cumplimiento parcial a los atributos informativos del mismo.
</t>
    </r>
    <r>
      <rPr>
        <b/>
        <sz val="12"/>
        <rFont val="Times New Roman"/>
        <family val="1"/>
      </rPr>
      <t xml:space="preserve">Soportes: </t>
    </r>
    <r>
      <rPr>
        <sz val="12"/>
        <rFont val="Times New Roman"/>
        <family val="1"/>
      </rPr>
      <t xml:space="preserve">- Archivo formato pdf denominado "ENTRADAS Y SALIDAS"   
- Cuatro archivos pdf "formato levantamiento individual de inventarios" diligenciados
- Archivo formato excel denominado "REPORTE FMLIAS DETALLADAS"
</t>
    </r>
    <r>
      <rPr>
        <b/>
        <sz val="12"/>
        <rFont val="Times New Roman"/>
        <family val="1"/>
      </rPr>
      <t xml:space="preserve">Recomendación: </t>
    </r>
    <r>
      <rPr>
        <sz val="12"/>
        <rFont val="Times New Roman"/>
        <family val="1"/>
      </rPr>
      <t>Remitir para el próximo seguimiento la totalidad de los soportes que permitan evidenciar de forma completa la actividad de control definida.</t>
    </r>
  </si>
  <si>
    <r>
      <rPr>
        <b/>
        <sz val="12"/>
        <rFont val="Times New Roman"/>
        <family val="1"/>
      </rPr>
      <t xml:space="preserve">Agosto 2021: </t>
    </r>
    <r>
      <rPr>
        <sz val="12"/>
        <rFont val="Times New Roman"/>
        <family val="1"/>
      </rPr>
      <t xml:space="preserve">De acuerdo al monitoreo realizado por la segunda línea de defensa y los soportes en 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viewid=021c7706%2D1d74%2D4f09%2D9b59%2D933636b4ad8d&amp;id=%2Fsites%2FMonitoreodeRiesgosdeGestinyCorrupcin%2FAgosto2021%2FEvidencias%2FEstrategico%2FG%20Servicio%20Ciudadano%2FCorrupci%C3%B3n, el proceso no remitió soportes que permitieran validar la ejecución de la actividad de control durante el periodo de mayo a agosto de 2021.
</t>
    </r>
    <r>
      <rPr>
        <b/>
        <sz val="12"/>
        <rFont val="Times New Roman"/>
        <family val="1"/>
      </rPr>
      <t xml:space="preserve">Soportes: </t>
    </r>
    <r>
      <rPr>
        <sz val="12"/>
        <rFont val="Times New Roman"/>
        <family val="1"/>
      </rPr>
      <t xml:space="preserve">Sin soportes
</t>
    </r>
    <r>
      <rPr>
        <b/>
        <sz val="12"/>
        <rFont val="Times New Roman"/>
        <family val="1"/>
      </rPr>
      <t xml:space="preserve">Recomendación: </t>
    </r>
    <r>
      <rPr>
        <sz val="12"/>
        <rFont val="Times New Roman"/>
        <family val="1"/>
      </rPr>
      <t>Ejecutar la actividad de control de acuerdo a lo establecido y remitir los respectivos soportes de cumplimiento, dado que el no realizar una actividad de control puede aumentar la probabilidad de materialización del riesgo identificado.</t>
    </r>
  </si>
  <si>
    <r>
      <rPr>
        <b/>
        <sz val="12"/>
        <rFont val="Times New Roman"/>
        <family val="1"/>
      </rPr>
      <t xml:space="preserve">Agosto 2021: </t>
    </r>
    <r>
      <rPr>
        <sz val="12"/>
        <rFont val="Times New Roman"/>
        <family val="1"/>
      </rPr>
      <t xml:space="preserve">De acuerdo al monitoreo realizado por la segunda línea de defensa y los soportes en 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viewid=021c7706%2D1d74%2D4f09%2D9b59%2D933636b4ad8d&amp;id=%2Fsites%2FMonitoreodeRiesgosdeGestinyCorrupcin%2FAgosto2021%2FEvidencias%2FEstrategico%2FG%20Servicio%20Ciudadano%2FCorrupci%C3%B3n, el proceso no remitió soportes que permitieran validar la ejecución de la actividad de control durante el periodo de mayo a agosto de 2021, teniendo en cuenta que el soporte remitido corresponde al mes de abril de 2021 y el otro soportes no cuenta con fecha de divulgación, de igual forma solo se observó el soporte del mes de abril de 2021 correspondiente a la red social "Twitter" sin embargo, no se observa lo relacionado con las otras redes sociales de la entidad ni página web.
</t>
    </r>
    <r>
      <rPr>
        <b/>
        <sz val="12"/>
        <rFont val="Times New Roman"/>
        <family val="1"/>
      </rPr>
      <t>Soportes: Pantallazo de red social twitter del 06 de abril de 2021</t>
    </r>
    <r>
      <rPr>
        <sz val="12"/>
        <rFont val="Times New Roman"/>
        <family val="1"/>
      </rPr>
      <t xml:space="preserve">
</t>
    </r>
    <r>
      <rPr>
        <b/>
        <sz val="12"/>
        <rFont val="Times New Roman"/>
        <family val="1"/>
      </rPr>
      <t xml:space="preserve">Recomendación: </t>
    </r>
    <r>
      <rPr>
        <sz val="12"/>
        <rFont val="Times New Roman"/>
        <family val="1"/>
      </rPr>
      <t>Ejecutar la actividad de control de acuerdo a lo establecido y remitir los respectivos soportes de cumplimiento, dado que el no realizar una actividad de control puede aumentar la probabilidad de materialización del riesgo identificado, generar la respectiva promoción de gratuidad de los trámites y servicios de la entidad en todas las redes sociales y página web de la entidad</t>
    </r>
  </si>
  <si>
    <r>
      <rPr>
        <b/>
        <sz val="12"/>
        <rFont val="Times New Roman"/>
        <family val="1"/>
      </rPr>
      <t xml:space="preserve">Agosto 2021: </t>
    </r>
    <r>
      <rPr>
        <sz val="12"/>
        <rFont val="Times New Roman"/>
        <family val="1"/>
      </rPr>
      <t xml:space="preserve">De acuerdo al monitoreo de la segunda línea de defensa, donde informa que "El proceso mantiene la implementación de los controles en el periodo del monitoreo para evitar la materialización de los riesgos identificados" y los soportes establecidos en 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id=%2Fsites%2FMonitoreodeRiesgosdeGestinyCorrupcin%2FAgosto2021%2FEvidencias%2FApoyo%2FG%20Documental%2FGesti%C3%B3n%2FR25%2FC116 , se observó muestreo aleatorio de correos electrónicos de préstamo de carpetas de los meses de mayo y junio, se observó el formato "Préstamo y consulta de documentos" diligenciado para los meses de mayo, junio, julio y agosto 2021.
</t>
    </r>
    <r>
      <rPr>
        <b/>
        <sz val="12"/>
        <rFont val="Times New Roman"/>
        <family val="1"/>
      </rPr>
      <t>Soportes:</t>
    </r>
    <r>
      <rPr>
        <sz val="12"/>
        <rFont val="Times New Roman"/>
        <family val="1"/>
      </rPr>
      <t xml:space="preserve"> Planillas de control para préstamo y consulta de documentos de los meses de mayo, junio, julio y agosto de 2021. Correos aleatorios de solicitud de préstamo de documentos de los meses de mayo y junio 2021
</t>
    </r>
    <r>
      <rPr>
        <b/>
        <sz val="12"/>
        <rFont val="Times New Roman"/>
        <family val="1"/>
      </rPr>
      <t>Recomendación:</t>
    </r>
    <r>
      <rPr>
        <sz val="12"/>
        <rFont val="Times New Roman"/>
        <family val="1"/>
      </rPr>
      <t xml:space="preserve"> 1. Remitir correos electrónicos de por lo menos cada mes en donde se solicite el préstamo de documentos de acuerdo con los meses de diligenciamiento del formato de préstamo y consulta. 2. Continuar con la aplicación del formato de préstamo y consulta a fin de prevenir la materialización del riesgo</t>
    </r>
  </si>
  <si>
    <r>
      <rPr>
        <b/>
        <sz val="12"/>
        <rFont val="Times New Roman"/>
        <family val="1"/>
      </rPr>
      <t>Agosto 2021:</t>
    </r>
    <r>
      <rPr>
        <sz val="12"/>
        <rFont val="Times New Roman"/>
        <family val="1"/>
      </rPr>
      <t xml:space="preserve">  De acuerdo al monitoreo de la segunda línea de defensa se informó que no se reportaron evidencias por parte del proceso, una vez verificado 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viewid=021c7706%2D1d74%2D4f09%2D9b59%2D933636b4ad8d&amp;id=%2Fsites%2FMonitoreodeRiesgosdeGestinyCorrupcin%2FAgosto2021%2FEvidencias%2FMisional%2FFormulaci%C3%B3n%20Lineamientos%2FCorrupci%C3%B3n%2FR20%2FC60, se observó documentos con lineamientos de construcción para "FORO “HACIA LA CONSTRUCCIÓN DE UN MEJOR HABITAT PARA BOGOTÁ” en el marco de la formulación de la Política de Gestión Integral del Hábitat 2021-2030 ", ENCUENTRO SECTORIAL DE PARTICIPACIÓN DE LA POLÍTICA DE GESTIÓN INTEGRAL DEL HÁBITAT (Con listado de asistencia de participación), acta de reunión de "Comisión Consultiva de Comunidades Negras Afrodescendientes (Avances Política Gestión Integral del Hábitat( - (Sin listado de asistencia), "ESTRATEGIA DE PARTICIPACIÓN, CONSULTA Y SOCIALIZACIÓN EN LA FASE DE AGENDA PÚBLICA Y FORMULACIÓN DE LA POLÍTICA PÚBLICA GESTIÓN INTEGRAL DEL HÁBITAT  2021-2030 " . Si bien se observaron documentos que se encuentran relacionados con la divulgación de avances en al formulación de la PGIH durante el mes de julio y agosto, y/o documentos con lineamientos generales para su socialización, no se generaron soportes de realización de dichas actividades.
</t>
    </r>
    <r>
      <rPr>
        <b/>
        <sz val="12"/>
        <rFont val="Times New Roman"/>
        <family val="1"/>
      </rPr>
      <t>Soportes:</t>
    </r>
    <r>
      <rPr>
        <sz val="12"/>
        <rFont val="Times New Roman"/>
        <family val="1"/>
      </rPr>
      <t xml:space="preserve"> Resultados salida de campo (23 de julio-sin formato de la entidad y sin firma),  FORO “HACIA LA CONSTRUCCIÓN DE UN MEJOR HABITAT PARA BOGOTÁ” en el marco de la formulación de la Política de Gestión Integral del Hábitat 2021-2030  (Sin soportes de realización del FORO),  ENCUENTRO SECTORIAL DE PARTICIPACIÓN DE LA POLÍTICA DE GESTIÓN INTEGRAL DEL HÁBITAT (Listado de asistencia y documento de lineamientos generales). Acta del 25 de agosto de Reunión con la Comisión Consultiva de Comunidades Negras Afrodescendientes (Sin firmas). ESTRATEGIA DE PARTICIPACIÓN, CONSULTA Y SOCIALIZACIÓN EN LA FASE DE AGENDA PÚBLICA Y FORMULACIÓN DE LA POLÍTICA PÚBLICA GESTIÓN INTEGRAL DEL HÁBITAT  2021-2030 
</t>
    </r>
    <r>
      <rPr>
        <b/>
        <sz val="12"/>
        <rFont val="Times New Roman"/>
        <family val="1"/>
      </rPr>
      <t>Recomendación:</t>
    </r>
    <r>
      <rPr>
        <sz val="12"/>
        <rFont val="Times New Roman"/>
        <family val="1"/>
      </rPr>
      <t xml:space="preserve"> Remitir soportes oficiales que permitan validar la publicación y socialización de los lineamientos construidos de acuerdo a lo definido en el procedimiento PM07-PR01, dado que si bien se observaron soportes de diferentes actividades enfocadas a la socialización de avances de la reformulación de la PGIH, estos no cuentan con soportes de realización de las actividades, es importante contar con un listado de cuáles son esos lineamientos que se encuentran en diseño y en que fases se va a realizar la respectiva socialización.</t>
    </r>
  </si>
  <si>
    <r>
      <rPr>
        <b/>
        <sz val="12"/>
        <rFont val="Times New Roman"/>
        <family val="1"/>
      </rPr>
      <t xml:space="preserve">Agosto 2021: </t>
    </r>
    <r>
      <rPr>
        <sz val="12"/>
        <rFont val="Times New Roman"/>
        <family val="1"/>
      </rPr>
      <t xml:space="preserve">De acuerdo al monitoreo de la segunda línea de defensa donde informó que " El proceso no cargo evidencias de implementación del control para periodo del monitoreo en las carpetas asignadas." y de acuerdo a los soportes en 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viewid=021c7706%2D1d74%2D4f09%2D9b59%2D933636b4ad8d&amp;id=%2Fsites%2FMonitoreodeRiesgosdeGestinyCorrupcin%2FAgosto2021%2FEvidencias%2FMisional%2FInstrumentos%20de%20Financiaci%C3%B3n%2FCorrupci%C3%B3n%2FR22%2FC57 , se observó documento en Excel denominado "Reporte general de peticiones y radicados al 31 de agosto de 2021" en donde se relaciona que durante el periodo de mayo a agosto de 2021 se generaron 16380 radicados de salida, dentro de los cuales se informó a los peticionarios la gratuidad de los trámites y servicios de la entidad.
</t>
    </r>
    <r>
      <rPr>
        <b/>
        <sz val="12"/>
        <rFont val="Times New Roman"/>
        <family val="1"/>
      </rPr>
      <t xml:space="preserve">Soportes: </t>
    </r>
    <r>
      <rPr>
        <sz val="12"/>
        <rFont val="Times New Roman"/>
        <family val="1"/>
      </rPr>
      <t xml:space="preserve">Reporte general de peticiones y radicados al 31 de agosto de 2021
</t>
    </r>
    <r>
      <rPr>
        <b/>
        <sz val="12"/>
        <rFont val="Times New Roman"/>
        <family val="1"/>
      </rPr>
      <t>Recomendación:</t>
    </r>
    <r>
      <rPr>
        <sz val="12"/>
        <rFont val="Times New Roman"/>
        <family val="1"/>
      </rPr>
      <t xml:space="preserve"> Continuar con la ejecución de la actividad de control de acuerdo a como se encuentra establecida y diseñada durante los periodos establecidos.</t>
    </r>
  </si>
  <si>
    <r>
      <rPr>
        <b/>
        <sz val="12"/>
        <rFont val="Times New Roman"/>
        <family val="1"/>
      </rPr>
      <t>Agosto 2021:</t>
    </r>
    <r>
      <rPr>
        <sz val="12"/>
        <rFont val="Times New Roman"/>
        <family val="1"/>
      </rPr>
      <t xml:space="preserve"> De acuerdo al monitoreo de la segunda línea de defensa y los soportes del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id=%2Fsites%2FMonitoreodeRiesgosdeGestinyCorrupcin%2FAgosto2021%2FEvidencias%2FMisional%2FG%20Territorial%20del%20H%C3%A1bitat%2FCorrupci%C3%B3n%2FR32%2FC64%2FPANTALLAZO%20GRATUIDAD%20TRAMITE%20PAGINA%20DE%20LA%20SECRETARIA%20DISTRITAL%20DEL%20HABITAT%2Epdf&amp;parent=%2Fsites%2FMonitoreodeRiesgosdeGestinyCorrupcin%2FAgosto2021%2FEvidencias%2FMisional%2FG%20Territorial%20del%20H%C3%A1bitat%2FCorrupci%C3%B3n%2FR32%2FC64, se observó pantallazo del 31 de agosto de 2021 de la página web de la entidad y SUIT respecto a la gratuidad del trámite "LEGALIZACIÓN URBANISTICA DE ASENTAMIENTOS HUMANOS", el cual se realizó de manera cuatrimestral.
</t>
    </r>
    <r>
      <rPr>
        <b/>
        <sz val="12"/>
        <rFont val="Times New Roman"/>
        <family val="1"/>
      </rPr>
      <t>Soportes</t>
    </r>
    <r>
      <rPr>
        <sz val="12"/>
        <rFont val="Times New Roman"/>
        <family val="1"/>
      </rPr>
      <t xml:space="preserve">: Pantallazo del 31 de agosto de 2021 de la página web y SUIT del trámite "LEGALIZACIÓN URBANISTICA DE ASENTAMIENTOS HUMANOS".
</t>
    </r>
    <r>
      <rPr>
        <b/>
        <sz val="12"/>
        <rFont val="Times New Roman"/>
        <family val="1"/>
      </rPr>
      <t>Recomendación:</t>
    </r>
    <r>
      <rPr>
        <sz val="12"/>
        <rFont val="Times New Roman"/>
        <family val="1"/>
      </rPr>
      <t xml:space="preserve"> Validar la redacción de la actividad de control, teniendo en cuenta que en esta se refiere a mantener actualizada la información y los soportes que se remiten corresponde a una actividad de verificación, y/o en su defecto validar el soporte de la actividad.</t>
    </r>
  </si>
  <si>
    <r>
      <rPr>
        <b/>
        <sz val="12"/>
        <rFont val="Times New Roman"/>
        <family val="1"/>
      </rPr>
      <t xml:space="preserve">Agosto 2021: </t>
    </r>
    <r>
      <rPr>
        <sz val="12"/>
        <rFont val="Times New Roman"/>
        <family val="1"/>
      </rPr>
      <t xml:space="preserve">De acuerdo al monitoreo de la segunda línea de defensa y los soportes del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id=%2Fsites%2FMonitoreodeRiesgosdeGestinyCorrupcin%2FAgosto2021%2FEvidencias%2FMisional%2FG%20Territorial%20del%20H%C3%A1bitat%2FCorrupci%C3%B3n%2FR32%2FC64, se observó que durante el mes de agosto se realizó un taller comunitario en el asentamiento Villa Juliana - Localidad de Usme, dentro del cual se informó la gratuidad del trámite de legalización, se generó la respectiva acta y listado de asistencia. A la fecha de corte de enero a agosto de 2021 se han realizado 24 talleres comunitarios
</t>
    </r>
    <r>
      <rPr>
        <b/>
        <sz val="12"/>
        <rFont val="Times New Roman"/>
        <family val="1"/>
      </rPr>
      <t>Soportes:</t>
    </r>
    <r>
      <rPr>
        <sz val="12"/>
        <rFont val="Times New Roman"/>
        <family val="1"/>
      </rPr>
      <t xml:space="preserve"> 1 acta y listado de asistencia del taller comunitario en el asentamiento Villa Juliana (19 de agosto de 2021)
</t>
    </r>
    <r>
      <rPr>
        <b/>
        <sz val="12"/>
        <rFont val="Times New Roman"/>
        <family val="1"/>
      </rPr>
      <t>Recomendación:</t>
    </r>
    <r>
      <rPr>
        <sz val="12"/>
        <rFont val="Times New Roman"/>
        <family val="1"/>
      </rPr>
      <t xml:space="preserve"> Continuar con la ejecución de la actividad de control.
</t>
    </r>
  </si>
  <si>
    <r>
      <rPr>
        <b/>
        <sz val="12"/>
        <rFont val="Times New Roman"/>
        <family val="1"/>
      </rPr>
      <t>Agosto 2021</t>
    </r>
    <r>
      <rPr>
        <sz val="12"/>
        <rFont val="Times New Roman"/>
        <family val="1"/>
      </rPr>
      <t xml:space="preserve">: De acuerdo al monitoreo de la segunda línea de defensa y los soportes del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id=%2Fsites%2FMonitoreodeRiesgosdeGestinyCorrupcin%2FAgosto2021%2FEvidencias%2FMisional%2FG%20Territorial%20del%20H%C3%A1bitat%2FCorrupci%C3%B3n%2FR33%2FC67%2FACTA%20MMIAH%2FActa%20MMIAH%20%2D3Ordinaria%20Virtual%2017JUNIO2021%2D2%2Epdf&amp;parent=%2Fsites%2FMonitoreodeRiesgosdeGestinyCorrupcin%2FAgosto2021%2FEvidencias%2FMisional%2FG%20Territorial%20del%20H%C3%A1bitat%2FCorrupci%C3%B3n%2FR33%2FC67%2FACTA%20MMIAH, se observó el acta de la sesión ordinaria de la Mesa  de  trabajo  para  el  Mejoramiento  Integral  de Asentamientos Humanos realizada el 17 de junio de 2021, dentro de la cual se observó presentación de las acciones realizadas por parte de la Secretaría Distrital de Ambiente – SDA en el marco del Programa de Mejoramiento Integral de Barrios. Así mismo, se expone el ejercicio de construcción de cartografía social adelantado con los líderes de los territorios priorizados de mejoramiento integral "Cable San Cristóbal". Se realiza la presentación, validación y aprobación de propuesta de Plan de Acción del territorio priorizado de mejoramiento integral “Tibabuyes – Juan Amarillo". Se expone el cómo se ha realizado la captura de la información primaria en la escala intermedia de los territorios priorizados de mejoramiento integral "Alfonso López". Finalmente se presenta el estado del seguimiento al reporte y georreferenciación de las intervenciones reportadas por las entidades dentro de las UPZ tipo 1.
</t>
    </r>
    <r>
      <rPr>
        <b/>
        <sz val="12"/>
        <rFont val="Times New Roman"/>
        <family val="1"/>
      </rPr>
      <t xml:space="preserve">Soportes: </t>
    </r>
    <r>
      <rPr>
        <sz val="12"/>
        <rFont val="Times New Roman"/>
        <family val="1"/>
      </rPr>
      <t xml:space="preserve">Listado de asistencia, acta de reunión del 17 de junio de 2021
</t>
    </r>
    <r>
      <rPr>
        <b/>
        <sz val="12"/>
        <rFont val="Times New Roman"/>
        <family val="1"/>
      </rPr>
      <t>Recomendación:</t>
    </r>
    <r>
      <rPr>
        <sz val="12"/>
        <rFont val="Times New Roman"/>
        <family val="1"/>
      </rPr>
      <t xml:space="preserve">  Si bien se observa que se realiza los seguimientos correspondientes de los reportes de las entidades en las mesas de trabajo, se recomienda que dentro de las actas se valide y/o documente el avance del cumplimiento de los planes de acción que se definen y/o aprueban para los territorios priorizados, de tal manera que permita identificar su avance.
</t>
    </r>
  </si>
  <si>
    <r>
      <rPr>
        <b/>
        <sz val="12"/>
        <rFont val="Times New Roman"/>
        <family val="1"/>
      </rPr>
      <t xml:space="preserve">Agosto 2021: </t>
    </r>
    <r>
      <rPr>
        <sz val="12"/>
        <rFont val="Times New Roman"/>
        <family val="1"/>
      </rPr>
      <t xml:space="preserve">De acuerdo al monitoreo de la segunda línea de defensa y los soportes en el link https://sdht.sharepoint.com/sites/MonitoreodeRiesgosdeGestinyCorrupcin/Agosto2021/Forms/AllItems.aspx?originalPath=aHR0cHM6Ly9zZGh0LnNoYXJlcG9pbnQuY29tLzpmOi9zL01vbml0b3Jlb2RlUmllc2dvc2RlR2VzdGlueUNvcnJ1cGNpbi9FdHF4X3QzV04tMVBpZXhqMjRWalh3c0JkTklJcWdtQTMtSXNfQTRHS2VqdFR3P3J0aW1lPWw3NmVkNkIwMlVn&amp;CT=1631570234549&amp;OR=OWA%2DNT&amp;CID=b4a9bb5a%2Dded7%2D5766%2D5867%2Dfad801aa97df&amp;viewid=021c7706%2D1d74%2D4f09%2D9b59%2D933636b4ad8d&amp;id=%2Fsites%2FMonitoreodeRiesgosdeGestinyCorrupcin%2FAgosto2021%2FEvidencias%2FMisional%2FG%20Territorial%20del%20H%C3%A1bitat%2FCorrupci%C3%B3n%2FR34%2FC68, </t>
    </r>
    <r>
      <rPr>
        <b/>
        <sz val="12"/>
        <rFont val="Times New Roman"/>
        <family val="1"/>
      </rPr>
      <t>S</t>
    </r>
    <r>
      <rPr>
        <sz val="12"/>
        <rFont val="Times New Roman"/>
        <family val="1"/>
      </rPr>
      <t xml:space="preserve">e observó documento en Excel "Listado de contratos y convenios vigentes 2021" dentro del cual se relacionan 9 contratos ( 1 en estado terminado: 780-2020 y 8 en estado de ejecución: 745,797,798,720,738,790,791,792 de 2021) y 8 convenios en ejecución: 613,919, 1481 de 2020, 686 de 2019, 686 de 2021, 826 de 2020, 707 de 2021, 760 de 2021 .
*Informe de supervisión del 09 de agosto de 2021 correspondiente al contrato 745 de 2021 (Mes de julio de 2021)
*Informe de supervisión contrato 780 de 2020  del 13 de agosto de 2021 (Mes de mayo y  junio de 2021)
Adicionalmente, se observaron actas de reunión de seguimiento de ejecución de los contratos.
</t>
    </r>
    <r>
      <rPr>
        <b/>
        <sz val="12"/>
        <rFont val="Times New Roman"/>
        <family val="1"/>
      </rPr>
      <t xml:space="preserve">
Soportes:</t>
    </r>
    <r>
      <rPr>
        <sz val="12"/>
        <rFont val="Times New Roman"/>
        <family val="1"/>
      </rPr>
      <t xml:space="preserve">3 informes de supervisión, documento en Excel "Listado de contratos y convenios vigentes 2021".
</t>
    </r>
    <r>
      <rPr>
        <b/>
        <sz val="12"/>
        <rFont val="Times New Roman"/>
        <family val="1"/>
      </rPr>
      <t>Recomendación:</t>
    </r>
    <r>
      <rPr>
        <sz val="12"/>
        <rFont val="Times New Roman"/>
        <family val="1"/>
      </rPr>
      <t xml:space="preserve"> Continuar con la ejecución de la actividad de control y remitir los informes de supervisión de los contratos de acuerdo al listado remitido por el área, teniendo en cuenta los periodos establecidos de inicio y finalización de los contratos y/o convenios</t>
    </r>
  </si>
  <si>
    <r>
      <rPr>
        <b/>
        <sz val="12"/>
        <rFont val="Times New Roman"/>
        <family val="1"/>
      </rPr>
      <t>Agosto 2021:</t>
    </r>
    <r>
      <rPr>
        <sz val="12"/>
        <rFont val="Times New Roman"/>
        <family val="1"/>
      </rPr>
      <t xml:space="preserve"> Verificados los soportes allegados, se encontró que, para el periodo objeto de seguimiento, las evidencias no reflejan las ejecución de la actividad de control (El  responsable del Proceso de Control de Vivienda y Veeduría a las Curadurías,  programará en el plan estratégico de comunicaciones la realización de  una  (1)  campaña de divulgación tanto a los usuarios externos e internos por diferentes medios comunicación  relacionada con la gratuidad de los trámites, procedimientos y servicios que son generados en el Proceso), por cuanto en el mapa de riesgos se estableció como evidencias “Correos electrónicos, formato PG02-FO44, piezas gráficas, publicaciones en redes sociales o páginas web, envíos de correos a los funciones y/o contratistas del proceso” y dentro de la documentación aportada no se evidencia información respecto de campañas de divulgación sobre la gratuidad de los trámites comprendida dentro de la actividad de control.
</t>
    </r>
    <r>
      <rPr>
        <b/>
        <sz val="12"/>
        <rFont val="Times New Roman"/>
        <family val="1"/>
      </rPr>
      <t>Soportes:</t>
    </r>
    <r>
      <rPr>
        <sz val="12"/>
        <rFont val="Times New Roman"/>
        <family val="1"/>
      </rPr>
      <t xml:space="preserve"> Archivos PDF denominados: Correo cronograma semana IVC, Evento lanzamiento de Campaña, Polígonos recorrido y Preguntas Actividad Juego Virtual, Archivo Word: Cronograma Semana y Archivo Excel: Plan comunicaciones 2021-plantilla
</t>
    </r>
    <r>
      <rPr>
        <b/>
        <sz val="12"/>
        <rFont val="Times New Roman"/>
        <family val="1"/>
      </rPr>
      <t>Recomendaciones:</t>
    </r>
    <r>
      <rPr>
        <sz val="12"/>
        <rFont val="Times New Roman"/>
        <family val="1"/>
      </rPr>
      <t xml:space="preserve"> Aportar los soportes de cumplimiento de la actividad de control de conformidad con lo establecido en el mapa de riesgos.</t>
    </r>
  </si>
  <si>
    <r>
      <rPr>
        <b/>
        <sz val="12"/>
        <rFont val="Times New Roman"/>
        <family val="1"/>
      </rPr>
      <t>Agosto 2021:</t>
    </r>
    <r>
      <rPr>
        <sz val="12"/>
        <rFont val="Times New Roman"/>
        <family val="1"/>
      </rPr>
      <t xml:space="preserve"> Desde la Asesoría de Control Interno se evidenciaron dos suscripciones de formato de “índices de papeles de trabajo” en la realización de las auditorías de proceso de producción de información sectorial y Gestión Contractual. 
</t>
    </r>
    <r>
      <rPr>
        <b/>
        <sz val="12"/>
        <rFont val="Times New Roman"/>
        <family val="1"/>
      </rPr>
      <t>Soportes:</t>
    </r>
    <r>
      <rPr>
        <sz val="12"/>
        <rFont val="Times New Roman"/>
        <family val="1"/>
      </rPr>
      <t xml:space="preserve"> Excel “PE01-FO645 Indice papeles de trabajo v1 total”
Excel “PE01-FO645 Indice papeles de trabajo”
</t>
    </r>
    <r>
      <rPr>
        <b/>
        <sz val="12"/>
        <rFont val="Times New Roman"/>
        <family val="1"/>
      </rPr>
      <t>Recomendación:</t>
    </r>
    <r>
      <rPr>
        <sz val="12"/>
        <rFont val="Times New Roman"/>
        <family val="1"/>
      </rPr>
      <t xml:space="preserve"> Continuar con la ejecución del control establecido en el Mapa de Riesgos.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</si>
</sst>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d/mm/yyyy;@"/>
    <numFmt numFmtId="165" formatCode="dd/mm/yy;@"/>
  </numFmts>
  <fonts count="19" x14ac:knownFonts="1">
    <font>
      <sz val="11"/>
      <color theme="1"/>
      <name val="Calibri"/>
      <family val="2"/>
      <scheme val="minor"/>
    </font>
    <font>
      <sz val="11"/>
      <color theme="1"/>
      <name val="Calibri"/>
      <family val="2"/>
      <scheme val="minor"/>
    </font>
    <font>
      <sz val="11"/>
      <color indexed="8"/>
      <name val="Calibri"/>
      <family val="2"/>
    </font>
    <font>
      <sz val="12"/>
      <color indexed="8"/>
      <name val="Times New Roman"/>
      <family val="1"/>
    </font>
    <font>
      <b/>
      <sz val="12"/>
      <color indexed="8"/>
      <name val="Times New Roman"/>
      <family val="1"/>
    </font>
    <font>
      <sz val="11"/>
      <color theme="1"/>
      <name val="Times New Roman"/>
      <family val="1"/>
    </font>
    <font>
      <b/>
      <sz val="11"/>
      <color theme="1"/>
      <name val="Times New Roman"/>
      <family val="1"/>
    </font>
    <font>
      <b/>
      <sz val="11"/>
      <name val="Times New Roman"/>
      <family val="1"/>
    </font>
    <font>
      <b/>
      <sz val="11"/>
      <color indexed="8"/>
      <name val="Times New Roman"/>
      <family val="1"/>
    </font>
    <font>
      <b/>
      <i/>
      <sz val="11"/>
      <name val="Times New Roman"/>
      <family val="1"/>
    </font>
    <font>
      <sz val="12"/>
      <color theme="1"/>
      <name val="Times New Roman"/>
      <family val="1"/>
    </font>
    <font>
      <sz val="12"/>
      <name val="Times New Roman"/>
      <family val="1"/>
    </font>
    <font>
      <b/>
      <sz val="12"/>
      <name val="Times New Roman"/>
      <family val="1"/>
    </font>
    <font>
      <sz val="8"/>
      <name val="Times New Roman"/>
      <family val="1"/>
    </font>
    <font>
      <sz val="10"/>
      <color theme="1"/>
      <name val="Times New Roman"/>
      <family val="1"/>
    </font>
    <font>
      <sz val="10"/>
      <name val="Times New Roman"/>
      <family val="1"/>
    </font>
    <font>
      <sz val="12"/>
      <color rgb="FFFF0000"/>
      <name val="Times New Roman"/>
      <family val="1"/>
    </font>
    <font>
      <u/>
      <sz val="12"/>
      <color theme="1"/>
      <name val="Times New Roman"/>
      <family val="1"/>
    </font>
    <font>
      <b/>
      <sz val="12"/>
      <color theme="1"/>
      <name val="Times New Roman"/>
      <family val="1"/>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39997558519241921"/>
        <bgColor indexed="31"/>
      </patternFill>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1" fontId="1" fillId="0" borderId="0" applyFont="0" applyFill="0" applyBorder="0" applyAlignment="0" applyProtection="0"/>
  </cellStyleXfs>
  <cellXfs count="159">
    <xf numFmtId="0" fontId="0" fillId="0" borderId="0" xfId="0"/>
    <xf numFmtId="0" fontId="3" fillId="0" borderId="0" xfId="2" applyFont="1" applyAlignment="1" applyProtection="1">
      <alignment horizontal="center" vertical="center"/>
      <protection locked="0"/>
    </xf>
    <xf numFmtId="0" fontId="3" fillId="0" borderId="0" xfId="2" applyFont="1" applyProtection="1">
      <protection locked="0"/>
    </xf>
    <xf numFmtId="0" fontId="5" fillId="0" borderId="0" xfId="0" applyFont="1" applyProtection="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left" vertical="center" wrapText="1"/>
      <protection locked="0"/>
    </xf>
    <xf numFmtId="0" fontId="8" fillId="4" borderId="9" xfId="2" applyFont="1" applyFill="1" applyBorder="1" applyAlignment="1" applyProtection="1">
      <alignment vertical="center" wrapText="1"/>
      <protection locked="0"/>
    </xf>
    <xf numFmtId="0" fontId="8" fillId="4" borderId="9" xfId="2" applyFont="1" applyFill="1" applyBorder="1" applyAlignment="1" applyProtection="1">
      <alignment horizontal="center" vertical="center" wrapText="1"/>
      <protection locked="0"/>
    </xf>
    <xf numFmtId="49" fontId="7" fillId="3" borderId="10" xfId="0" applyNumberFormat="1" applyFont="1" applyFill="1" applyBorder="1" applyAlignment="1" applyProtection="1">
      <alignment vertical="center" wrapText="1"/>
      <protection locked="0"/>
    </xf>
    <xf numFmtId="49" fontId="7" fillId="3" borderId="9" xfId="0" applyNumberFormat="1" applyFont="1" applyFill="1" applyBorder="1" applyAlignment="1" applyProtection="1">
      <alignment vertical="center" wrapText="1"/>
      <protection locked="0"/>
    </xf>
    <xf numFmtId="49" fontId="9" fillId="3" borderId="14" xfId="0" applyNumberFormat="1" applyFont="1" applyFill="1" applyBorder="1" applyAlignment="1" applyProtection="1">
      <alignment vertical="center" wrapText="1"/>
      <protection locked="0"/>
    </xf>
    <xf numFmtId="49" fontId="9" fillId="3" borderId="1" xfId="0" applyNumberFormat="1" applyFont="1" applyFill="1" applyBorder="1" applyAlignment="1" applyProtection="1">
      <alignment vertical="center" wrapText="1"/>
      <protection locked="0"/>
    </xf>
    <xf numFmtId="49" fontId="9" fillId="3" borderId="15" xfId="0" applyNumberFormat="1" applyFont="1" applyFill="1" applyBorder="1" applyAlignment="1" applyProtection="1">
      <alignment vertical="center" wrapText="1"/>
      <protection locked="0"/>
    </xf>
    <xf numFmtId="0" fontId="7" fillId="3" borderId="14" xfId="0" applyFont="1" applyFill="1" applyBorder="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6" fillId="2" borderId="17"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left" vertical="center" wrapText="1"/>
      <protection locked="0"/>
    </xf>
    <xf numFmtId="0" fontId="8" fillId="4" borderId="16" xfId="2" applyFont="1" applyFill="1" applyBorder="1" applyAlignment="1" applyProtection="1">
      <alignment vertical="center" wrapText="1"/>
      <protection locked="0"/>
    </xf>
    <xf numFmtId="0" fontId="8" fillId="4" borderId="17" xfId="2" applyFont="1" applyFill="1" applyBorder="1" applyAlignment="1" applyProtection="1">
      <alignment horizontal="center" vertical="center" wrapText="1"/>
      <protection locked="0"/>
    </xf>
    <xf numFmtId="49" fontId="7" fillId="3" borderId="9" xfId="0" applyNumberFormat="1" applyFont="1" applyFill="1" applyBorder="1" applyAlignment="1" applyProtection="1">
      <alignment horizontal="center" vertical="center" wrapText="1"/>
      <protection locked="0"/>
    </xf>
    <xf numFmtId="49" fontId="7" fillId="3" borderId="10" xfId="0" applyNumberFormat="1" applyFont="1" applyFill="1" applyBorder="1" applyAlignment="1" applyProtection="1">
      <alignment horizontal="center" vertical="center" wrapText="1"/>
      <protection locked="0"/>
    </xf>
    <xf numFmtId="49" fontId="6" fillId="3" borderId="10" xfId="0" applyNumberFormat="1" applyFont="1" applyFill="1" applyBorder="1" applyAlignment="1" applyProtection="1">
      <alignment horizontal="center" vertical="center" wrapText="1"/>
      <protection locked="0"/>
    </xf>
    <xf numFmtId="49" fontId="7" fillId="3" borderId="17" xfId="0" applyNumberFormat="1" applyFont="1" applyFill="1" applyBorder="1" applyAlignment="1" applyProtection="1">
      <alignment vertical="center" wrapText="1"/>
      <protection locked="0"/>
    </xf>
    <xf numFmtId="49" fontId="7" fillId="3" borderId="16" xfId="0" applyNumberFormat="1" applyFont="1" applyFill="1" applyBorder="1" applyAlignment="1" applyProtection="1">
      <alignment vertical="center" wrapText="1"/>
      <protection locked="0"/>
    </xf>
    <xf numFmtId="49" fontId="7" fillId="3" borderId="9" xfId="0" applyNumberFormat="1" applyFont="1" applyFill="1" applyBorder="1" applyAlignment="1" applyProtection="1">
      <alignment vertical="center"/>
      <protection locked="0"/>
    </xf>
    <xf numFmtId="49" fontId="6" fillId="2" borderId="9" xfId="0" applyNumberFormat="1" applyFont="1" applyFill="1" applyBorder="1" applyAlignment="1" applyProtection="1">
      <alignment vertical="center" wrapText="1"/>
      <protection locked="0"/>
    </xf>
    <xf numFmtId="0" fontId="6" fillId="2" borderId="19"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8" fillId="4" borderId="18" xfId="2" applyFont="1" applyFill="1" applyBorder="1" applyAlignment="1" applyProtection="1">
      <alignment horizontal="center" vertical="center" wrapText="1"/>
      <protection locked="0"/>
    </xf>
    <xf numFmtId="0" fontId="8" fillId="4" borderId="19" xfId="2" applyFont="1" applyFill="1" applyBorder="1" applyAlignment="1" applyProtection="1">
      <alignment horizontal="center" vertical="center" wrapText="1"/>
      <protection locked="0"/>
    </xf>
    <xf numFmtId="49" fontId="7" fillId="3" borderId="18" xfId="0" applyNumberFormat="1" applyFont="1" applyFill="1" applyBorder="1" applyAlignment="1" applyProtection="1">
      <alignment horizontal="center" vertical="center" wrapText="1"/>
      <protection locked="0"/>
    </xf>
    <xf numFmtId="49" fontId="7" fillId="3" borderId="19" xfId="0" applyNumberFormat="1" applyFont="1" applyFill="1" applyBorder="1" applyAlignment="1" applyProtection="1">
      <alignment horizontal="center" vertical="center" wrapText="1"/>
      <protection locked="0"/>
    </xf>
    <xf numFmtId="49" fontId="6" fillId="3" borderId="19" xfId="0" applyNumberFormat="1" applyFont="1" applyFill="1" applyBorder="1" applyAlignment="1" applyProtection="1">
      <alignment horizontal="center" vertical="center" wrapText="1"/>
      <protection locked="0"/>
    </xf>
    <xf numFmtId="49" fontId="7" fillId="3" borderId="14" xfId="0" applyNumberFormat="1" applyFont="1" applyFill="1" applyBorder="1" applyAlignment="1" applyProtection="1">
      <alignment horizontal="center" vertical="center" wrapText="1"/>
      <protection locked="0"/>
    </xf>
    <xf numFmtId="49" fontId="7" fillId="3" borderId="15" xfId="0" applyNumberFormat="1" applyFont="1" applyFill="1" applyBorder="1" applyAlignment="1" applyProtection="1">
      <alignment horizontal="center" vertical="center" wrapText="1"/>
      <protection locked="0"/>
    </xf>
    <xf numFmtId="49" fontId="7" fillId="3" borderId="18" xfId="0" applyNumberFormat="1" applyFont="1" applyFill="1" applyBorder="1" applyAlignment="1" applyProtection="1">
      <alignment vertical="center" wrapText="1"/>
      <protection locked="0"/>
    </xf>
    <xf numFmtId="49" fontId="7" fillId="3" borderId="19" xfId="0" applyNumberFormat="1" applyFont="1" applyFill="1" applyBorder="1" applyAlignment="1" applyProtection="1">
      <alignment vertical="center" wrapText="1"/>
      <protection locked="0"/>
    </xf>
    <xf numFmtId="49" fontId="7" fillId="3" borderId="18" xfId="0" applyNumberFormat="1" applyFont="1" applyFill="1" applyBorder="1" applyAlignment="1" applyProtection="1">
      <alignment horizontal="center" vertical="center"/>
      <protection locked="0"/>
    </xf>
    <xf numFmtId="49" fontId="6" fillId="2" borderId="18" xfId="0" applyNumberFormat="1" applyFont="1" applyFill="1" applyBorder="1" applyAlignment="1" applyProtection="1">
      <alignment vertical="center" wrapText="1"/>
      <protection locked="0"/>
    </xf>
    <xf numFmtId="49" fontId="6" fillId="2" borderId="14"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14" fontId="10" fillId="0" borderId="18" xfId="0" applyNumberFormat="1" applyFont="1" applyBorder="1" applyAlignment="1" applyProtection="1">
      <alignment horizontal="center" vertical="center"/>
      <protection locked="0"/>
    </xf>
    <xf numFmtId="0" fontId="11" fillId="5" borderId="18"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left" vertical="center" wrapText="1"/>
      <protection locked="0"/>
    </xf>
    <xf numFmtId="0" fontId="12" fillId="6" borderId="18" xfId="0" applyFont="1" applyFill="1" applyBorder="1" applyAlignment="1" applyProtection="1">
      <alignment horizontal="center" vertical="center"/>
      <protection hidden="1"/>
    </xf>
    <xf numFmtId="0" fontId="11" fillId="0" borderId="18" xfId="0" applyFont="1" applyBorder="1" applyAlignment="1" applyProtection="1">
      <alignment horizontal="center" vertical="center" wrapText="1"/>
      <protection hidden="1"/>
    </xf>
    <xf numFmtId="0" fontId="11" fillId="5" borderId="1" xfId="0" applyFont="1" applyFill="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49" fontId="10" fillId="5" borderId="18" xfId="0" applyNumberFormat="1" applyFont="1" applyFill="1" applyBorder="1" applyAlignment="1" applyProtection="1">
      <alignment horizontal="center" vertical="center"/>
      <protection locked="0"/>
    </xf>
    <xf numFmtId="0" fontId="10" fillId="0" borderId="18" xfId="0" applyFont="1" applyBorder="1" applyAlignment="1" applyProtection="1">
      <alignment horizontal="center" vertical="center"/>
      <protection hidden="1"/>
    </xf>
    <xf numFmtId="1" fontId="10" fillId="6" borderId="18" xfId="0" applyNumberFormat="1" applyFont="1" applyFill="1" applyBorder="1" applyAlignment="1" applyProtection="1">
      <alignment horizontal="center" vertical="center" wrapText="1"/>
      <protection hidden="1"/>
    </xf>
    <xf numFmtId="0" fontId="10" fillId="6" borderId="18" xfId="0" applyFont="1" applyFill="1" applyBorder="1" applyAlignment="1" applyProtection="1">
      <alignment vertical="center"/>
      <protection hidden="1"/>
    </xf>
    <xf numFmtId="0" fontId="12" fillId="6" borderId="18" xfId="0" applyFont="1" applyFill="1" applyBorder="1" applyAlignment="1" applyProtection="1">
      <alignment vertical="center"/>
      <protection hidden="1"/>
    </xf>
    <xf numFmtId="1" fontId="10" fillId="5" borderId="18" xfId="0" applyNumberFormat="1" applyFont="1" applyFill="1" applyBorder="1" applyAlignment="1" applyProtection="1">
      <alignment horizontal="center" vertical="center" wrapText="1"/>
      <protection locked="0"/>
    </xf>
    <xf numFmtId="49" fontId="10" fillId="5" borderId="18" xfId="0" applyNumberFormat="1" applyFont="1" applyFill="1" applyBorder="1" applyAlignment="1" applyProtection="1">
      <alignment horizontal="center" vertical="center" wrapText="1"/>
      <protection locked="0"/>
    </xf>
    <xf numFmtId="164" fontId="10" fillId="5" borderId="18" xfId="0" applyNumberFormat="1" applyFont="1" applyFill="1" applyBorder="1" applyAlignment="1" applyProtection="1">
      <alignment horizontal="center" vertical="center" wrapText="1"/>
      <protection locked="0"/>
    </xf>
    <xf numFmtId="9" fontId="10" fillId="5" borderId="1" xfId="1" applyFont="1" applyFill="1" applyBorder="1" applyAlignment="1" applyProtection="1">
      <alignment horizontal="center" vertical="center" wrapText="1"/>
      <protection locked="0"/>
    </xf>
    <xf numFmtId="49" fontId="10" fillId="5" borderId="1"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2" fillId="6"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1" fillId="5"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49" fontId="10" fillId="5"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hidden="1"/>
    </xf>
    <xf numFmtId="1" fontId="10" fillId="6" borderId="1" xfId="0" applyNumberFormat="1" applyFont="1" applyFill="1" applyBorder="1" applyAlignment="1" applyProtection="1">
      <alignment horizontal="center" vertical="center" wrapText="1"/>
      <protection hidden="1"/>
    </xf>
    <xf numFmtId="0" fontId="10" fillId="6" borderId="1" xfId="0" applyFont="1" applyFill="1" applyBorder="1" applyAlignment="1" applyProtection="1">
      <alignment vertical="center"/>
      <protection hidden="1"/>
    </xf>
    <xf numFmtId="0" fontId="12" fillId="6" borderId="1" xfId="0" applyFont="1" applyFill="1" applyBorder="1" applyAlignment="1" applyProtection="1">
      <alignment vertical="center"/>
      <protection hidden="1"/>
    </xf>
    <xf numFmtId="49" fontId="10" fillId="0" borderId="1" xfId="0" applyNumberFormat="1" applyFont="1" applyBorder="1" applyAlignment="1" applyProtection="1">
      <alignment horizontal="center" vertical="center" wrapText="1"/>
      <protection locked="0"/>
    </xf>
    <xf numFmtId="164" fontId="10" fillId="5" borderId="1" xfId="0" applyNumberFormat="1" applyFont="1" applyFill="1" applyBorder="1" applyAlignment="1" applyProtection="1">
      <alignment horizontal="center" vertical="center" wrapText="1"/>
      <protection locked="0"/>
    </xf>
    <xf numFmtId="49" fontId="14" fillId="5" borderId="1" xfId="0" applyNumberFormat="1"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9" fontId="14" fillId="5" borderId="1" xfId="1" applyFont="1" applyFill="1" applyBorder="1" applyAlignment="1" applyProtection="1">
      <alignment horizontal="center" vertical="center" wrapText="1"/>
      <protection locked="0"/>
    </xf>
    <xf numFmtId="0" fontId="3" fillId="5" borderId="0" xfId="2" applyFont="1" applyFill="1" applyProtection="1">
      <protection locked="0"/>
    </xf>
    <xf numFmtId="1" fontId="10" fillId="5" borderId="1" xfId="0" applyNumberFormat="1" applyFont="1" applyFill="1" applyBorder="1" applyAlignment="1" applyProtection="1">
      <alignment horizontal="center" vertical="center" wrapText="1"/>
      <protection locked="0"/>
    </xf>
    <xf numFmtId="0" fontId="3" fillId="0" borderId="1" xfId="2" applyFont="1" applyBorder="1" applyAlignment="1" applyProtection="1">
      <alignment horizontal="center" vertical="center"/>
      <protection locked="0"/>
    </xf>
    <xf numFmtId="14" fontId="3" fillId="0" borderId="1" xfId="2" applyNumberFormat="1" applyFont="1" applyBorder="1" applyAlignment="1" applyProtection="1">
      <alignment horizontal="center" vertical="center"/>
      <protection locked="0"/>
    </xf>
    <xf numFmtId="0" fontId="10" fillId="0" borderId="1" xfId="0" applyFont="1" applyBorder="1" applyAlignment="1">
      <alignment vertical="center" wrapText="1"/>
    </xf>
    <xf numFmtId="0" fontId="10" fillId="6" borderId="1" xfId="0" applyFont="1" applyFill="1" applyBorder="1" applyAlignment="1" applyProtection="1">
      <alignment vertical="center" wrapText="1"/>
      <protection hidden="1"/>
    </xf>
    <xf numFmtId="1" fontId="10" fillId="0" borderId="1" xfId="0" applyNumberFormat="1" applyFont="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165" fontId="10" fillId="5" borderId="1" xfId="0" applyNumberFormat="1"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0" fillId="6" borderId="1" xfId="0" applyFont="1" applyFill="1" applyBorder="1" applyAlignment="1" applyProtection="1">
      <alignment horizontal="center" vertical="center"/>
      <protection hidden="1"/>
    </xf>
    <xf numFmtId="49" fontId="10" fillId="5" borderId="1" xfId="0" applyNumberFormat="1" applyFont="1" applyFill="1" applyBorder="1" applyAlignment="1" applyProtection="1">
      <alignment horizontal="left" vertical="center" wrapText="1"/>
      <protection locked="0"/>
    </xf>
    <xf numFmtId="9" fontId="10" fillId="5" borderId="1" xfId="3" applyNumberFormat="1" applyFont="1" applyFill="1" applyBorder="1" applyAlignment="1" applyProtection="1">
      <alignment horizontal="center" vertical="center" wrapText="1"/>
      <protection locked="0"/>
    </xf>
    <xf numFmtId="0" fontId="11" fillId="5" borderId="1" xfId="0" applyFont="1" applyFill="1" applyBorder="1" applyAlignment="1" applyProtection="1">
      <alignment vertical="center" wrapText="1"/>
      <protection locked="0"/>
    </xf>
    <xf numFmtId="0" fontId="10" fillId="0" borderId="1" xfId="0" applyFont="1" applyBorder="1" applyAlignment="1" applyProtection="1">
      <alignment horizontal="center"/>
      <protection locked="0"/>
    </xf>
    <xf numFmtId="0" fontId="3" fillId="5" borderId="1" xfId="2" applyFont="1" applyFill="1" applyBorder="1" applyAlignment="1" applyProtection="1">
      <alignment horizontal="center"/>
      <protection locked="0"/>
    </xf>
    <xf numFmtId="0" fontId="3" fillId="0" borderId="1" xfId="2" applyFont="1" applyBorder="1" applyAlignment="1" applyProtection="1">
      <alignment horizontal="center"/>
      <protection locked="0"/>
    </xf>
    <xf numFmtId="0" fontId="11" fillId="0" borderId="0" xfId="2" applyFont="1" applyAlignment="1" applyProtection="1">
      <alignment horizontal="center" vertical="center"/>
      <protection locked="0"/>
    </xf>
    <xf numFmtId="0" fontId="11" fillId="0" borderId="0" xfId="2" applyFont="1" applyProtection="1">
      <protection locked="0"/>
    </xf>
    <xf numFmtId="0" fontId="11" fillId="0" borderId="0" xfId="2" applyFont="1" applyAlignment="1" applyProtection="1">
      <alignment horizontal="center"/>
      <protection locked="0"/>
    </xf>
    <xf numFmtId="0" fontId="11" fillId="0" borderId="0" xfId="2" applyFont="1" applyAlignment="1" applyProtection="1">
      <alignment horizontal="left" vertical="center"/>
      <protection locked="0"/>
    </xf>
    <xf numFmtId="0" fontId="11" fillId="0" borderId="0" xfId="2" applyFont="1" applyAlignment="1" applyProtection="1">
      <alignment horizontal="center" wrapText="1"/>
      <protection locked="0"/>
    </xf>
    <xf numFmtId="0" fontId="11" fillId="0" borderId="0" xfId="2" applyFont="1" applyAlignment="1" applyProtection="1">
      <alignment horizontal="left"/>
      <protection locked="0"/>
    </xf>
    <xf numFmtId="49" fontId="10" fillId="5" borderId="0" xfId="0" applyNumberFormat="1" applyFont="1" applyFill="1" applyAlignment="1" applyProtection="1">
      <alignment horizontal="center" vertical="center"/>
      <protection locked="0"/>
    </xf>
    <xf numFmtId="9" fontId="3" fillId="0" borderId="0" xfId="1" applyFont="1" applyProtection="1">
      <protection locked="0"/>
    </xf>
    <xf numFmtId="0" fontId="3" fillId="0" borderId="0" xfId="2" applyFont="1" applyAlignment="1" applyProtection="1">
      <alignment horizontal="center"/>
      <protection locked="0"/>
    </xf>
    <xf numFmtId="0" fontId="3" fillId="0" borderId="0" xfId="2" applyFont="1" applyAlignment="1" applyProtection="1">
      <alignment horizontal="left" vertical="center"/>
      <protection locked="0"/>
    </xf>
    <xf numFmtId="0" fontId="3" fillId="0" borderId="0" xfId="2" applyFont="1" applyAlignment="1" applyProtection="1">
      <alignment horizontal="center" wrapText="1"/>
      <protection locked="0"/>
    </xf>
    <xf numFmtId="0" fontId="3" fillId="0" borderId="0" xfId="2" applyFont="1" applyAlignment="1" applyProtection="1">
      <alignment horizontal="left"/>
      <protection locked="0"/>
    </xf>
    <xf numFmtId="49" fontId="10" fillId="0" borderId="0" xfId="0" applyNumberFormat="1" applyFont="1" applyAlignment="1" applyProtection="1">
      <alignment horizontal="center" vertical="center"/>
      <protection locked="0"/>
    </xf>
    <xf numFmtId="0" fontId="6" fillId="7" borderId="16" xfId="0" applyFont="1" applyFill="1" applyBorder="1" applyAlignment="1" applyProtection="1">
      <alignment horizontal="center" vertical="center" wrapText="1"/>
      <protection locked="0"/>
    </xf>
    <xf numFmtId="0" fontId="6" fillId="7" borderId="9" xfId="0" applyFont="1" applyFill="1" applyBorder="1" applyAlignment="1" applyProtection="1">
      <alignment horizontal="center" vertical="center" wrapText="1"/>
      <protection locked="0"/>
    </xf>
    <xf numFmtId="0" fontId="6" fillId="7" borderId="18" xfId="0" applyFont="1" applyFill="1" applyBorder="1" applyAlignment="1" applyProtection="1">
      <alignment horizontal="center" vertical="center" wrapText="1"/>
      <protection locked="0"/>
    </xf>
    <xf numFmtId="0" fontId="6" fillId="7" borderId="17" xfId="0" applyFont="1" applyFill="1" applyBorder="1" applyAlignment="1" applyProtection="1">
      <alignment horizontal="center" vertical="center" wrapText="1"/>
      <protection locked="0"/>
    </xf>
    <xf numFmtId="0" fontId="6" fillId="7" borderId="10" xfId="0" applyFont="1" applyFill="1" applyBorder="1" applyAlignment="1" applyProtection="1">
      <alignment horizontal="center" vertical="center" wrapText="1"/>
      <protection locked="0"/>
    </xf>
    <xf numFmtId="0" fontId="6" fillId="7" borderId="19" xfId="0" applyFont="1" applyFill="1" applyBorder="1" applyAlignment="1" applyProtection="1">
      <alignment horizontal="center" vertical="center" wrapText="1"/>
      <protection locked="0"/>
    </xf>
    <xf numFmtId="49" fontId="7" fillId="7" borderId="18" xfId="0" applyNumberFormat="1" applyFont="1" applyFill="1" applyBorder="1" applyAlignment="1" applyProtection="1">
      <alignment horizontal="center" vertical="center" wrapText="1"/>
      <protection locked="0"/>
    </xf>
    <xf numFmtId="0" fontId="11" fillId="0" borderId="18"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49" fontId="7" fillId="7" borderId="1" xfId="0" applyNumberFormat="1"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49" fontId="6" fillId="2" borderId="8" xfId="0" applyNumberFormat="1" applyFont="1" applyFill="1" applyBorder="1" applyAlignment="1" applyProtection="1">
      <alignment horizontal="center" vertical="center" wrapText="1"/>
      <protection locked="0"/>
    </xf>
    <xf numFmtId="49" fontId="6" fillId="2" borderId="6" xfId="0" applyNumberFormat="1" applyFont="1" applyFill="1" applyBorder="1" applyAlignment="1" applyProtection="1">
      <alignment horizontal="center" vertical="center" wrapText="1"/>
      <protection locked="0"/>
    </xf>
    <xf numFmtId="49" fontId="6" fillId="2" borderId="7" xfId="0" applyNumberFormat="1"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49" fontId="6" fillId="3" borderId="11"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49" fontId="7" fillId="3" borderId="10"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center" vertical="center"/>
      <protection locked="0"/>
    </xf>
    <xf numFmtId="49" fontId="7" fillId="3" borderId="14" xfId="0" applyNumberFormat="1"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wrapText="1"/>
      <protection locked="0"/>
    </xf>
    <xf numFmtId="49" fontId="6" fillId="2" borderId="9"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wrapText="1"/>
      <protection locked="0"/>
    </xf>
    <xf numFmtId="49" fontId="6" fillId="2" borderId="14" xfId="0" applyNumberFormat="1" applyFont="1" applyFill="1" applyBorder="1" applyAlignment="1" applyProtection="1">
      <alignment horizontal="center" vertical="center" wrapText="1"/>
      <protection locked="0"/>
    </xf>
    <xf numFmtId="49" fontId="7" fillId="3" borderId="14" xfId="0" applyNumberFormat="1" applyFont="1" applyFill="1" applyBorder="1" applyAlignment="1" applyProtection="1">
      <alignment horizontal="center" vertical="center" wrapText="1"/>
      <protection locked="0"/>
    </xf>
    <xf numFmtId="49" fontId="7" fillId="3" borderId="15" xfId="0" applyNumberFormat="1" applyFont="1" applyFill="1" applyBorder="1" applyAlignment="1" applyProtection="1">
      <alignment horizontal="center" vertical="center" wrapText="1"/>
      <protection locked="0"/>
    </xf>
    <xf numFmtId="49" fontId="7" fillId="3" borderId="9" xfId="0" applyNumberFormat="1" applyFont="1" applyFill="1" applyBorder="1" applyAlignment="1" applyProtection="1">
      <alignment horizontal="center" vertical="center"/>
      <protection locked="0"/>
    </xf>
    <xf numFmtId="49" fontId="7" fillId="7" borderId="1"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49" fontId="7" fillId="3" borderId="5" xfId="0" applyNumberFormat="1" applyFont="1" applyFill="1" applyBorder="1" applyAlignment="1" applyProtection="1">
      <alignment horizontal="center" vertical="center" wrapText="1"/>
      <protection locked="0"/>
    </xf>
    <xf numFmtId="49" fontId="7" fillId="3" borderId="6" xfId="0" applyNumberFormat="1" applyFont="1" applyFill="1" applyBorder="1" applyAlignment="1" applyProtection="1">
      <alignment horizontal="center" vertical="center" wrapText="1"/>
      <protection locked="0"/>
    </xf>
    <xf numFmtId="49" fontId="7" fillId="3" borderId="7" xfId="0" applyNumberFormat="1"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protection hidden="1"/>
    </xf>
    <xf numFmtId="1" fontId="10" fillId="6" borderId="1" xfId="0" applyNumberFormat="1" applyFont="1" applyFill="1" applyBorder="1" applyAlignment="1" applyProtection="1">
      <alignment horizontal="center" vertical="center" wrapText="1"/>
      <protection hidden="1"/>
    </xf>
    <xf numFmtId="0" fontId="3" fillId="0" borderId="0" xfId="2" applyFont="1" applyAlignment="1" applyProtection="1">
      <alignment horizontal="center" vertical="center"/>
      <protection locked="0"/>
    </xf>
    <xf numFmtId="0" fontId="3" fillId="0" borderId="20" xfId="2" applyFont="1" applyBorder="1" applyAlignment="1" applyProtection="1">
      <alignment horizontal="center" vertical="center"/>
      <protection locked="0"/>
    </xf>
    <xf numFmtId="0" fontId="4" fillId="0" borderId="21" xfId="2" applyFont="1" applyBorder="1" applyAlignment="1" applyProtection="1">
      <alignment horizontal="center" vertical="top"/>
      <protection locked="0"/>
    </xf>
    <xf numFmtId="0" fontId="4" fillId="0" borderId="22" xfId="2" applyFont="1" applyBorder="1" applyAlignment="1" applyProtection="1">
      <alignment horizontal="center" vertical="top"/>
      <protection locked="0"/>
    </xf>
    <xf numFmtId="0" fontId="4" fillId="0" borderId="23" xfId="2" applyFont="1" applyBorder="1" applyAlignment="1" applyProtection="1">
      <alignment horizontal="center" vertical="top"/>
      <protection locked="0"/>
    </xf>
  </cellXfs>
  <cellStyles count="4">
    <cellStyle name="Millares [0] 2" xfId="3" xr:uid="{684BBFFB-CC7D-46D6-A797-BB73486E611D}"/>
    <cellStyle name="Normal" xfId="0" builtinId="0"/>
    <cellStyle name="Normal 3" xfId="2" xr:uid="{5591E933-5D37-4663-951B-BB49F1305DEB}"/>
    <cellStyle name="Porcentaje" xfId="1" builtinId="5"/>
  </cellStyles>
  <dxfs count="195">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nda%20Pe&#241;a/Documents/Temporales%20SDHT/Monitoreo/Mayo/consolidado30ab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CORRUPCIÓN"/>
      <sheetName val="SEG. DIGITAL"/>
      <sheetName val="MAPAS DE CALOR"/>
      <sheetName val="Hoja1"/>
      <sheetName val="LISTAS"/>
    </sheetNames>
    <sheetDataSet>
      <sheetData sheetId="0"/>
      <sheetData sheetId="1"/>
      <sheetData sheetId="2"/>
      <sheetData sheetId="3"/>
      <sheetData sheetId="4"/>
      <sheetData sheetId="5">
        <row r="5">
          <cell r="AK5"/>
          <cell r="AL5" t="str">
            <v>Insignificante</v>
          </cell>
          <cell r="AM5" t="str">
            <v>Menor</v>
          </cell>
          <cell r="AN5" t="str">
            <v>Moderado</v>
          </cell>
          <cell r="AO5" t="str">
            <v>Mayor</v>
          </cell>
          <cell r="AP5" t="str">
            <v>Catastrófico</v>
          </cell>
        </row>
        <row r="6">
          <cell r="AK6" t="str">
            <v>Casi seguro</v>
          </cell>
          <cell r="AL6" t="str">
            <v>ALTO</v>
          </cell>
          <cell r="AM6" t="str">
            <v>ALTO</v>
          </cell>
          <cell r="AN6" t="str">
            <v>EXTREMO</v>
          </cell>
          <cell r="AO6" t="str">
            <v>EXTREMO</v>
          </cell>
          <cell r="AP6" t="str">
            <v>EXTREMO</v>
          </cell>
          <cell r="AU6" t="str">
            <v>Directamente</v>
          </cell>
          <cell r="AV6" t="str">
            <v>Casi seguro</v>
          </cell>
          <cell r="AW6" t="str">
            <v>Posible</v>
          </cell>
        </row>
        <row r="7">
          <cell r="AK7" t="str">
            <v>Probable</v>
          </cell>
          <cell r="AL7" t="str">
            <v>MODERADO</v>
          </cell>
          <cell r="AM7" t="str">
            <v>ALTO</v>
          </cell>
          <cell r="AN7" t="str">
            <v>ALTO</v>
          </cell>
          <cell r="AO7" t="str">
            <v>EXTREMO</v>
          </cell>
          <cell r="AP7" t="str">
            <v>EXTREMO</v>
          </cell>
          <cell r="AV7" t="str">
            <v>Probable</v>
          </cell>
          <cell r="AW7" t="str">
            <v>Improbable</v>
          </cell>
        </row>
        <row r="8">
          <cell r="AK8" t="str">
            <v>Posible</v>
          </cell>
          <cell r="AL8" t="str">
            <v>BAJO</v>
          </cell>
          <cell r="AM8" t="str">
            <v>MODERADO</v>
          </cell>
          <cell r="AN8" t="str">
            <v>ALTO</v>
          </cell>
          <cell r="AO8" t="str">
            <v>EXTREMO</v>
          </cell>
          <cell r="AP8" t="str">
            <v>EXTREMO</v>
          </cell>
          <cell r="AV8" t="str">
            <v>Posible</v>
          </cell>
          <cell r="AW8" t="str">
            <v>Rara vez</v>
          </cell>
        </row>
        <row r="9">
          <cell r="AK9" t="str">
            <v>Improbable</v>
          </cell>
          <cell r="AL9" t="str">
            <v>BAJO</v>
          </cell>
          <cell r="AM9" t="str">
            <v>BAJO</v>
          </cell>
          <cell r="AN9" t="str">
            <v>MODERADO</v>
          </cell>
          <cell r="AO9" t="str">
            <v>ALTO</v>
          </cell>
          <cell r="AP9" t="str">
            <v>EXTREMO</v>
          </cell>
          <cell r="AV9" t="str">
            <v>Improbable</v>
          </cell>
          <cell r="AW9" t="str">
            <v>Rara vez</v>
          </cell>
        </row>
        <row r="10">
          <cell r="AK10" t="str">
            <v>Rara vez</v>
          </cell>
          <cell r="AL10" t="str">
            <v>BAJO</v>
          </cell>
          <cell r="AM10" t="str">
            <v>BAJO</v>
          </cell>
          <cell r="AN10" t="str">
            <v>MODERADO</v>
          </cell>
          <cell r="AO10" t="str">
            <v>ALTO</v>
          </cell>
          <cell r="AP10" t="str">
            <v>EXTREMO</v>
          </cell>
          <cell r="AV10" t="str">
            <v>Rara vez</v>
          </cell>
          <cell r="AW10" t="str">
            <v>Rara vez</v>
          </cell>
        </row>
        <row r="11">
          <cell r="AU11" t="str">
            <v>Indirectamente</v>
          </cell>
          <cell r="AV11" t="str">
            <v>Casi seguro</v>
          </cell>
          <cell r="AW11" t="str">
            <v>Probable</v>
          </cell>
        </row>
        <row r="12">
          <cell r="AV12" t="str">
            <v>Probable</v>
          </cell>
          <cell r="AW12" t="str">
            <v>Posible</v>
          </cell>
        </row>
        <row r="13">
          <cell r="AV13" t="str">
            <v>Posible</v>
          </cell>
          <cell r="AW13" t="str">
            <v>Improbable</v>
          </cell>
        </row>
        <row r="14">
          <cell r="AV14" t="str">
            <v>Improbable</v>
          </cell>
          <cell r="AW14" t="str">
            <v>Rara vez</v>
          </cell>
        </row>
        <row r="15">
          <cell r="AV15" t="str">
            <v>Rara vez</v>
          </cell>
          <cell r="AW15" t="str">
            <v>Rara vez</v>
          </cell>
        </row>
        <row r="16">
          <cell r="AU16" t="str">
            <v>No disminuye</v>
          </cell>
          <cell r="AV16" t="str">
            <v>Casi seguro</v>
          </cell>
          <cell r="AW16" t="str">
            <v>Casi seguro</v>
          </cell>
        </row>
        <row r="17">
          <cell r="AV17" t="str">
            <v>Probable</v>
          </cell>
          <cell r="AW17" t="str">
            <v>Probable</v>
          </cell>
        </row>
        <row r="18">
          <cell r="AV18" t="str">
            <v>Posible</v>
          </cell>
          <cell r="AW18" t="str">
            <v>Posible</v>
          </cell>
        </row>
        <row r="19">
          <cell r="AV19" t="str">
            <v>Improbable</v>
          </cell>
          <cell r="AW19" t="str">
            <v>Improbable</v>
          </cell>
        </row>
        <row r="20">
          <cell r="AV20" t="str">
            <v>Rara vez</v>
          </cell>
          <cell r="AW20" t="str">
            <v>Rara vez</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CFAE-39EA-4DF4-8EF7-640ECCE293F1}">
  <dimension ref="A1:BJ914"/>
  <sheetViews>
    <sheetView tabSelected="1" topLeftCell="A33" zoomScale="70" zoomScaleNormal="70" zoomScalePageLayoutView="70" workbookViewId="0">
      <selection activeCell="A33" sqref="A1:A1048576"/>
    </sheetView>
  </sheetViews>
  <sheetFormatPr baseColWidth="10" defaultColWidth="11.42578125" defaultRowHeight="15.75" customHeight="1" x14ac:dyDescent="0.25"/>
  <cols>
    <col min="1" max="1" width="10.5703125" style="1" customWidth="1"/>
    <col min="2" max="2" width="10.7109375" style="1" customWidth="1"/>
    <col min="3" max="3" width="14.28515625" style="1" customWidth="1"/>
    <col min="4" max="4" width="19.85546875" style="1" customWidth="1"/>
    <col min="5" max="5" width="31" style="2" customWidth="1"/>
    <col min="6" max="6" width="7.5703125" style="105" customWidth="1"/>
    <col min="7" max="7" width="9.7109375" style="105" customWidth="1"/>
    <col min="8" max="8" width="29.42578125" style="106" customWidth="1"/>
    <col min="9" max="9" width="22.5703125" style="2" customWidth="1"/>
    <col min="10" max="10" width="26.5703125" style="2" customWidth="1"/>
    <col min="11" max="11" width="25.42578125" style="105" customWidth="1"/>
    <col min="12" max="12" width="14.140625" style="105" customWidth="1"/>
    <col min="13" max="13" width="13.85546875" style="105" customWidth="1"/>
    <col min="14" max="14" width="16.5703125" style="105" customWidth="1"/>
    <col min="15" max="15" width="8" style="107" customWidth="1"/>
    <col min="16" max="16" width="46.140625" style="108" customWidth="1"/>
    <col min="17" max="17" width="11.7109375" style="2" customWidth="1"/>
    <col min="18" max="18" width="45.42578125" style="2" customWidth="1"/>
    <col min="19" max="19" width="12.85546875" style="2" customWidth="1"/>
    <col min="20" max="20" width="45.42578125" style="2" customWidth="1"/>
    <col min="21" max="21" width="13.42578125" style="2" customWidth="1"/>
    <col min="22" max="22" width="12.5703125" style="2" customWidth="1"/>
    <col min="23" max="23" width="21" style="109" customWidth="1"/>
    <col min="24" max="24" width="21.28515625" style="109" customWidth="1"/>
    <col min="25" max="25" width="19.85546875" style="109" customWidth="1"/>
    <col min="26" max="26" width="21.42578125" style="109" customWidth="1"/>
    <col min="27" max="27" width="14" style="109" customWidth="1"/>
    <col min="28" max="28" width="22.42578125" style="109" customWidth="1"/>
    <col min="29" max="29" width="24.140625" style="109" customWidth="1"/>
    <col min="30" max="30" width="23.140625" style="109" customWidth="1"/>
    <col min="31" max="31" width="23.28515625" style="109" customWidth="1"/>
    <col min="32" max="32" width="23.42578125" style="109" customWidth="1"/>
    <col min="33" max="33" width="34" style="109" customWidth="1"/>
    <col min="34" max="34" width="27" style="109" customWidth="1"/>
    <col min="35" max="35" width="29.28515625" style="109" customWidth="1"/>
    <col min="36" max="36" width="27.5703125" style="109" customWidth="1"/>
    <col min="37" max="37" width="17.85546875" style="2" customWidth="1"/>
    <col min="38" max="38" width="11.42578125" style="2" customWidth="1"/>
    <col min="39" max="39" width="18" style="2" customWidth="1"/>
    <col min="40" max="40" width="17.85546875" style="2" customWidth="1"/>
    <col min="41" max="44" width="16.28515625" style="2" customWidth="1"/>
    <col min="45" max="45" width="18.85546875" style="2" customWidth="1"/>
    <col min="46" max="49" width="17.42578125" style="2" customWidth="1"/>
    <col min="50" max="50" width="12.85546875" style="109" customWidth="1"/>
    <col min="51" max="51" width="11.85546875" style="109" customWidth="1"/>
    <col min="52" max="52" width="15.28515625" style="109" customWidth="1"/>
    <col min="53" max="53" width="18.42578125" style="109" customWidth="1"/>
    <col min="54" max="54" width="28.140625" style="2" hidden="1" customWidth="1"/>
    <col min="55" max="55" width="19.42578125" style="2" hidden="1" customWidth="1"/>
    <col min="56" max="56" width="19.28515625" style="2" hidden="1" customWidth="1"/>
    <col min="57" max="57" width="13.85546875" style="2" hidden="1" customWidth="1"/>
    <col min="58" max="58" width="14.85546875" style="2" hidden="1" customWidth="1"/>
    <col min="59" max="59" width="13.140625" style="2" hidden="1" customWidth="1"/>
    <col min="60" max="60" width="15.85546875" style="2" hidden="1" customWidth="1"/>
    <col min="61" max="61" width="15.28515625" style="2" hidden="1" customWidth="1"/>
    <col min="62" max="16384" width="11.42578125" style="2"/>
  </cols>
  <sheetData>
    <row r="1" spans="1:61" ht="88.5" hidden="1" customHeight="1" x14ac:dyDescent="0.25">
      <c r="A1" s="154"/>
      <c r="B1" s="154"/>
      <c r="C1" s="154"/>
      <c r="D1" s="155"/>
      <c r="E1" s="156" t="s">
        <v>0</v>
      </c>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8"/>
    </row>
    <row r="2" spans="1:61" s="3" customFormat="1" ht="24" customHeight="1" x14ac:dyDescent="0.25">
      <c r="A2" s="120"/>
      <c r="B2" s="120"/>
      <c r="C2" s="120"/>
      <c r="D2" s="146" t="s">
        <v>1</v>
      </c>
      <c r="E2" s="147"/>
      <c r="F2" s="147"/>
      <c r="G2" s="147"/>
      <c r="H2" s="147"/>
      <c r="I2" s="147"/>
      <c r="J2" s="147"/>
      <c r="K2" s="148"/>
      <c r="L2" s="149" t="s">
        <v>2</v>
      </c>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1"/>
      <c r="BB2" s="123" t="s">
        <v>3</v>
      </c>
      <c r="BC2" s="124"/>
      <c r="BD2" s="124"/>
      <c r="BE2" s="124"/>
      <c r="BF2" s="124"/>
      <c r="BG2" s="124"/>
      <c r="BH2" s="124"/>
      <c r="BI2" s="125"/>
    </row>
    <row r="3" spans="1:61" s="3" customFormat="1" ht="42.75" customHeight="1" x14ac:dyDescent="0.25">
      <c r="A3" s="126"/>
      <c r="B3" s="128"/>
      <c r="C3" s="130"/>
      <c r="D3" s="4"/>
      <c r="E3" s="111"/>
      <c r="F3" s="5"/>
      <c r="G3" s="114"/>
      <c r="H3" s="6"/>
      <c r="I3" s="7"/>
      <c r="J3" s="7"/>
      <c r="K3" s="8"/>
      <c r="L3" s="132" t="s">
        <v>4</v>
      </c>
      <c r="M3" s="133"/>
      <c r="N3" s="133"/>
      <c r="O3" s="134" t="s">
        <v>5</v>
      </c>
      <c r="P3" s="135"/>
      <c r="Q3" s="135"/>
      <c r="R3" s="135"/>
      <c r="S3" s="135"/>
      <c r="T3" s="135"/>
      <c r="U3" s="136"/>
      <c r="V3" s="137"/>
      <c r="W3" s="138" t="s">
        <v>6</v>
      </c>
      <c r="X3" s="138"/>
      <c r="Y3" s="138"/>
      <c r="Z3" s="138"/>
      <c r="AA3" s="138" t="s">
        <v>7</v>
      </c>
      <c r="AB3" s="138"/>
      <c r="AC3" s="138" t="s">
        <v>8</v>
      </c>
      <c r="AD3" s="138"/>
      <c r="AE3" s="138" t="s">
        <v>9</v>
      </c>
      <c r="AF3" s="138"/>
      <c r="AG3" s="138" t="s">
        <v>10</v>
      </c>
      <c r="AH3" s="138"/>
      <c r="AI3" s="138" t="s">
        <v>11</v>
      </c>
      <c r="AJ3" s="138"/>
      <c r="AK3" s="9"/>
      <c r="AL3" s="10"/>
      <c r="AM3" s="10"/>
      <c r="AN3" s="10"/>
      <c r="AO3" s="11"/>
      <c r="AP3" s="12"/>
      <c r="AQ3" s="12"/>
      <c r="AR3" s="13"/>
      <c r="AS3" s="10"/>
      <c r="AT3" s="14"/>
      <c r="AU3" s="15"/>
      <c r="AV3" s="15"/>
      <c r="AW3" s="15"/>
      <c r="AX3" s="144" t="s">
        <v>12</v>
      </c>
      <c r="AY3" s="144"/>
      <c r="AZ3" s="144"/>
      <c r="BA3" s="144"/>
      <c r="BB3" s="139" t="s">
        <v>13</v>
      </c>
      <c r="BC3" s="139"/>
      <c r="BD3" s="139"/>
      <c r="BE3" s="139" t="s">
        <v>14</v>
      </c>
      <c r="BF3" s="139"/>
      <c r="BG3" s="140" t="s">
        <v>15</v>
      </c>
      <c r="BH3" s="140"/>
      <c r="BI3" s="140"/>
    </row>
    <row r="4" spans="1:61" s="3" customFormat="1" ht="49.5" customHeight="1" x14ac:dyDescent="0.25">
      <c r="A4" s="127"/>
      <c r="B4" s="129"/>
      <c r="C4" s="131"/>
      <c r="D4" s="16"/>
      <c r="E4" s="110"/>
      <c r="F4" s="17"/>
      <c r="G4" s="113"/>
      <c r="H4" s="18"/>
      <c r="I4" s="19"/>
      <c r="J4" s="19"/>
      <c r="K4" s="20"/>
      <c r="L4" s="21"/>
      <c r="M4" s="21"/>
      <c r="N4" s="22"/>
      <c r="O4" s="23"/>
      <c r="P4" s="10"/>
      <c r="Q4" s="145" t="s">
        <v>703</v>
      </c>
      <c r="R4" s="145"/>
      <c r="S4" s="145" t="s">
        <v>702</v>
      </c>
      <c r="T4" s="145"/>
      <c r="U4" s="142" t="s">
        <v>16</v>
      </c>
      <c r="V4" s="143"/>
      <c r="W4" s="10"/>
      <c r="X4" s="10"/>
      <c r="Y4" s="10"/>
      <c r="Z4" s="10"/>
      <c r="AA4" s="10"/>
      <c r="AB4" s="10"/>
      <c r="AC4" s="10"/>
      <c r="AD4" s="10"/>
      <c r="AE4" s="10"/>
      <c r="AF4" s="10"/>
      <c r="AG4" s="10"/>
      <c r="AH4" s="10"/>
      <c r="AI4" s="10"/>
      <c r="AJ4" s="10"/>
      <c r="AK4" s="24"/>
      <c r="AL4" s="25"/>
      <c r="AM4" s="25"/>
      <c r="AN4" s="25"/>
      <c r="AO4" s="11"/>
      <c r="AP4" s="12"/>
      <c r="AQ4" s="12"/>
      <c r="AR4" s="13"/>
      <c r="AS4" s="25"/>
      <c r="AT4" s="11"/>
      <c r="AU4" s="12"/>
      <c r="AV4" s="12"/>
      <c r="AW4" s="13"/>
      <c r="AX4" s="26"/>
      <c r="AY4" s="10"/>
      <c r="AZ4" s="10"/>
      <c r="BA4" s="9"/>
      <c r="BB4" s="27"/>
      <c r="BC4" s="27"/>
      <c r="BD4" s="27"/>
      <c r="BE4" s="27"/>
      <c r="BF4" s="27"/>
      <c r="BG4" s="141"/>
      <c r="BH4" s="140"/>
      <c r="BI4" s="140"/>
    </row>
    <row r="5" spans="1:61" s="3" customFormat="1" ht="55.5" customHeight="1" x14ac:dyDescent="0.25">
      <c r="A5" s="122" t="s">
        <v>17</v>
      </c>
      <c r="B5" s="29" t="s">
        <v>18</v>
      </c>
      <c r="C5" s="28" t="s">
        <v>19</v>
      </c>
      <c r="D5" s="28" t="s">
        <v>20</v>
      </c>
      <c r="E5" s="112" t="s">
        <v>21</v>
      </c>
      <c r="F5" s="29" t="s">
        <v>22</v>
      </c>
      <c r="G5" s="115" t="s">
        <v>23</v>
      </c>
      <c r="H5" s="29" t="s">
        <v>24</v>
      </c>
      <c r="I5" s="30" t="s">
        <v>25</v>
      </c>
      <c r="J5" s="30" t="s">
        <v>26</v>
      </c>
      <c r="K5" s="31" t="s">
        <v>27</v>
      </c>
      <c r="L5" s="32" t="s">
        <v>28</v>
      </c>
      <c r="M5" s="32" t="s">
        <v>29</v>
      </c>
      <c r="N5" s="33" t="s">
        <v>30</v>
      </c>
      <c r="O5" s="34" t="s">
        <v>31</v>
      </c>
      <c r="P5" s="32" t="s">
        <v>32</v>
      </c>
      <c r="Q5" s="116" t="s">
        <v>33</v>
      </c>
      <c r="R5" s="116" t="s">
        <v>34</v>
      </c>
      <c r="S5" s="121" t="s">
        <v>33</v>
      </c>
      <c r="T5" s="121" t="s">
        <v>34</v>
      </c>
      <c r="U5" s="35" t="s">
        <v>35</v>
      </c>
      <c r="V5" s="36" t="s">
        <v>36</v>
      </c>
      <c r="W5" s="37" t="s">
        <v>37</v>
      </c>
      <c r="X5" s="37" t="s">
        <v>38</v>
      </c>
      <c r="Y5" s="37" t="s">
        <v>39</v>
      </c>
      <c r="Z5" s="37" t="s">
        <v>40</v>
      </c>
      <c r="AA5" s="37" t="s">
        <v>41</v>
      </c>
      <c r="AB5" s="37" t="s">
        <v>42</v>
      </c>
      <c r="AC5" s="37" t="s">
        <v>43</v>
      </c>
      <c r="AD5" s="37" t="s">
        <v>44</v>
      </c>
      <c r="AE5" s="37" t="s">
        <v>45</v>
      </c>
      <c r="AF5" s="37" t="s">
        <v>46</v>
      </c>
      <c r="AG5" s="37" t="s">
        <v>47</v>
      </c>
      <c r="AH5" s="37" t="s">
        <v>48</v>
      </c>
      <c r="AI5" s="37" t="s">
        <v>49</v>
      </c>
      <c r="AJ5" s="37" t="s">
        <v>50</v>
      </c>
      <c r="AK5" s="38" t="s">
        <v>51</v>
      </c>
      <c r="AL5" s="37" t="s">
        <v>52</v>
      </c>
      <c r="AM5" s="37" t="s">
        <v>53</v>
      </c>
      <c r="AN5" s="37" t="s">
        <v>54</v>
      </c>
      <c r="AO5" s="11" t="s">
        <v>55</v>
      </c>
      <c r="AP5" s="12" t="s">
        <v>56</v>
      </c>
      <c r="AQ5" s="12" t="s">
        <v>57</v>
      </c>
      <c r="AR5" s="13" t="s">
        <v>58</v>
      </c>
      <c r="AS5" s="37" t="s">
        <v>59</v>
      </c>
      <c r="AT5" s="11" t="s">
        <v>60</v>
      </c>
      <c r="AU5" s="12" t="s">
        <v>61</v>
      </c>
      <c r="AV5" s="12" t="s">
        <v>62</v>
      </c>
      <c r="AW5" s="13" t="s">
        <v>63</v>
      </c>
      <c r="AX5" s="39" t="s">
        <v>64</v>
      </c>
      <c r="AY5" s="32" t="s">
        <v>65</v>
      </c>
      <c r="AZ5" s="32" t="s">
        <v>66</v>
      </c>
      <c r="BA5" s="33" t="s">
        <v>67</v>
      </c>
      <c r="BB5" s="40" t="s">
        <v>68</v>
      </c>
      <c r="BC5" s="40" t="s">
        <v>69</v>
      </c>
      <c r="BD5" s="40" t="s">
        <v>70</v>
      </c>
      <c r="BE5" s="40" t="s">
        <v>71</v>
      </c>
      <c r="BF5" s="40" t="s">
        <v>72</v>
      </c>
      <c r="BG5" s="41" t="s">
        <v>73</v>
      </c>
      <c r="BH5" s="42" t="s">
        <v>74</v>
      </c>
      <c r="BI5" s="42" t="s">
        <v>75</v>
      </c>
    </row>
    <row r="6" spans="1:61" s="62" customFormat="1" ht="192.75" customHeight="1" x14ac:dyDescent="0.25">
      <c r="A6" s="43" t="s">
        <v>76</v>
      </c>
      <c r="B6" s="43">
        <v>18</v>
      </c>
      <c r="C6" s="44">
        <v>44179</v>
      </c>
      <c r="D6" s="45" t="s">
        <v>77</v>
      </c>
      <c r="E6" s="45" t="s">
        <v>692</v>
      </c>
      <c r="F6" s="45">
        <v>1</v>
      </c>
      <c r="G6" s="45" t="s">
        <v>78</v>
      </c>
      <c r="H6" s="46" t="s">
        <v>79</v>
      </c>
      <c r="I6" s="45" t="s">
        <v>80</v>
      </c>
      <c r="J6" s="45" t="s">
        <v>81</v>
      </c>
      <c r="K6" s="45" t="s">
        <v>82</v>
      </c>
      <c r="L6" s="43" t="s">
        <v>83</v>
      </c>
      <c r="M6" s="43" t="s">
        <v>84</v>
      </c>
      <c r="N6" s="47" t="str">
        <f t="shared" ref="N6:N37" si="0">IFERROR(IF(AND(L6&lt;&gt;"",M6&lt;&gt;""),(INDEX(matriz1,MATCH(L6,Probalidad,0),MATCH(M6,impacto,0))),""),"")</f>
        <v>ALTO</v>
      </c>
      <c r="O6" s="48" t="s">
        <v>85</v>
      </c>
      <c r="P6" s="46" t="s">
        <v>86</v>
      </c>
      <c r="Q6" s="117" t="s">
        <v>87</v>
      </c>
      <c r="R6" s="46" t="s">
        <v>691</v>
      </c>
      <c r="S6" s="46" t="s">
        <v>661</v>
      </c>
      <c r="T6" s="46" t="s">
        <v>741</v>
      </c>
      <c r="U6" s="49" t="s">
        <v>88</v>
      </c>
      <c r="V6" s="49"/>
      <c r="W6" s="50">
        <v>15</v>
      </c>
      <c r="X6" s="51" t="s">
        <v>89</v>
      </c>
      <c r="Y6" s="50">
        <v>15</v>
      </c>
      <c r="Z6" s="51" t="s">
        <v>90</v>
      </c>
      <c r="AA6" s="50">
        <v>15</v>
      </c>
      <c r="AB6" s="51" t="s">
        <v>91</v>
      </c>
      <c r="AC6" s="52">
        <v>15</v>
      </c>
      <c r="AD6" s="51" t="s">
        <v>92</v>
      </c>
      <c r="AE6" s="50">
        <v>15</v>
      </c>
      <c r="AF6" s="51" t="s">
        <v>93</v>
      </c>
      <c r="AG6" s="50">
        <v>15</v>
      </c>
      <c r="AH6" s="51" t="s">
        <v>94</v>
      </c>
      <c r="AI6" s="52">
        <v>10</v>
      </c>
      <c r="AJ6" s="51" t="s">
        <v>95</v>
      </c>
      <c r="AK6" s="52" t="s">
        <v>96</v>
      </c>
      <c r="AL6" s="53">
        <f>IF(P6&lt;&gt;"", 3-COUNTBLANK(P6:P8)," ")</f>
        <v>3</v>
      </c>
      <c r="AM6" s="54">
        <f t="shared" ref="AM6:AM14" si="1">IF(P6&lt;&gt;"",W6+Y6+AA6+AC6+AE6+AG6+AI6," ")</f>
        <v>100</v>
      </c>
      <c r="AN6" s="54" t="str">
        <f t="shared" ref="AN6:AN14" si="2">IF(P6&lt;&gt;"",IF(AM6&lt;86,"DEBIL",IF(AM6&lt;96,"MODERADO","FUERTE"))," ")</f>
        <v>FUERTE</v>
      </c>
      <c r="AO6" s="153">
        <f>(SUM(AM6:AM8))</f>
        <v>300</v>
      </c>
      <c r="AP6" s="153">
        <f>COUNTIF(J6:J8,"*")</f>
        <v>3</v>
      </c>
      <c r="AQ6" s="153">
        <f>+AO6/AP6</f>
        <v>100</v>
      </c>
      <c r="AR6" s="153" t="str">
        <f>IF(AQ6&lt;50,"DEBIL",IF(AQ6&lt;96,"MODERADO","FUERTE"))</f>
        <v>FUERTE</v>
      </c>
      <c r="AS6" s="55" t="str">
        <f>IFERROR(CONCATENATE(AQ6," ", AR6)," ")</f>
        <v>100 FUERTE</v>
      </c>
      <c r="AT6" s="152">
        <f>SUM(IF(AK6="probabilidad",AM6,0),IF(AK7="probabilidad",AM7,0),IF(AK8="probabilidad",AM8,0),)</f>
        <v>0</v>
      </c>
      <c r="AU6" s="152">
        <f>COUNTIF(AK6:AK8,"Probabilidad")</f>
        <v>0</v>
      </c>
      <c r="AV6" s="152">
        <f>IFERROR(AT6/AU6,0)</f>
        <v>0</v>
      </c>
      <c r="AW6" s="152" t="str">
        <f>IF(AV6&lt;50,"No disminuye",IF(AV6&lt;96,"Indirectamente","Directamente"))</f>
        <v>No disminuye</v>
      </c>
      <c r="AX6" s="55" t="str">
        <f>IFERROR(IF(AW6=[1]LISTAS!$AU$16,VLOOKUP(L6,[1]LISTAS!$AV$16:$AW$20,2,0),IF(AW6=[1]LISTAS!$AU$11,VLOOKUP(L6,[1]LISTAS!$AV$11:$AW$15,2,0),IF(AW6=[1]LISTAS!$AU$6,VLOOKUP(L6,[1]LISTAS!$AV$6:$AW$10,2,0)," ")))," ")</f>
        <v>Rara vez</v>
      </c>
      <c r="AY6" s="55" t="str">
        <f>M6</f>
        <v>Mayor</v>
      </c>
      <c r="AZ6" s="56" t="str">
        <f>IFERROR(IF(AND(AX6&lt;&gt;"",AY6&lt;&gt;""),(INDEX(matriz1,MATCH(AX6,Probalidad,0),MATCH(AY6,impacto,0))),""),"")</f>
        <v>ALTO</v>
      </c>
      <c r="BA6" s="57" t="s">
        <v>97</v>
      </c>
      <c r="BB6" s="58" t="s">
        <v>98</v>
      </c>
      <c r="BC6" s="58" t="s">
        <v>99</v>
      </c>
      <c r="BD6" s="58" t="s">
        <v>89</v>
      </c>
      <c r="BE6" s="59">
        <v>44228</v>
      </c>
      <c r="BF6" s="59">
        <v>44561</v>
      </c>
      <c r="BG6" s="60">
        <v>1</v>
      </c>
      <c r="BH6" s="61" t="s">
        <v>100</v>
      </c>
      <c r="BI6" s="61" t="s">
        <v>101</v>
      </c>
    </row>
    <row r="7" spans="1:61" s="62" customFormat="1" ht="264" customHeight="1" x14ac:dyDescent="0.25">
      <c r="A7" s="63" t="s">
        <v>76</v>
      </c>
      <c r="B7" s="63">
        <v>18</v>
      </c>
      <c r="C7" s="64">
        <v>44179</v>
      </c>
      <c r="D7" s="45" t="s">
        <v>77</v>
      </c>
      <c r="E7" s="45" t="s">
        <v>692</v>
      </c>
      <c r="F7" s="49">
        <v>1</v>
      </c>
      <c r="G7" s="49" t="s">
        <v>78</v>
      </c>
      <c r="H7" s="46" t="s">
        <v>79</v>
      </c>
      <c r="I7" s="49" t="s">
        <v>102</v>
      </c>
      <c r="J7" s="65" t="s">
        <v>103</v>
      </c>
      <c r="K7" s="49" t="s">
        <v>104</v>
      </c>
      <c r="L7" s="63" t="s">
        <v>83</v>
      </c>
      <c r="M7" s="63" t="s">
        <v>84</v>
      </c>
      <c r="N7" s="66" t="str">
        <f t="shared" si="0"/>
        <v>ALTO</v>
      </c>
      <c r="O7" s="67" t="s">
        <v>105</v>
      </c>
      <c r="P7" s="68" t="s">
        <v>106</v>
      </c>
      <c r="Q7" s="118" t="s">
        <v>87</v>
      </c>
      <c r="R7" s="46" t="s">
        <v>687</v>
      </c>
      <c r="S7" s="46" t="s">
        <v>87</v>
      </c>
      <c r="T7" s="46" t="s">
        <v>718</v>
      </c>
      <c r="U7" s="49" t="s">
        <v>88</v>
      </c>
      <c r="V7" s="49"/>
      <c r="W7" s="65">
        <v>15</v>
      </c>
      <c r="X7" s="69" t="s">
        <v>107</v>
      </c>
      <c r="Y7" s="65">
        <v>15</v>
      </c>
      <c r="Z7" s="69" t="s">
        <v>108</v>
      </c>
      <c r="AA7" s="65">
        <v>15</v>
      </c>
      <c r="AB7" s="69" t="s">
        <v>109</v>
      </c>
      <c r="AC7" s="70">
        <v>15</v>
      </c>
      <c r="AD7" s="69" t="s">
        <v>110</v>
      </c>
      <c r="AE7" s="65">
        <v>15</v>
      </c>
      <c r="AF7" s="69" t="s">
        <v>111</v>
      </c>
      <c r="AG7" s="65">
        <v>15</v>
      </c>
      <c r="AH7" s="69" t="s">
        <v>112</v>
      </c>
      <c r="AI7" s="70">
        <v>10</v>
      </c>
      <c r="AJ7" s="69" t="s">
        <v>113</v>
      </c>
      <c r="AK7" s="70" t="s">
        <v>96</v>
      </c>
      <c r="AL7" s="71">
        <f>IF(P7&lt;&gt;"", 3-COUNTBLANK(P7:P9)," ")</f>
        <v>3</v>
      </c>
      <c r="AM7" s="72">
        <f t="shared" si="1"/>
        <v>100</v>
      </c>
      <c r="AN7" s="72" t="str">
        <f t="shared" si="2"/>
        <v>FUERTE</v>
      </c>
      <c r="AO7" s="153"/>
      <c r="AP7" s="153"/>
      <c r="AQ7" s="153"/>
      <c r="AR7" s="153"/>
      <c r="AS7" s="73" t="s">
        <v>114</v>
      </c>
      <c r="AT7" s="152"/>
      <c r="AU7" s="152"/>
      <c r="AV7" s="152"/>
      <c r="AW7" s="152"/>
      <c r="AX7" s="73" t="s">
        <v>83</v>
      </c>
      <c r="AY7" s="73" t="s">
        <v>84</v>
      </c>
      <c r="AZ7" s="74" t="str">
        <f>IFERROR(IF(AND(AX7&lt;&gt;"",AY7&lt;&gt;""),(INDEX(matriz1,MATCH(AX7,Probalidad,0),MATCH(AY7,impacto,0))),""),"")</f>
        <v>ALTO</v>
      </c>
      <c r="BA7" s="57" t="s">
        <v>97</v>
      </c>
      <c r="BB7" s="49" t="s">
        <v>115</v>
      </c>
      <c r="BC7" s="49" t="s">
        <v>116</v>
      </c>
      <c r="BD7" s="75" t="s">
        <v>117</v>
      </c>
      <c r="BE7" s="76">
        <v>44228</v>
      </c>
      <c r="BF7" s="76">
        <v>44561</v>
      </c>
      <c r="BG7" s="60">
        <v>1</v>
      </c>
      <c r="BH7" s="49" t="s">
        <v>118</v>
      </c>
      <c r="BI7" s="49" t="s">
        <v>119</v>
      </c>
    </row>
    <row r="8" spans="1:61" s="80" customFormat="1" ht="159" customHeight="1" x14ac:dyDescent="0.25">
      <c r="A8" s="63" t="s">
        <v>76</v>
      </c>
      <c r="B8" s="63">
        <v>18</v>
      </c>
      <c r="C8" s="64">
        <v>44179</v>
      </c>
      <c r="D8" s="45" t="s">
        <v>77</v>
      </c>
      <c r="E8" s="45" t="s">
        <v>692</v>
      </c>
      <c r="F8" s="49">
        <v>1</v>
      </c>
      <c r="G8" s="49" t="s">
        <v>78</v>
      </c>
      <c r="H8" s="46" t="s">
        <v>79</v>
      </c>
      <c r="I8" s="49" t="s">
        <v>102</v>
      </c>
      <c r="J8" s="49" t="s">
        <v>120</v>
      </c>
      <c r="K8" s="49" t="s">
        <v>121</v>
      </c>
      <c r="L8" s="63" t="s">
        <v>83</v>
      </c>
      <c r="M8" s="63" t="s">
        <v>84</v>
      </c>
      <c r="N8" s="66" t="str">
        <f t="shared" si="0"/>
        <v>ALTO</v>
      </c>
      <c r="O8" s="67" t="s">
        <v>122</v>
      </c>
      <c r="P8" s="68" t="s">
        <v>123</v>
      </c>
      <c r="Q8" s="118" t="s">
        <v>87</v>
      </c>
      <c r="R8" s="46" t="s">
        <v>688</v>
      </c>
      <c r="S8" s="46" t="s">
        <v>87</v>
      </c>
      <c r="T8" s="46" t="s">
        <v>719</v>
      </c>
      <c r="U8" s="49" t="s">
        <v>88</v>
      </c>
      <c r="V8" s="49"/>
      <c r="W8" s="65">
        <v>15</v>
      </c>
      <c r="X8" s="69" t="s">
        <v>124</v>
      </c>
      <c r="Y8" s="65">
        <v>15</v>
      </c>
      <c r="Z8" s="69" t="s">
        <v>125</v>
      </c>
      <c r="AA8" s="65">
        <v>15</v>
      </c>
      <c r="AB8" s="69" t="s">
        <v>126</v>
      </c>
      <c r="AC8" s="70">
        <v>15</v>
      </c>
      <c r="AD8" s="69" t="s">
        <v>127</v>
      </c>
      <c r="AE8" s="65">
        <v>15</v>
      </c>
      <c r="AF8" s="69" t="s">
        <v>128</v>
      </c>
      <c r="AG8" s="65">
        <v>15</v>
      </c>
      <c r="AH8" s="69" t="s">
        <v>129</v>
      </c>
      <c r="AI8" s="70">
        <v>10</v>
      </c>
      <c r="AJ8" s="69" t="s">
        <v>130</v>
      </c>
      <c r="AK8" s="70" t="s">
        <v>96</v>
      </c>
      <c r="AL8" s="71">
        <f>IF(P8&lt;&gt;"", 3-COUNTBLANK(P8:P10)," ")</f>
        <v>3</v>
      </c>
      <c r="AM8" s="72">
        <f t="shared" si="1"/>
        <v>100</v>
      </c>
      <c r="AN8" s="72" t="str">
        <f t="shared" si="2"/>
        <v>FUERTE</v>
      </c>
      <c r="AO8" s="153"/>
      <c r="AP8" s="153"/>
      <c r="AQ8" s="153"/>
      <c r="AR8" s="153"/>
      <c r="AS8" s="73" t="s">
        <v>114</v>
      </c>
      <c r="AT8" s="152"/>
      <c r="AU8" s="152"/>
      <c r="AV8" s="152"/>
      <c r="AW8" s="152"/>
      <c r="AX8" s="73" t="s">
        <v>83</v>
      </c>
      <c r="AY8" s="73" t="s">
        <v>84</v>
      </c>
      <c r="AZ8" s="74" t="str">
        <f>IFERROR(IF(AND(AX8&lt;&gt;"",AY8&lt;&gt;""),(INDEX(matriz1,MATCH(AX8,Probalidad,0),MATCH(AY8,impacto,0))),""),"")</f>
        <v>ALTO</v>
      </c>
      <c r="BA8" s="57" t="s">
        <v>97</v>
      </c>
      <c r="BB8" s="77" t="s">
        <v>131</v>
      </c>
      <c r="BC8" s="78" t="s">
        <v>132</v>
      </c>
      <c r="BD8" s="77" t="s">
        <v>133</v>
      </c>
      <c r="BE8" s="76">
        <v>44228</v>
      </c>
      <c r="BF8" s="76">
        <v>44561</v>
      </c>
      <c r="BG8" s="79">
        <v>1</v>
      </c>
      <c r="BH8" s="77" t="s">
        <v>134</v>
      </c>
      <c r="BI8" s="77" t="s">
        <v>135</v>
      </c>
    </row>
    <row r="9" spans="1:61" s="62" customFormat="1" ht="372.75" customHeight="1" x14ac:dyDescent="0.25">
      <c r="A9" s="63" t="s">
        <v>76</v>
      </c>
      <c r="B9" s="63">
        <v>18</v>
      </c>
      <c r="C9" s="64">
        <v>44179</v>
      </c>
      <c r="D9" s="45" t="s">
        <v>77</v>
      </c>
      <c r="E9" s="45" t="s">
        <v>692</v>
      </c>
      <c r="F9" s="49">
        <v>2</v>
      </c>
      <c r="G9" s="49" t="s">
        <v>136</v>
      </c>
      <c r="H9" s="68" t="s">
        <v>137</v>
      </c>
      <c r="I9" s="49" t="s">
        <v>80</v>
      </c>
      <c r="J9" s="49" t="s">
        <v>138</v>
      </c>
      <c r="K9" s="49" t="s">
        <v>139</v>
      </c>
      <c r="L9" s="63" t="s">
        <v>140</v>
      </c>
      <c r="M9" s="63" t="s">
        <v>141</v>
      </c>
      <c r="N9" s="66" t="str">
        <f t="shared" si="0"/>
        <v>EXTREMO</v>
      </c>
      <c r="O9" s="67" t="s">
        <v>142</v>
      </c>
      <c r="P9" s="68" t="s">
        <v>143</v>
      </c>
      <c r="Q9" s="118" t="s">
        <v>87</v>
      </c>
      <c r="R9" s="46" t="s">
        <v>689</v>
      </c>
      <c r="S9" s="46" t="s">
        <v>87</v>
      </c>
      <c r="T9" s="46" t="s">
        <v>720</v>
      </c>
      <c r="U9" s="49"/>
      <c r="V9" s="49" t="s">
        <v>88</v>
      </c>
      <c r="W9" s="65">
        <v>15</v>
      </c>
      <c r="X9" s="69" t="s">
        <v>144</v>
      </c>
      <c r="Y9" s="65">
        <v>15</v>
      </c>
      <c r="Z9" s="69" t="s">
        <v>145</v>
      </c>
      <c r="AA9" s="65">
        <v>15</v>
      </c>
      <c r="AB9" s="69" t="s">
        <v>146</v>
      </c>
      <c r="AC9" s="70">
        <v>15</v>
      </c>
      <c r="AD9" s="69" t="s">
        <v>147</v>
      </c>
      <c r="AE9" s="65">
        <v>15</v>
      </c>
      <c r="AF9" s="69" t="s">
        <v>148</v>
      </c>
      <c r="AG9" s="65">
        <v>15</v>
      </c>
      <c r="AH9" s="69" t="s">
        <v>149</v>
      </c>
      <c r="AI9" s="70">
        <v>10</v>
      </c>
      <c r="AJ9" s="69" t="s">
        <v>150</v>
      </c>
      <c r="AK9" s="70" t="s">
        <v>151</v>
      </c>
      <c r="AL9" s="71">
        <f>IF(P9&lt;&gt;"", 2-COUNTBLANK(P9:P10)," ")</f>
        <v>2</v>
      </c>
      <c r="AM9" s="72">
        <f t="shared" si="1"/>
        <v>100</v>
      </c>
      <c r="AN9" s="72" t="str">
        <f t="shared" si="2"/>
        <v>FUERTE</v>
      </c>
      <c r="AO9" s="153">
        <f>(SUM(AM9:AM10))</f>
        <v>200</v>
      </c>
      <c r="AP9" s="153">
        <f>COUNTIF(J9:J10,"*")</f>
        <v>2</v>
      </c>
      <c r="AQ9" s="153">
        <f>+AO9/AP9</f>
        <v>100</v>
      </c>
      <c r="AR9" s="153" t="str">
        <f>IF(AQ9&lt;50,"DEBIL",IF(AQ9&lt;96,"MODERADO","FUERTE"))</f>
        <v>FUERTE</v>
      </c>
      <c r="AS9" s="73" t="str">
        <f>IFERROR(CONCATENATE(AQ9," ", AR9)," ")</f>
        <v>100 FUERTE</v>
      </c>
      <c r="AT9" s="152">
        <f>SUM(IF(AK9="probabilidad",AM9,0),IF(AK10="probabilidad",AM10,0))</f>
        <v>200</v>
      </c>
      <c r="AU9" s="152">
        <f>COUNTIF(AK9:AK10,"Probabilidad")</f>
        <v>2</v>
      </c>
      <c r="AV9" s="152">
        <f>AT9/AU9</f>
        <v>100</v>
      </c>
      <c r="AW9" s="152" t="str">
        <f>IF(AV9&lt;50,"No disminuye",IF(AV9&lt;96,"Indirectamente","Directamente"))</f>
        <v>Directamente</v>
      </c>
      <c r="AX9" s="73" t="str">
        <f>IFERROR(IF(AW9=[1]LISTAS!$AU$16,VLOOKUP(L9,[1]LISTAS!$AV$16:$AW$20,2,0),IF(AW9=[1]LISTAS!$AU$11,VLOOKUP(L9,[1]LISTAS!$AV$11:$AW$15,2,0),IF(AW9=[1]LISTAS!$AU$6,VLOOKUP(L9,[1]LISTAS!$AV$6:$AW$10,2,0)," ")))," ")</f>
        <v>Improbable</v>
      </c>
      <c r="AY9" s="73" t="str">
        <f>M9</f>
        <v>Catastrófico</v>
      </c>
      <c r="AZ9" s="74" t="str">
        <f>IFERROR(IF(AND(AX9&lt;&gt;"",AY9&lt;&gt;""),(INDEX(matriz1,MATCH(AX9,Probalidad,0),MATCH(AY9,impacto,0))),""),"")</f>
        <v>EXTREMO</v>
      </c>
      <c r="BA9" s="81" t="s">
        <v>97</v>
      </c>
      <c r="BB9" s="61" t="s">
        <v>152</v>
      </c>
      <c r="BC9" s="61" t="s">
        <v>153</v>
      </c>
      <c r="BD9" s="61" t="s">
        <v>133</v>
      </c>
      <c r="BE9" s="76">
        <v>44211</v>
      </c>
      <c r="BF9" s="76">
        <v>44561</v>
      </c>
      <c r="BG9" s="60">
        <v>1</v>
      </c>
      <c r="BH9" s="61" t="s">
        <v>154</v>
      </c>
      <c r="BI9" s="61" t="s">
        <v>155</v>
      </c>
    </row>
    <row r="10" spans="1:61" s="62" customFormat="1" ht="252" x14ac:dyDescent="0.25">
      <c r="A10" s="63" t="s">
        <v>76</v>
      </c>
      <c r="B10" s="63">
        <v>18</v>
      </c>
      <c r="C10" s="64">
        <v>44179</v>
      </c>
      <c r="D10" s="45" t="s">
        <v>77</v>
      </c>
      <c r="E10" s="45" t="s">
        <v>692</v>
      </c>
      <c r="F10" s="49">
        <v>2</v>
      </c>
      <c r="G10" s="49" t="s">
        <v>136</v>
      </c>
      <c r="H10" s="68" t="s">
        <v>137</v>
      </c>
      <c r="I10" s="49" t="s">
        <v>80</v>
      </c>
      <c r="J10" s="49" t="s">
        <v>156</v>
      </c>
      <c r="K10" s="49" t="s">
        <v>157</v>
      </c>
      <c r="L10" s="63" t="s">
        <v>140</v>
      </c>
      <c r="M10" s="63" t="s">
        <v>141</v>
      </c>
      <c r="N10" s="66" t="str">
        <f t="shared" si="0"/>
        <v>EXTREMO</v>
      </c>
      <c r="O10" s="67" t="s">
        <v>158</v>
      </c>
      <c r="P10" s="68" t="s">
        <v>159</v>
      </c>
      <c r="Q10" s="118" t="s">
        <v>87</v>
      </c>
      <c r="R10" s="46" t="s">
        <v>690</v>
      </c>
      <c r="S10" s="46" t="s">
        <v>87</v>
      </c>
      <c r="T10" s="46" t="s">
        <v>721</v>
      </c>
      <c r="U10" s="49"/>
      <c r="V10" s="49" t="s">
        <v>88</v>
      </c>
      <c r="W10" s="65">
        <v>15</v>
      </c>
      <c r="X10" s="69" t="s">
        <v>144</v>
      </c>
      <c r="Y10" s="65">
        <v>15</v>
      </c>
      <c r="Z10" s="69" t="s">
        <v>160</v>
      </c>
      <c r="AA10" s="65">
        <v>15</v>
      </c>
      <c r="AB10" s="69" t="s">
        <v>146</v>
      </c>
      <c r="AC10" s="70">
        <v>15</v>
      </c>
      <c r="AD10" s="69" t="s">
        <v>161</v>
      </c>
      <c r="AE10" s="65">
        <v>15</v>
      </c>
      <c r="AF10" s="69" t="s">
        <v>148</v>
      </c>
      <c r="AG10" s="65">
        <v>15</v>
      </c>
      <c r="AH10" s="69" t="s">
        <v>162</v>
      </c>
      <c r="AI10" s="70">
        <v>10</v>
      </c>
      <c r="AJ10" s="69" t="s">
        <v>163</v>
      </c>
      <c r="AK10" s="70" t="s">
        <v>151</v>
      </c>
      <c r="AL10" s="71">
        <f>IF(P10&lt;&gt;"", 2-COUNTBLANK(P10:P11)," ")</f>
        <v>2</v>
      </c>
      <c r="AM10" s="72">
        <f t="shared" si="1"/>
        <v>100</v>
      </c>
      <c r="AN10" s="72" t="str">
        <f t="shared" si="2"/>
        <v>FUERTE</v>
      </c>
      <c r="AO10" s="153"/>
      <c r="AP10" s="153"/>
      <c r="AQ10" s="153"/>
      <c r="AR10" s="153"/>
      <c r="AS10" s="73" t="s">
        <v>114</v>
      </c>
      <c r="AT10" s="152"/>
      <c r="AU10" s="152"/>
      <c r="AV10" s="152"/>
      <c r="AW10" s="152"/>
      <c r="AX10" s="73" t="s">
        <v>164</v>
      </c>
      <c r="AY10" s="73" t="s">
        <v>141</v>
      </c>
      <c r="AZ10" s="74" t="s">
        <v>165</v>
      </c>
      <c r="BA10" s="81" t="s">
        <v>97</v>
      </c>
      <c r="BB10" s="65" t="s">
        <v>166</v>
      </c>
      <c r="BC10" s="49" t="s">
        <v>167</v>
      </c>
      <c r="BD10" s="61" t="s">
        <v>133</v>
      </c>
      <c r="BE10" s="76">
        <v>44211</v>
      </c>
      <c r="BF10" s="76">
        <v>44561</v>
      </c>
      <c r="BG10" s="60">
        <v>1</v>
      </c>
      <c r="BH10" s="49" t="s">
        <v>168</v>
      </c>
      <c r="BI10" s="49" t="s">
        <v>169</v>
      </c>
    </row>
    <row r="11" spans="1:61" ht="346.5" x14ac:dyDescent="0.25">
      <c r="A11" s="82" t="s">
        <v>170</v>
      </c>
      <c r="B11" s="82">
        <v>16</v>
      </c>
      <c r="C11" s="83">
        <v>44187</v>
      </c>
      <c r="D11" s="49" t="s">
        <v>171</v>
      </c>
      <c r="E11" s="45" t="s">
        <v>685</v>
      </c>
      <c r="F11" s="49">
        <v>1</v>
      </c>
      <c r="G11" s="49" t="s">
        <v>172</v>
      </c>
      <c r="H11" s="68" t="s">
        <v>173</v>
      </c>
      <c r="I11" s="49" t="s">
        <v>80</v>
      </c>
      <c r="J11" s="84" t="s">
        <v>174</v>
      </c>
      <c r="K11" s="65" t="s">
        <v>175</v>
      </c>
      <c r="L11" s="63" t="s">
        <v>164</v>
      </c>
      <c r="M11" s="63" t="s">
        <v>84</v>
      </c>
      <c r="N11" s="66" t="str">
        <f t="shared" si="0"/>
        <v>ALTO</v>
      </c>
      <c r="O11" s="67" t="s">
        <v>176</v>
      </c>
      <c r="P11" s="68" t="s">
        <v>177</v>
      </c>
      <c r="Q11" s="118" t="s">
        <v>87</v>
      </c>
      <c r="R11" s="46" t="s">
        <v>682</v>
      </c>
      <c r="S11" s="46" t="s">
        <v>87</v>
      </c>
      <c r="T11" s="46" t="s">
        <v>704</v>
      </c>
      <c r="U11" s="49" t="s">
        <v>88</v>
      </c>
      <c r="V11" s="49"/>
      <c r="W11" s="65">
        <v>15</v>
      </c>
      <c r="X11" s="65" t="s">
        <v>178</v>
      </c>
      <c r="Y11" s="65">
        <v>15</v>
      </c>
      <c r="Z11" s="65" t="s">
        <v>179</v>
      </c>
      <c r="AA11" s="65">
        <v>15</v>
      </c>
      <c r="AB11" s="65" t="s">
        <v>180</v>
      </c>
      <c r="AC11" s="65">
        <v>15</v>
      </c>
      <c r="AD11" s="65" t="s">
        <v>181</v>
      </c>
      <c r="AE11" s="65">
        <v>15</v>
      </c>
      <c r="AF11" s="65" t="s">
        <v>182</v>
      </c>
      <c r="AG11" s="65">
        <v>15</v>
      </c>
      <c r="AH11" s="65" t="s">
        <v>183</v>
      </c>
      <c r="AI11" s="65">
        <v>10</v>
      </c>
      <c r="AJ11" s="68" t="s">
        <v>184</v>
      </c>
      <c r="AK11" s="70" t="s">
        <v>151</v>
      </c>
      <c r="AL11" s="71">
        <f t="shared" ref="AL11:AL16" si="3">IF(P11&lt;&gt;"", 5-COUNTBLANK(P11:P16)," ")</f>
        <v>5</v>
      </c>
      <c r="AM11" s="72">
        <f t="shared" si="1"/>
        <v>100</v>
      </c>
      <c r="AN11" s="72" t="str">
        <f t="shared" si="2"/>
        <v>FUERTE</v>
      </c>
      <c r="AO11" s="153">
        <f>(SUM(AM11:AM16))</f>
        <v>400</v>
      </c>
      <c r="AP11" s="153">
        <f>COUNTIF(J11:J16,"*")</f>
        <v>6</v>
      </c>
      <c r="AQ11" s="153">
        <f>+AO11/AP11</f>
        <v>66.666666666666671</v>
      </c>
      <c r="AR11" s="153" t="str">
        <f>IF(AQ11&lt;50,"DEBIL",IF(AQ11&lt;96,"MODERADO","FUERTE"))</f>
        <v>MODERADO</v>
      </c>
      <c r="AS11" s="85" t="str">
        <f>IFERROR(CONCATENATE(AQ11," ", AR11)," ")</f>
        <v>66,6666666666667 MODERADO</v>
      </c>
      <c r="AT11" s="152">
        <f>SUM(IF(AK11="probabilidad",AM11,0),IF(AK12="probabilidad",AM12,0),IF(AK13="probabilidad",AM13,0),IF(AK14="probabilidad",AM14,0),IF(AK16="probabilidad",AM16,0))</f>
        <v>400</v>
      </c>
      <c r="AU11" s="152">
        <f>COUNTIF(AK11:AK16,"Probabilidad")</f>
        <v>5</v>
      </c>
      <c r="AV11" s="152">
        <f>AT11/AU11</f>
        <v>80</v>
      </c>
      <c r="AW11" s="152" t="str">
        <f>IF(AV11&lt;50,"No disminuye",IF(AV11&lt;96,"Indirectamente","Directamente"))</f>
        <v>Indirectamente</v>
      </c>
      <c r="AX11" s="73" t="s">
        <v>83</v>
      </c>
      <c r="AY11" s="73" t="str">
        <f>M11</f>
        <v>Mayor</v>
      </c>
      <c r="AZ11" s="74" t="str">
        <f>IFERROR(IF(AND(AX11&lt;&gt;"",AY11&lt;&gt;""),(INDEX(matriz1,MATCH(AX11,Probalidad,0),MATCH(AY11,impacto,0))),""),"")</f>
        <v>ALTO</v>
      </c>
      <c r="BA11" s="86" t="s">
        <v>97</v>
      </c>
      <c r="BB11" s="75" t="s">
        <v>185</v>
      </c>
      <c r="BC11" s="61" t="s">
        <v>186</v>
      </c>
      <c r="BD11" s="61" t="s">
        <v>178</v>
      </c>
      <c r="BE11" s="76">
        <v>44197</v>
      </c>
      <c r="BF11" s="76">
        <v>44378</v>
      </c>
      <c r="BG11" s="87">
        <v>1</v>
      </c>
      <c r="BH11" s="61" t="s">
        <v>187</v>
      </c>
      <c r="BI11" s="61" t="s">
        <v>188</v>
      </c>
    </row>
    <row r="12" spans="1:61" ht="132.75" customHeight="1" x14ac:dyDescent="0.25">
      <c r="A12" s="82" t="s">
        <v>170</v>
      </c>
      <c r="B12" s="82">
        <v>16</v>
      </c>
      <c r="C12" s="83">
        <v>44187</v>
      </c>
      <c r="D12" s="49" t="s">
        <v>171</v>
      </c>
      <c r="E12" s="45" t="s">
        <v>685</v>
      </c>
      <c r="F12" s="49">
        <v>1</v>
      </c>
      <c r="G12" s="49" t="s">
        <v>172</v>
      </c>
      <c r="H12" s="68" t="s">
        <v>173</v>
      </c>
      <c r="I12" s="49" t="s">
        <v>80</v>
      </c>
      <c r="J12" s="65" t="s">
        <v>189</v>
      </c>
      <c r="K12" s="65" t="s">
        <v>175</v>
      </c>
      <c r="L12" s="63" t="s">
        <v>164</v>
      </c>
      <c r="M12" s="63" t="s">
        <v>84</v>
      </c>
      <c r="N12" s="66" t="str">
        <f t="shared" si="0"/>
        <v>ALTO</v>
      </c>
      <c r="O12" s="67"/>
      <c r="P12" s="68" t="s">
        <v>190</v>
      </c>
      <c r="Q12" s="118"/>
      <c r="R12" s="68"/>
      <c r="S12" s="68"/>
      <c r="T12" s="68"/>
      <c r="U12" s="49"/>
      <c r="V12" s="49"/>
      <c r="W12" s="65"/>
      <c r="X12" s="65"/>
      <c r="Y12" s="65"/>
      <c r="Z12" s="65"/>
      <c r="AA12" s="65"/>
      <c r="AB12" s="65"/>
      <c r="AC12" s="70"/>
      <c r="AD12" s="65"/>
      <c r="AE12" s="65"/>
      <c r="AF12" s="65"/>
      <c r="AG12" s="65"/>
      <c r="AH12" s="65"/>
      <c r="AI12" s="70"/>
      <c r="AJ12" s="65"/>
      <c r="AK12" s="70"/>
      <c r="AL12" s="71">
        <f t="shared" si="3"/>
        <v>5</v>
      </c>
      <c r="AM12" s="72">
        <f t="shared" si="1"/>
        <v>0</v>
      </c>
      <c r="AN12" s="72" t="str">
        <f t="shared" si="2"/>
        <v>DEBIL</v>
      </c>
      <c r="AO12" s="153"/>
      <c r="AP12" s="153"/>
      <c r="AQ12" s="153"/>
      <c r="AR12" s="153"/>
      <c r="AS12" s="85" t="s">
        <v>191</v>
      </c>
      <c r="AT12" s="152"/>
      <c r="AU12" s="152"/>
      <c r="AV12" s="152"/>
      <c r="AW12" s="152"/>
      <c r="AX12" s="73" t="s">
        <v>83</v>
      </c>
      <c r="AY12" s="73" t="s">
        <v>84</v>
      </c>
      <c r="AZ12" s="74" t="s">
        <v>192</v>
      </c>
      <c r="BA12" s="86" t="s">
        <v>97</v>
      </c>
      <c r="BB12" s="49"/>
      <c r="BC12" s="49"/>
      <c r="BD12" s="49"/>
      <c r="BE12" s="76"/>
      <c r="BF12" s="76"/>
      <c r="BG12" s="88"/>
      <c r="BH12" s="49"/>
      <c r="BI12" s="49"/>
    </row>
    <row r="13" spans="1:61" ht="237.75" customHeight="1" x14ac:dyDescent="0.25">
      <c r="A13" s="82" t="s">
        <v>170</v>
      </c>
      <c r="B13" s="82">
        <v>16</v>
      </c>
      <c r="C13" s="83">
        <v>44187</v>
      </c>
      <c r="D13" s="49" t="s">
        <v>171</v>
      </c>
      <c r="E13" s="45" t="s">
        <v>685</v>
      </c>
      <c r="F13" s="49">
        <v>1</v>
      </c>
      <c r="G13" s="49" t="s">
        <v>172</v>
      </c>
      <c r="H13" s="68" t="s">
        <v>173</v>
      </c>
      <c r="I13" s="49" t="s">
        <v>102</v>
      </c>
      <c r="J13" s="49" t="s">
        <v>193</v>
      </c>
      <c r="K13" s="65" t="s">
        <v>175</v>
      </c>
      <c r="L13" s="63" t="s">
        <v>164</v>
      </c>
      <c r="M13" s="63" t="s">
        <v>84</v>
      </c>
      <c r="N13" s="66" t="str">
        <f t="shared" si="0"/>
        <v>ALTO</v>
      </c>
      <c r="O13" s="67" t="s">
        <v>194</v>
      </c>
      <c r="P13" s="68" t="s">
        <v>195</v>
      </c>
      <c r="Q13" s="118" t="s">
        <v>87</v>
      </c>
      <c r="R13" s="46" t="s">
        <v>700</v>
      </c>
      <c r="S13" s="46" t="s">
        <v>87</v>
      </c>
      <c r="T13" s="46" t="s">
        <v>705</v>
      </c>
      <c r="U13" s="49" t="s">
        <v>88</v>
      </c>
      <c r="V13" s="49"/>
      <c r="W13" s="65">
        <v>15</v>
      </c>
      <c r="X13" s="65" t="s">
        <v>178</v>
      </c>
      <c r="Y13" s="65">
        <v>15</v>
      </c>
      <c r="Z13" s="65" t="s">
        <v>197</v>
      </c>
      <c r="AA13" s="65">
        <v>15</v>
      </c>
      <c r="AB13" s="65" t="s">
        <v>198</v>
      </c>
      <c r="AC13" s="70">
        <v>15</v>
      </c>
      <c r="AD13" s="65" t="s">
        <v>199</v>
      </c>
      <c r="AE13" s="65">
        <v>15</v>
      </c>
      <c r="AF13" s="65" t="s">
        <v>200</v>
      </c>
      <c r="AG13" s="65">
        <v>15</v>
      </c>
      <c r="AH13" s="65" t="s">
        <v>201</v>
      </c>
      <c r="AI13" s="70">
        <v>10</v>
      </c>
      <c r="AJ13" s="65" t="s">
        <v>202</v>
      </c>
      <c r="AK13" s="70" t="s">
        <v>151</v>
      </c>
      <c r="AL13" s="71">
        <f t="shared" si="3"/>
        <v>5</v>
      </c>
      <c r="AM13" s="72">
        <f t="shared" si="1"/>
        <v>100</v>
      </c>
      <c r="AN13" s="72" t="str">
        <f t="shared" si="2"/>
        <v>FUERTE</v>
      </c>
      <c r="AO13" s="153"/>
      <c r="AP13" s="153"/>
      <c r="AQ13" s="153"/>
      <c r="AR13" s="153"/>
      <c r="AS13" s="85" t="s">
        <v>191</v>
      </c>
      <c r="AT13" s="152"/>
      <c r="AU13" s="152"/>
      <c r="AV13" s="152"/>
      <c r="AW13" s="152"/>
      <c r="AX13" s="73" t="s">
        <v>83</v>
      </c>
      <c r="AY13" s="73" t="s">
        <v>84</v>
      </c>
      <c r="AZ13" s="74" t="s">
        <v>192</v>
      </c>
      <c r="BA13" s="86" t="s">
        <v>97</v>
      </c>
      <c r="BB13" s="61"/>
      <c r="BC13" s="61"/>
      <c r="BD13" s="61"/>
      <c r="BE13" s="76"/>
      <c r="BF13" s="76"/>
      <c r="BG13" s="88"/>
      <c r="BH13" s="61"/>
      <c r="BI13" s="61"/>
    </row>
    <row r="14" spans="1:61" ht="252" x14ac:dyDescent="0.25">
      <c r="A14" s="82" t="s">
        <v>170</v>
      </c>
      <c r="B14" s="82">
        <v>16</v>
      </c>
      <c r="C14" s="83">
        <v>44187</v>
      </c>
      <c r="D14" s="49" t="s">
        <v>171</v>
      </c>
      <c r="E14" s="45" t="s">
        <v>685</v>
      </c>
      <c r="F14" s="49">
        <v>1</v>
      </c>
      <c r="G14" s="49" t="s">
        <v>172</v>
      </c>
      <c r="H14" s="68" t="s">
        <v>173</v>
      </c>
      <c r="I14" s="49" t="s">
        <v>203</v>
      </c>
      <c r="J14" s="49" t="s">
        <v>204</v>
      </c>
      <c r="K14" s="65" t="s">
        <v>175</v>
      </c>
      <c r="L14" s="63" t="s">
        <v>164</v>
      </c>
      <c r="M14" s="63" t="s">
        <v>84</v>
      </c>
      <c r="N14" s="66" t="str">
        <f t="shared" si="0"/>
        <v>ALTO</v>
      </c>
      <c r="O14" s="67" t="s">
        <v>205</v>
      </c>
      <c r="P14" s="89" t="s">
        <v>206</v>
      </c>
      <c r="Q14" s="118" t="s">
        <v>87</v>
      </c>
      <c r="R14" s="46" t="s">
        <v>683</v>
      </c>
      <c r="S14" s="46" t="s">
        <v>87</v>
      </c>
      <c r="T14" s="46" t="s">
        <v>706</v>
      </c>
      <c r="U14" s="49" t="s">
        <v>88</v>
      </c>
      <c r="V14" s="49"/>
      <c r="W14" s="65">
        <v>15</v>
      </c>
      <c r="X14" s="65" t="s">
        <v>207</v>
      </c>
      <c r="Y14" s="65">
        <v>15</v>
      </c>
      <c r="Z14" s="65" t="s">
        <v>208</v>
      </c>
      <c r="AA14" s="65">
        <v>15</v>
      </c>
      <c r="AB14" s="65" t="s">
        <v>209</v>
      </c>
      <c r="AC14" s="70">
        <v>15</v>
      </c>
      <c r="AD14" s="65" t="s">
        <v>210</v>
      </c>
      <c r="AE14" s="65">
        <v>15</v>
      </c>
      <c r="AF14" s="65" t="s">
        <v>211</v>
      </c>
      <c r="AG14" s="65">
        <v>15</v>
      </c>
      <c r="AH14" s="65" t="s">
        <v>212</v>
      </c>
      <c r="AI14" s="70">
        <v>10</v>
      </c>
      <c r="AJ14" s="65" t="s">
        <v>213</v>
      </c>
      <c r="AK14" s="70" t="s">
        <v>151</v>
      </c>
      <c r="AL14" s="71">
        <f t="shared" si="3"/>
        <v>5</v>
      </c>
      <c r="AM14" s="72">
        <f t="shared" si="1"/>
        <v>100</v>
      </c>
      <c r="AN14" s="72" t="str">
        <f t="shared" si="2"/>
        <v>FUERTE</v>
      </c>
      <c r="AO14" s="153"/>
      <c r="AP14" s="153"/>
      <c r="AQ14" s="153"/>
      <c r="AR14" s="153"/>
      <c r="AS14" s="85" t="s">
        <v>191</v>
      </c>
      <c r="AT14" s="152"/>
      <c r="AU14" s="152"/>
      <c r="AV14" s="152"/>
      <c r="AW14" s="152"/>
      <c r="AX14" s="73" t="s">
        <v>83</v>
      </c>
      <c r="AY14" s="73" t="s">
        <v>84</v>
      </c>
      <c r="AZ14" s="74" t="s">
        <v>192</v>
      </c>
      <c r="BA14" s="86" t="s">
        <v>97</v>
      </c>
      <c r="BB14" s="61"/>
      <c r="BC14" s="61"/>
      <c r="BD14" s="61"/>
      <c r="BE14" s="76"/>
      <c r="BF14" s="76"/>
      <c r="BG14" s="88"/>
      <c r="BH14" s="61"/>
      <c r="BI14" s="61"/>
    </row>
    <row r="15" spans="1:61" ht="173.25" x14ac:dyDescent="0.25">
      <c r="A15" s="82" t="s">
        <v>170</v>
      </c>
      <c r="B15" s="82">
        <v>16</v>
      </c>
      <c r="C15" s="83">
        <v>44187</v>
      </c>
      <c r="D15" s="49" t="s">
        <v>171</v>
      </c>
      <c r="E15" s="45" t="s">
        <v>685</v>
      </c>
      <c r="F15" s="49">
        <v>1</v>
      </c>
      <c r="G15" s="49" t="s">
        <v>172</v>
      </c>
      <c r="H15" s="68" t="s">
        <v>173</v>
      </c>
      <c r="I15" s="49" t="s">
        <v>102</v>
      </c>
      <c r="J15" s="49" t="s">
        <v>214</v>
      </c>
      <c r="K15" s="65" t="s">
        <v>175</v>
      </c>
      <c r="L15" s="63" t="s">
        <v>164</v>
      </c>
      <c r="M15" s="63" t="s">
        <v>84</v>
      </c>
      <c r="N15" s="66" t="str">
        <f t="shared" si="0"/>
        <v>ALTO</v>
      </c>
      <c r="O15" s="67" t="s">
        <v>215</v>
      </c>
      <c r="P15" s="89" t="s">
        <v>216</v>
      </c>
      <c r="Q15" s="118" t="s">
        <v>196</v>
      </c>
      <c r="R15" s="46" t="s">
        <v>686</v>
      </c>
      <c r="S15" s="46" t="s">
        <v>87</v>
      </c>
      <c r="T15" s="46" t="s">
        <v>742</v>
      </c>
      <c r="U15" s="49" t="s">
        <v>88</v>
      </c>
      <c r="V15" s="49"/>
      <c r="W15" s="65">
        <v>15</v>
      </c>
      <c r="X15" s="65" t="s">
        <v>207</v>
      </c>
      <c r="Y15" s="65">
        <v>15</v>
      </c>
      <c r="Z15" s="65" t="s">
        <v>208</v>
      </c>
      <c r="AA15" s="65">
        <v>15</v>
      </c>
      <c r="AB15" s="65" t="s">
        <v>209</v>
      </c>
      <c r="AC15" s="70">
        <v>15</v>
      </c>
      <c r="AD15" s="65" t="s">
        <v>217</v>
      </c>
      <c r="AE15" s="65">
        <v>15</v>
      </c>
      <c r="AF15" s="65" t="s">
        <v>218</v>
      </c>
      <c r="AG15" s="65">
        <v>15</v>
      </c>
      <c r="AH15" s="65" t="s">
        <v>219</v>
      </c>
      <c r="AI15" s="70">
        <v>10</v>
      </c>
      <c r="AJ15" s="65" t="s">
        <v>220</v>
      </c>
      <c r="AK15" s="70" t="s">
        <v>151</v>
      </c>
      <c r="AL15" s="71">
        <f t="shared" si="3"/>
        <v>5</v>
      </c>
      <c r="AM15" s="72"/>
      <c r="AN15" s="72"/>
      <c r="AO15" s="153"/>
      <c r="AP15" s="153"/>
      <c r="AQ15" s="153"/>
      <c r="AR15" s="153"/>
      <c r="AS15" s="85" t="s">
        <v>191</v>
      </c>
      <c r="AT15" s="152"/>
      <c r="AU15" s="152"/>
      <c r="AV15" s="152"/>
      <c r="AW15" s="152"/>
      <c r="AX15" s="73" t="s">
        <v>83</v>
      </c>
      <c r="AY15" s="73" t="s">
        <v>84</v>
      </c>
      <c r="AZ15" s="74" t="s">
        <v>192</v>
      </c>
      <c r="BA15" s="86" t="s">
        <v>97</v>
      </c>
      <c r="BB15" s="61"/>
      <c r="BC15" s="61"/>
      <c r="BD15" s="61"/>
      <c r="BE15" s="76"/>
      <c r="BF15" s="76"/>
      <c r="BG15" s="88"/>
      <c r="BH15" s="61"/>
      <c r="BI15" s="61"/>
    </row>
    <row r="16" spans="1:61" ht="346.5" x14ac:dyDescent="0.25">
      <c r="A16" s="82" t="s">
        <v>170</v>
      </c>
      <c r="B16" s="82">
        <v>16</v>
      </c>
      <c r="C16" s="83">
        <v>44187</v>
      </c>
      <c r="D16" s="49" t="s">
        <v>171</v>
      </c>
      <c r="E16" s="45" t="s">
        <v>685</v>
      </c>
      <c r="F16" s="49">
        <v>1</v>
      </c>
      <c r="G16" s="49" t="s">
        <v>172</v>
      </c>
      <c r="H16" s="68" t="s">
        <v>173</v>
      </c>
      <c r="I16" s="49" t="s">
        <v>102</v>
      </c>
      <c r="J16" s="49" t="s">
        <v>214</v>
      </c>
      <c r="K16" s="65" t="s">
        <v>175</v>
      </c>
      <c r="L16" s="63" t="s">
        <v>164</v>
      </c>
      <c r="M16" s="63" t="s">
        <v>84</v>
      </c>
      <c r="N16" s="66" t="str">
        <f t="shared" si="0"/>
        <v>ALTO</v>
      </c>
      <c r="O16" s="67" t="s">
        <v>221</v>
      </c>
      <c r="P16" s="68" t="s">
        <v>177</v>
      </c>
      <c r="Q16" s="118" t="s">
        <v>87</v>
      </c>
      <c r="R16" s="46" t="s">
        <v>684</v>
      </c>
      <c r="S16" s="46" t="s">
        <v>87</v>
      </c>
      <c r="T16" s="46" t="s">
        <v>704</v>
      </c>
      <c r="U16" s="49" t="s">
        <v>88</v>
      </c>
      <c r="V16" s="49"/>
      <c r="W16" s="65">
        <v>15</v>
      </c>
      <c r="X16" s="65" t="s">
        <v>178</v>
      </c>
      <c r="Y16" s="65">
        <v>15</v>
      </c>
      <c r="Z16" s="65" t="s">
        <v>179</v>
      </c>
      <c r="AA16" s="65">
        <v>15</v>
      </c>
      <c r="AB16" s="65" t="s">
        <v>180</v>
      </c>
      <c r="AC16" s="65">
        <v>15</v>
      </c>
      <c r="AD16" s="65" t="s">
        <v>181</v>
      </c>
      <c r="AE16" s="65">
        <v>15</v>
      </c>
      <c r="AF16" s="65" t="s">
        <v>182</v>
      </c>
      <c r="AG16" s="65">
        <v>15</v>
      </c>
      <c r="AH16" s="65" t="s">
        <v>183</v>
      </c>
      <c r="AI16" s="65">
        <v>10</v>
      </c>
      <c r="AJ16" s="68" t="s">
        <v>184</v>
      </c>
      <c r="AK16" s="70" t="s">
        <v>151</v>
      </c>
      <c r="AL16" s="71">
        <f t="shared" si="3"/>
        <v>5</v>
      </c>
      <c r="AM16" s="72">
        <f t="shared" ref="AM16:AM46" si="4">IF(P16&lt;&gt;"",W16+Y16+AA16+AC16+AE16+AG16+AI16," ")</f>
        <v>100</v>
      </c>
      <c r="AN16" s="72" t="str">
        <f t="shared" ref="AN16:AN46" si="5">IF(P16&lt;&gt;"",IF(AM16&lt;86,"DEBIL",IF(AM16&lt;96,"MODERADO","FUERTE"))," ")</f>
        <v>FUERTE</v>
      </c>
      <c r="AO16" s="153"/>
      <c r="AP16" s="153"/>
      <c r="AQ16" s="153"/>
      <c r="AR16" s="153"/>
      <c r="AS16" s="85" t="s">
        <v>191</v>
      </c>
      <c r="AT16" s="152"/>
      <c r="AU16" s="152"/>
      <c r="AV16" s="152"/>
      <c r="AW16" s="152"/>
      <c r="AX16" s="73" t="s">
        <v>83</v>
      </c>
      <c r="AY16" s="73" t="s">
        <v>84</v>
      </c>
      <c r="AZ16" s="74" t="s">
        <v>192</v>
      </c>
      <c r="BA16" s="86" t="s">
        <v>97</v>
      </c>
      <c r="BB16" s="61"/>
      <c r="BC16" s="61"/>
      <c r="BD16" s="61"/>
      <c r="BE16" s="76"/>
      <c r="BF16" s="76"/>
      <c r="BG16" s="88"/>
      <c r="BH16" s="61"/>
      <c r="BI16" s="61"/>
    </row>
    <row r="17" spans="1:61" ht="144.75" customHeight="1" x14ac:dyDescent="0.25">
      <c r="A17" s="82" t="s">
        <v>222</v>
      </c>
      <c r="B17" s="82">
        <v>11</v>
      </c>
      <c r="C17" s="83">
        <v>44306</v>
      </c>
      <c r="D17" s="49" t="s">
        <v>223</v>
      </c>
      <c r="E17" s="49" t="s">
        <v>678</v>
      </c>
      <c r="F17" s="49">
        <v>1</v>
      </c>
      <c r="G17" s="49" t="s">
        <v>224</v>
      </c>
      <c r="H17" s="68" t="s">
        <v>225</v>
      </c>
      <c r="I17" s="49" t="s">
        <v>102</v>
      </c>
      <c r="J17" s="49" t="s">
        <v>226</v>
      </c>
      <c r="K17" s="49" t="s">
        <v>227</v>
      </c>
      <c r="L17" s="63" t="s">
        <v>83</v>
      </c>
      <c r="M17" s="63" t="s">
        <v>141</v>
      </c>
      <c r="N17" s="66" t="str">
        <f t="shared" si="0"/>
        <v>EXTREMO</v>
      </c>
      <c r="O17" s="67" t="s">
        <v>228</v>
      </c>
      <c r="P17" s="89" t="s">
        <v>229</v>
      </c>
      <c r="Q17" s="119" t="s">
        <v>661</v>
      </c>
      <c r="R17" s="46" t="s">
        <v>673</v>
      </c>
      <c r="S17" s="46" t="s">
        <v>196</v>
      </c>
      <c r="T17" s="46" t="s">
        <v>732</v>
      </c>
      <c r="U17" s="49" t="s">
        <v>230</v>
      </c>
      <c r="V17" s="49"/>
      <c r="W17" s="65">
        <v>15</v>
      </c>
      <c r="X17" s="65" t="s">
        <v>231</v>
      </c>
      <c r="Y17" s="65">
        <v>15</v>
      </c>
      <c r="Z17" s="65" t="s">
        <v>231</v>
      </c>
      <c r="AA17" s="65">
        <v>15</v>
      </c>
      <c r="AB17" s="65" t="s">
        <v>232</v>
      </c>
      <c r="AC17" s="70">
        <v>15</v>
      </c>
      <c r="AD17" s="65" t="s">
        <v>233</v>
      </c>
      <c r="AE17" s="65">
        <v>15</v>
      </c>
      <c r="AF17" s="65" t="s">
        <v>234</v>
      </c>
      <c r="AG17" s="65">
        <v>15</v>
      </c>
      <c r="AH17" s="65" t="s">
        <v>235</v>
      </c>
      <c r="AI17" s="70">
        <v>10</v>
      </c>
      <c r="AJ17" s="65" t="s">
        <v>236</v>
      </c>
      <c r="AK17" s="70" t="s">
        <v>151</v>
      </c>
      <c r="AL17" s="71">
        <f>IF(P17&lt;&gt;"", 5-COUNTBLANK(P17:P17)," ")</f>
        <v>5</v>
      </c>
      <c r="AM17" s="72">
        <f t="shared" si="4"/>
        <v>100</v>
      </c>
      <c r="AN17" s="72" t="str">
        <f t="shared" si="5"/>
        <v>FUERTE</v>
      </c>
      <c r="AO17" s="72">
        <f>(SUM(AM17:AM17))</f>
        <v>100</v>
      </c>
      <c r="AP17" s="72">
        <f>COUNTIF(J17:J17,"*")</f>
        <v>1</v>
      </c>
      <c r="AQ17" s="72">
        <f>+AO17/AP17</f>
        <v>100</v>
      </c>
      <c r="AR17" s="72" t="str">
        <f>IF(AQ17&lt;50,"DEBIL",IF(AQ17&lt;96,"MODERADO","FUERTE"))</f>
        <v>FUERTE</v>
      </c>
      <c r="AS17" s="90" t="str">
        <f>IFERROR(CONCATENATE(AQ17," ", AR17)," ")</f>
        <v>100 FUERTE</v>
      </c>
      <c r="AT17" s="90">
        <f>SUM(IF(AK17="probabilidad",AM17,0))</f>
        <v>100</v>
      </c>
      <c r="AU17" s="90">
        <f>COUNTIF(AK17:AK17,"Probabilidad")</f>
        <v>1</v>
      </c>
      <c r="AV17" s="90">
        <f>AT17/AU17</f>
        <v>100</v>
      </c>
      <c r="AW17" s="90" t="str">
        <f>IF(AV17&lt;50,"No disminuye",IF(AV17&lt;96,"Indirectamente","Directamente"))</f>
        <v>Directamente</v>
      </c>
      <c r="AX17" s="90" t="s">
        <v>83</v>
      </c>
      <c r="AY17" s="90" t="str">
        <f>M17</f>
        <v>Catastrófico</v>
      </c>
      <c r="AZ17" s="66" t="str">
        <f t="shared" ref="AZ17:AZ29" si="6">IFERROR(IF(AND(AX17&lt;&gt;"",AY17&lt;&gt;""),(INDEX(matriz1,MATCH(AX17,Probalidad,0),MATCH(AY17,impacto,0))),""),"")</f>
        <v>EXTREMO</v>
      </c>
      <c r="BA17" s="81" t="s">
        <v>97</v>
      </c>
      <c r="BB17" s="61" t="s">
        <v>237</v>
      </c>
      <c r="BC17" s="61" t="s">
        <v>238</v>
      </c>
      <c r="BD17" s="61" t="s">
        <v>239</v>
      </c>
      <c r="BE17" s="76">
        <v>44197</v>
      </c>
      <c r="BF17" s="76">
        <v>44561</v>
      </c>
      <c r="BG17" s="88" t="s">
        <v>240</v>
      </c>
      <c r="BH17" s="61" t="s">
        <v>241</v>
      </c>
      <c r="BI17" s="61" t="s">
        <v>242</v>
      </c>
    </row>
    <row r="18" spans="1:61" ht="150" customHeight="1" x14ac:dyDescent="0.25">
      <c r="A18" s="82" t="s">
        <v>222</v>
      </c>
      <c r="B18" s="82">
        <v>11</v>
      </c>
      <c r="C18" s="83">
        <v>44306</v>
      </c>
      <c r="D18" s="49" t="s">
        <v>223</v>
      </c>
      <c r="E18" s="49" t="s">
        <v>678</v>
      </c>
      <c r="F18" s="49">
        <v>2</v>
      </c>
      <c r="G18" s="49" t="s">
        <v>243</v>
      </c>
      <c r="H18" s="68" t="s">
        <v>244</v>
      </c>
      <c r="I18" s="49" t="s">
        <v>102</v>
      </c>
      <c r="J18" s="49" t="s">
        <v>245</v>
      </c>
      <c r="K18" s="49" t="s">
        <v>227</v>
      </c>
      <c r="L18" s="63" t="s">
        <v>83</v>
      </c>
      <c r="M18" s="63" t="s">
        <v>84</v>
      </c>
      <c r="N18" s="66" t="str">
        <f t="shared" si="0"/>
        <v>ALTO</v>
      </c>
      <c r="O18" s="67" t="s">
        <v>246</v>
      </c>
      <c r="P18" s="89" t="s">
        <v>247</v>
      </c>
      <c r="Q18" s="119" t="s">
        <v>87</v>
      </c>
      <c r="R18" s="46" t="s">
        <v>672</v>
      </c>
      <c r="S18" s="46" t="s">
        <v>661</v>
      </c>
      <c r="T18" s="46" t="s">
        <v>733</v>
      </c>
      <c r="U18" s="49" t="s">
        <v>230</v>
      </c>
      <c r="V18" s="49"/>
      <c r="W18" s="65">
        <v>15</v>
      </c>
      <c r="X18" s="65" t="s">
        <v>231</v>
      </c>
      <c r="Y18" s="65">
        <v>15</v>
      </c>
      <c r="Z18" s="65" t="s">
        <v>231</v>
      </c>
      <c r="AA18" s="65">
        <v>15</v>
      </c>
      <c r="AB18" s="65" t="s">
        <v>232</v>
      </c>
      <c r="AC18" s="70">
        <v>15</v>
      </c>
      <c r="AD18" s="65" t="s">
        <v>248</v>
      </c>
      <c r="AE18" s="65">
        <v>15</v>
      </c>
      <c r="AF18" s="65" t="s">
        <v>234</v>
      </c>
      <c r="AG18" s="65">
        <v>15</v>
      </c>
      <c r="AH18" s="65" t="s">
        <v>235</v>
      </c>
      <c r="AI18" s="70">
        <v>10</v>
      </c>
      <c r="AJ18" s="65" t="s">
        <v>249</v>
      </c>
      <c r="AK18" s="70" t="s">
        <v>151</v>
      </c>
      <c r="AL18" s="71">
        <f>IF(P18&lt;&gt;"", 5-COUNTBLANK(P18:P18)," ")</f>
        <v>5</v>
      </c>
      <c r="AM18" s="72">
        <f t="shared" si="4"/>
        <v>100</v>
      </c>
      <c r="AN18" s="72" t="str">
        <f t="shared" si="5"/>
        <v>FUERTE</v>
      </c>
      <c r="AO18" s="72">
        <f>(SUM(AM18:AM18))</f>
        <v>100</v>
      </c>
      <c r="AP18" s="72">
        <f>COUNTIF(J18:J18,"*")</f>
        <v>1</v>
      </c>
      <c r="AQ18" s="72">
        <f>+AO18/AP18</f>
        <v>100</v>
      </c>
      <c r="AR18" s="72" t="str">
        <f>IF(AQ18&lt;50,"DEBIL",IF(AQ18&lt;96,"MODERADO","FUERTE"))</f>
        <v>FUERTE</v>
      </c>
      <c r="AS18" s="90" t="str">
        <f>IFERROR(CONCATENATE(AQ18," ", AR18)," ")</f>
        <v>100 FUERTE</v>
      </c>
      <c r="AT18" s="90">
        <f>SUM(IF(AK18="probabilidad",AM18,0))</f>
        <v>100</v>
      </c>
      <c r="AU18" s="90">
        <f>COUNTIF(AK18:AK18,"Probabilidad")</f>
        <v>1</v>
      </c>
      <c r="AV18" s="90">
        <f>AT18/AU18</f>
        <v>100</v>
      </c>
      <c r="AW18" s="90" t="str">
        <f>IF(AV18&lt;50,"No disminuye",IF(AV18&lt;96,"Indirectamente","Directamente"))</f>
        <v>Directamente</v>
      </c>
      <c r="AX18" s="90" t="s">
        <v>83</v>
      </c>
      <c r="AY18" s="90" t="str">
        <f>M18</f>
        <v>Mayor</v>
      </c>
      <c r="AZ18" s="66" t="str">
        <f t="shared" si="6"/>
        <v>ALTO</v>
      </c>
      <c r="BA18" s="81" t="s">
        <v>97</v>
      </c>
      <c r="BB18" s="61" t="s">
        <v>250</v>
      </c>
      <c r="BC18" s="61" t="s">
        <v>238</v>
      </c>
      <c r="BD18" s="61" t="s">
        <v>239</v>
      </c>
      <c r="BE18" s="76">
        <v>44197</v>
      </c>
      <c r="BF18" s="76">
        <v>44561</v>
      </c>
      <c r="BG18" s="88" t="s">
        <v>251</v>
      </c>
      <c r="BH18" s="61" t="s">
        <v>241</v>
      </c>
      <c r="BI18" s="61" t="s">
        <v>252</v>
      </c>
    </row>
    <row r="19" spans="1:61" ht="283.5" x14ac:dyDescent="0.25">
      <c r="A19" s="82" t="s">
        <v>222</v>
      </c>
      <c r="B19" s="63">
        <v>10</v>
      </c>
      <c r="C19" s="64">
        <v>43941</v>
      </c>
      <c r="D19" s="49" t="s">
        <v>253</v>
      </c>
      <c r="E19" s="45" t="s">
        <v>679</v>
      </c>
      <c r="F19" s="49">
        <v>1</v>
      </c>
      <c r="G19" s="49" t="s">
        <v>254</v>
      </c>
      <c r="H19" s="68" t="s">
        <v>255</v>
      </c>
      <c r="I19" s="49"/>
      <c r="J19" s="49" t="s">
        <v>256</v>
      </c>
      <c r="K19" s="49"/>
      <c r="L19" s="63" t="s">
        <v>164</v>
      </c>
      <c r="M19" s="63" t="s">
        <v>84</v>
      </c>
      <c r="N19" s="66" t="str">
        <f t="shared" si="0"/>
        <v>ALTO</v>
      </c>
      <c r="O19" s="67" t="s">
        <v>257</v>
      </c>
      <c r="P19" s="89" t="s">
        <v>258</v>
      </c>
      <c r="Q19" s="119" t="s">
        <v>87</v>
      </c>
      <c r="R19" s="46" t="s">
        <v>259</v>
      </c>
      <c r="S19" s="46" t="s">
        <v>87</v>
      </c>
      <c r="T19" s="46" t="s">
        <v>707</v>
      </c>
      <c r="U19" s="49" t="s">
        <v>88</v>
      </c>
      <c r="V19" s="49"/>
      <c r="W19" s="65">
        <v>15</v>
      </c>
      <c r="X19" s="65" t="s">
        <v>260</v>
      </c>
      <c r="Y19" s="65">
        <v>15</v>
      </c>
      <c r="Z19" s="65" t="s">
        <v>260</v>
      </c>
      <c r="AA19" s="65">
        <v>15</v>
      </c>
      <c r="AB19" s="65" t="s">
        <v>260</v>
      </c>
      <c r="AC19" s="70">
        <v>15</v>
      </c>
      <c r="AD19" s="65" t="s">
        <v>260</v>
      </c>
      <c r="AE19" s="65">
        <v>15</v>
      </c>
      <c r="AF19" s="65" t="s">
        <v>260</v>
      </c>
      <c r="AG19" s="65">
        <v>15</v>
      </c>
      <c r="AH19" s="65" t="s">
        <v>261</v>
      </c>
      <c r="AI19" s="70">
        <v>10</v>
      </c>
      <c r="AJ19" s="65" t="s">
        <v>262</v>
      </c>
      <c r="AK19" s="70" t="s">
        <v>151</v>
      </c>
      <c r="AL19" s="71">
        <v>2</v>
      </c>
      <c r="AM19" s="72">
        <f t="shared" si="4"/>
        <v>100</v>
      </c>
      <c r="AN19" s="72" t="str">
        <f t="shared" si="5"/>
        <v>FUERTE</v>
      </c>
      <c r="AO19" s="153">
        <f>(SUM(AM19:AM20))</f>
        <v>200</v>
      </c>
      <c r="AP19" s="153">
        <f>COUNTIF(J19:J20,"*")</f>
        <v>2</v>
      </c>
      <c r="AQ19" s="153">
        <f>+AO19/AP19</f>
        <v>100</v>
      </c>
      <c r="AR19" s="153" t="str">
        <f>IF(AQ19&lt;50,"DEBIL",IF(AQ19&lt;96,"MODERADO","FUERTE"))</f>
        <v>FUERTE</v>
      </c>
      <c r="AS19" s="73" t="str">
        <f>IFERROR(CONCATENATE(AQ19," ", AR19)," ")</f>
        <v>100 FUERTE</v>
      </c>
      <c r="AT19" s="152">
        <f>SUM(IF(AK19="probabilidad",AM19,0),IF(AK20="probabilidad",AM20,0))</f>
        <v>200</v>
      </c>
      <c r="AU19" s="152">
        <f>COUNTIF(AK19:AK20,"Probabilidad")</f>
        <v>2</v>
      </c>
      <c r="AV19" s="152">
        <f>AT19/AU19</f>
        <v>100</v>
      </c>
      <c r="AW19" s="152" t="str">
        <f>IF(AV19&lt;50,"No disminuye",IF(AV19&lt;96,"Indirectamente","Directamente"))</f>
        <v>Directamente</v>
      </c>
      <c r="AX19" s="73" t="s">
        <v>83</v>
      </c>
      <c r="AY19" s="73" t="str">
        <f>M19</f>
        <v>Mayor</v>
      </c>
      <c r="AZ19" s="74" t="str">
        <f t="shared" si="6"/>
        <v>ALTO</v>
      </c>
      <c r="BA19" s="81" t="s">
        <v>97</v>
      </c>
      <c r="BB19" s="61" t="s">
        <v>263</v>
      </c>
      <c r="BC19" s="61" t="s">
        <v>264</v>
      </c>
      <c r="BD19" s="61" t="s">
        <v>265</v>
      </c>
      <c r="BE19" s="76">
        <v>43864</v>
      </c>
      <c r="BF19" s="76">
        <v>43951</v>
      </c>
      <c r="BG19" s="88" t="s">
        <v>266</v>
      </c>
      <c r="BH19" s="61" t="s">
        <v>267</v>
      </c>
      <c r="BI19" s="61" t="s">
        <v>268</v>
      </c>
    </row>
    <row r="20" spans="1:61" ht="189" x14ac:dyDescent="0.25">
      <c r="A20" s="82" t="s">
        <v>222</v>
      </c>
      <c r="B20" s="63">
        <v>10</v>
      </c>
      <c r="C20" s="64">
        <v>43941</v>
      </c>
      <c r="D20" s="49" t="s">
        <v>253</v>
      </c>
      <c r="E20" s="45" t="s">
        <v>679</v>
      </c>
      <c r="F20" s="49">
        <v>1</v>
      </c>
      <c r="G20" s="49" t="s">
        <v>254</v>
      </c>
      <c r="H20" s="68" t="s">
        <v>255</v>
      </c>
      <c r="I20" s="49"/>
      <c r="J20" s="65" t="s">
        <v>269</v>
      </c>
      <c r="K20" s="65"/>
      <c r="L20" s="63" t="s">
        <v>164</v>
      </c>
      <c r="M20" s="63" t="s">
        <v>84</v>
      </c>
      <c r="N20" s="66" t="str">
        <f t="shared" si="0"/>
        <v>ALTO</v>
      </c>
      <c r="O20" s="67" t="s">
        <v>270</v>
      </c>
      <c r="P20" s="68" t="s">
        <v>271</v>
      </c>
      <c r="Q20" s="119" t="s">
        <v>87</v>
      </c>
      <c r="R20" s="46" t="s">
        <v>272</v>
      </c>
      <c r="S20" s="46" t="s">
        <v>87</v>
      </c>
      <c r="T20" s="46" t="s">
        <v>708</v>
      </c>
      <c r="U20" s="49" t="s">
        <v>88</v>
      </c>
      <c r="V20" s="49"/>
      <c r="W20" s="65">
        <v>15</v>
      </c>
      <c r="X20" s="65" t="s">
        <v>273</v>
      </c>
      <c r="Y20" s="65">
        <v>15</v>
      </c>
      <c r="Z20" s="65" t="s">
        <v>273</v>
      </c>
      <c r="AA20" s="65">
        <v>15</v>
      </c>
      <c r="AB20" s="65" t="s">
        <v>273</v>
      </c>
      <c r="AC20" s="70">
        <v>15</v>
      </c>
      <c r="AD20" s="65" t="s">
        <v>274</v>
      </c>
      <c r="AE20" s="65">
        <v>15</v>
      </c>
      <c r="AF20" s="65" t="s">
        <v>275</v>
      </c>
      <c r="AG20" s="65">
        <v>15</v>
      </c>
      <c r="AH20" s="65" t="s">
        <v>261</v>
      </c>
      <c r="AI20" s="70">
        <v>10</v>
      </c>
      <c r="AJ20" s="65" t="s">
        <v>274</v>
      </c>
      <c r="AK20" s="70" t="s">
        <v>151</v>
      </c>
      <c r="AL20" s="71">
        <v>2</v>
      </c>
      <c r="AM20" s="72">
        <f t="shared" si="4"/>
        <v>100</v>
      </c>
      <c r="AN20" s="72" t="str">
        <f t="shared" si="5"/>
        <v>FUERTE</v>
      </c>
      <c r="AO20" s="153"/>
      <c r="AP20" s="153"/>
      <c r="AQ20" s="153"/>
      <c r="AR20" s="153"/>
      <c r="AS20" s="73" t="s">
        <v>114</v>
      </c>
      <c r="AT20" s="152"/>
      <c r="AU20" s="152"/>
      <c r="AV20" s="152"/>
      <c r="AW20" s="152"/>
      <c r="AX20" s="73" t="s">
        <v>83</v>
      </c>
      <c r="AY20" s="73" t="s">
        <v>84</v>
      </c>
      <c r="AZ20" s="74" t="str">
        <f t="shared" si="6"/>
        <v>ALTO</v>
      </c>
      <c r="BA20" s="81" t="s">
        <v>97</v>
      </c>
      <c r="BB20" s="49" t="s">
        <v>276</v>
      </c>
      <c r="BC20" s="49" t="s">
        <v>277</v>
      </c>
      <c r="BD20" s="49" t="s">
        <v>265</v>
      </c>
      <c r="BE20" s="76">
        <v>43891</v>
      </c>
      <c r="BF20" s="76">
        <v>44196</v>
      </c>
      <c r="BG20" s="88" t="s">
        <v>266</v>
      </c>
      <c r="BH20" s="49" t="s">
        <v>278</v>
      </c>
      <c r="BI20" s="49" t="s">
        <v>279</v>
      </c>
    </row>
    <row r="21" spans="1:61" ht="177" customHeight="1" x14ac:dyDescent="0.25">
      <c r="A21" s="82" t="s">
        <v>280</v>
      </c>
      <c r="B21" s="63">
        <v>16</v>
      </c>
      <c r="C21" s="64">
        <v>43972</v>
      </c>
      <c r="D21" s="49" t="s">
        <v>281</v>
      </c>
      <c r="E21" s="49" t="s">
        <v>658</v>
      </c>
      <c r="F21" s="49">
        <v>1</v>
      </c>
      <c r="G21" s="49" t="s">
        <v>282</v>
      </c>
      <c r="H21" s="68" t="s">
        <v>283</v>
      </c>
      <c r="I21" s="49" t="s">
        <v>80</v>
      </c>
      <c r="J21" s="49" t="s">
        <v>284</v>
      </c>
      <c r="K21" s="49"/>
      <c r="L21" s="63" t="s">
        <v>83</v>
      </c>
      <c r="M21" s="63" t="s">
        <v>84</v>
      </c>
      <c r="N21" s="66" t="str">
        <f t="shared" si="0"/>
        <v>ALTO</v>
      </c>
      <c r="O21" s="67" t="s">
        <v>285</v>
      </c>
      <c r="P21" s="89" t="s">
        <v>286</v>
      </c>
      <c r="Q21" s="119" t="s">
        <v>87</v>
      </c>
      <c r="R21" s="46" t="s">
        <v>657</v>
      </c>
      <c r="S21" s="117" t="s">
        <v>710</v>
      </c>
      <c r="T21" s="117" t="s">
        <v>731</v>
      </c>
      <c r="U21" s="49" t="s">
        <v>230</v>
      </c>
      <c r="V21" s="49"/>
      <c r="W21" s="65">
        <v>15</v>
      </c>
      <c r="X21" s="65" t="s">
        <v>287</v>
      </c>
      <c r="Y21" s="65">
        <v>15</v>
      </c>
      <c r="Z21" s="65" t="s">
        <v>287</v>
      </c>
      <c r="AA21" s="65">
        <v>15</v>
      </c>
      <c r="AB21" s="65" t="s">
        <v>287</v>
      </c>
      <c r="AC21" s="70">
        <v>15</v>
      </c>
      <c r="AD21" s="65" t="s">
        <v>288</v>
      </c>
      <c r="AE21" s="65">
        <v>15</v>
      </c>
      <c r="AF21" s="65" t="s">
        <v>288</v>
      </c>
      <c r="AG21" s="65">
        <v>15</v>
      </c>
      <c r="AH21" s="65" t="s">
        <v>288</v>
      </c>
      <c r="AI21" s="70">
        <v>10</v>
      </c>
      <c r="AJ21" s="65" t="s">
        <v>288</v>
      </c>
      <c r="AK21" s="70" t="s">
        <v>151</v>
      </c>
      <c r="AL21" s="71">
        <v>2</v>
      </c>
      <c r="AM21" s="72">
        <f t="shared" si="4"/>
        <v>100</v>
      </c>
      <c r="AN21" s="72" t="str">
        <f t="shared" si="5"/>
        <v>FUERTE</v>
      </c>
      <c r="AO21" s="72">
        <f>(SUM(AM21:AM21))</f>
        <v>100</v>
      </c>
      <c r="AP21" s="72">
        <f>COUNTIF(J21:J21,"*")</f>
        <v>1</v>
      </c>
      <c r="AQ21" s="72">
        <f>+AO21/AP21</f>
        <v>100</v>
      </c>
      <c r="AR21" s="72" t="str">
        <f>IF(AQ21&lt;50,"DEBIL",IF(AQ21&lt;96,"MODERADO","FUERTE"))</f>
        <v>FUERTE</v>
      </c>
      <c r="AS21" s="90" t="str">
        <f>IFERROR(CONCATENATE(AQ21," ", AR21)," ")</f>
        <v>100 FUERTE</v>
      </c>
      <c r="AT21" s="90">
        <f>SUM(IF(AK21="probabilidad",AM21,0))</f>
        <v>100</v>
      </c>
      <c r="AU21" s="90">
        <f>COUNTIF(AK21:AK21,"Probabilidad")</f>
        <v>1</v>
      </c>
      <c r="AV21" s="90">
        <f>AT21/AU21</f>
        <v>100</v>
      </c>
      <c r="AW21" s="90" t="str">
        <f>IF(AV21&lt;50,"No disminuye",IF(AV21&lt;96,"Indirectamente","Directamente"))</f>
        <v>Directamente</v>
      </c>
      <c r="AX21" s="73" t="s">
        <v>83</v>
      </c>
      <c r="AY21" s="73" t="s">
        <v>84</v>
      </c>
      <c r="AZ21" s="74" t="str">
        <f t="shared" si="6"/>
        <v>ALTO</v>
      </c>
      <c r="BA21" s="81" t="s">
        <v>97</v>
      </c>
      <c r="BB21" s="61" t="s">
        <v>289</v>
      </c>
      <c r="BC21" s="61" t="s">
        <v>290</v>
      </c>
      <c r="BD21" s="61" t="s">
        <v>291</v>
      </c>
      <c r="BE21" s="76">
        <v>43878</v>
      </c>
      <c r="BF21" s="76">
        <v>43982</v>
      </c>
      <c r="BG21" s="88" t="s">
        <v>292</v>
      </c>
      <c r="BH21" s="61" t="s">
        <v>293</v>
      </c>
      <c r="BI21" s="61" t="s">
        <v>294</v>
      </c>
    </row>
    <row r="22" spans="1:61" ht="252" x14ac:dyDescent="0.25">
      <c r="A22" s="82" t="s">
        <v>280</v>
      </c>
      <c r="B22" s="63">
        <v>8</v>
      </c>
      <c r="C22" s="64">
        <v>43969</v>
      </c>
      <c r="D22" s="49" t="s">
        <v>295</v>
      </c>
      <c r="E22" s="49" t="s">
        <v>674</v>
      </c>
      <c r="F22" s="49">
        <v>1</v>
      </c>
      <c r="G22" s="49" t="s">
        <v>296</v>
      </c>
      <c r="H22" s="68" t="s">
        <v>297</v>
      </c>
      <c r="I22" s="49" t="s">
        <v>80</v>
      </c>
      <c r="J22" s="49" t="s">
        <v>298</v>
      </c>
      <c r="K22" s="49"/>
      <c r="L22" s="63" t="s">
        <v>83</v>
      </c>
      <c r="M22" s="63" t="s">
        <v>141</v>
      </c>
      <c r="N22" s="66" t="str">
        <f t="shared" si="0"/>
        <v>EXTREMO</v>
      </c>
      <c r="O22" s="67" t="s">
        <v>299</v>
      </c>
      <c r="P22" s="89" t="s">
        <v>300</v>
      </c>
      <c r="Q22" s="119" t="s">
        <v>196</v>
      </c>
      <c r="R22" s="46" t="s">
        <v>667</v>
      </c>
      <c r="S22" s="46" t="s">
        <v>661</v>
      </c>
      <c r="T22" s="46" t="s">
        <v>725</v>
      </c>
      <c r="U22" s="49" t="s">
        <v>230</v>
      </c>
      <c r="V22" s="49"/>
      <c r="W22" s="65">
        <v>15</v>
      </c>
      <c r="X22" s="65" t="s">
        <v>301</v>
      </c>
      <c r="Y22" s="65">
        <v>15</v>
      </c>
      <c r="Z22" s="65" t="s">
        <v>301</v>
      </c>
      <c r="AA22" s="65">
        <v>15</v>
      </c>
      <c r="AB22" s="65" t="s">
        <v>302</v>
      </c>
      <c r="AC22" s="70">
        <v>15</v>
      </c>
      <c r="AD22" s="65" t="s">
        <v>302</v>
      </c>
      <c r="AE22" s="65">
        <v>15</v>
      </c>
      <c r="AF22" s="65" t="s">
        <v>301</v>
      </c>
      <c r="AG22" s="65">
        <v>15</v>
      </c>
      <c r="AH22" s="65" t="s">
        <v>303</v>
      </c>
      <c r="AI22" s="70">
        <v>10</v>
      </c>
      <c r="AJ22" s="65" t="s">
        <v>304</v>
      </c>
      <c r="AK22" s="70" t="s">
        <v>96</v>
      </c>
      <c r="AL22" s="71">
        <v>2</v>
      </c>
      <c r="AM22" s="72">
        <f t="shared" si="4"/>
        <v>100</v>
      </c>
      <c r="AN22" s="72" t="str">
        <f t="shared" si="5"/>
        <v>FUERTE</v>
      </c>
      <c r="AO22" s="72">
        <f>(SUM(AM22:AM22))</f>
        <v>100</v>
      </c>
      <c r="AP22" s="72">
        <f>COUNTIF(J22:J22,"*")</f>
        <v>1</v>
      </c>
      <c r="AQ22" s="72">
        <f>+AO22/AP22</f>
        <v>100</v>
      </c>
      <c r="AR22" s="72" t="str">
        <f>IF(AQ22&lt;50,"DEBIL",IF(AQ22&lt;96,"MODERADO","FUERTE"))</f>
        <v>FUERTE</v>
      </c>
      <c r="AS22" s="90" t="str">
        <f>IFERROR(CONCATENATE(AQ22," ", AR22)," ")</f>
        <v>100 FUERTE</v>
      </c>
      <c r="AT22" s="90">
        <f>SUM(IF(AK22="probabilidad",AM22,0))</f>
        <v>0</v>
      </c>
      <c r="AU22" s="90">
        <f>COUNTIF(AK22:AK22,"Probabilidad")</f>
        <v>0</v>
      </c>
      <c r="AV22" s="90">
        <f>IFERROR(AT22/AU22,0)</f>
        <v>0</v>
      </c>
      <c r="AW22" s="90" t="str">
        <f>IF(AV22&lt;50,"No disminuye",IF(AV22&lt;96,"Indirectamente","Directamente"))</f>
        <v>No disminuye</v>
      </c>
      <c r="AX22" s="73" t="s">
        <v>83</v>
      </c>
      <c r="AY22" s="73" t="str">
        <f t="shared" ref="AY22:AY29" si="7">M22</f>
        <v>Catastrófico</v>
      </c>
      <c r="AZ22" s="74" t="str">
        <f t="shared" si="6"/>
        <v>EXTREMO</v>
      </c>
      <c r="BA22" s="81" t="s">
        <v>97</v>
      </c>
      <c r="BB22" s="61" t="s">
        <v>300</v>
      </c>
      <c r="BC22" s="61" t="s">
        <v>305</v>
      </c>
      <c r="BD22" s="61" t="s">
        <v>291</v>
      </c>
      <c r="BE22" s="76">
        <v>43878</v>
      </c>
      <c r="BF22" s="76">
        <v>43982</v>
      </c>
      <c r="BG22" s="88" t="s">
        <v>306</v>
      </c>
      <c r="BH22" s="61" t="s">
        <v>307</v>
      </c>
      <c r="BI22" s="61" t="s">
        <v>308</v>
      </c>
    </row>
    <row r="23" spans="1:61" ht="299.25" x14ac:dyDescent="0.25">
      <c r="A23" s="82" t="s">
        <v>280</v>
      </c>
      <c r="B23" s="63">
        <v>8</v>
      </c>
      <c r="C23" s="64">
        <v>43969</v>
      </c>
      <c r="D23" s="49" t="s">
        <v>295</v>
      </c>
      <c r="E23" s="49" t="s">
        <v>674</v>
      </c>
      <c r="F23" s="49">
        <v>2</v>
      </c>
      <c r="G23" s="49" t="s">
        <v>309</v>
      </c>
      <c r="H23" s="68" t="s">
        <v>310</v>
      </c>
      <c r="I23" s="49" t="s">
        <v>80</v>
      </c>
      <c r="J23" s="49" t="s">
        <v>311</v>
      </c>
      <c r="K23" s="49"/>
      <c r="L23" s="63" t="s">
        <v>312</v>
      </c>
      <c r="M23" s="63" t="s">
        <v>84</v>
      </c>
      <c r="N23" s="66" t="str">
        <f t="shared" si="0"/>
        <v>EXTREMO</v>
      </c>
      <c r="O23" s="67" t="s">
        <v>313</v>
      </c>
      <c r="P23" s="89" t="s">
        <v>314</v>
      </c>
      <c r="Q23" s="119" t="s">
        <v>87</v>
      </c>
      <c r="R23" s="46" t="s">
        <v>659</v>
      </c>
      <c r="S23" s="46" t="s">
        <v>87</v>
      </c>
      <c r="T23" s="46" t="s">
        <v>726</v>
      </c>
      <c r="U23" s="49" t="s">
        <v>230</v>
      </c>
      <c r="V23" s="49"/>
      <c r="W23" s="65">
        <v>15</v>
      </c>
      <c r="X23" s="65" t="s">
        <v>315</v>
      </c>
      <c r="Y23" s="65">
        <v>15</v>
      </c>
      <c r="Z23" s="65" t="s">
        <v>315</v>
      </c>
      <c r="AA23" s="65">
        <v>15</v>
      </c>
      <c r="AB23" s="65" t="s">
        <v>316</v>
      </c>
      <c r="AC23" s="70">
        <v>15</v>
      </c>
      <c r="AD23" s="65" t="s">
        <v>317</v>
      </c>
      <c r="AE23" s="65">
        <v>15</v>
      </c>
      <c r="AF23" s="65" t="s">
        <v>318</v>
      </c>
      <c r="AG23" s="65">
        <v>15</v>
      </c>
      <c r="AH23" s="65" t="s">
        <v>319</v>
      </c>
      <c r="AI23" s="70">
        <v>10</v>
      </c>
      <c r="AJ23" s="65" t="s">
        <v>320</v>
      </c>
      <c r="AK23" s="70" t="s">
        <v>151</v>
      </c>
      <c r="AL23" s="71">
        <f>IF(P23&lt;&gt;"", 5-COUNTBLANK(P23:P26)," ")</f>
        <v>3</v>
      </c>
      <c r="AM23" s="72">
        <f t="shared" si="4"/>
        <v>100</v>
      </c>
      <c r="AN23" s="72" t="str">
        <f t="shared" si="5"/>
        <v>FUERTE</v>
      </c>
      <c r="AO23" s="153">
        <f>(SUM(AM23:AM26))</f>
        <v>200</v>
      </c>
      <c r="AP23" s="153">
        <f>COUNTIF(J23:J26,"*")</f>
        <v>4</v>
      </c>
      <c r="AQ23" s="153">
        <f>+AO23/AP23</f>
        <v>50</v>
      </c>
      <c r="AR23" s="153" t="str">
        <f>IF(AQ23&lt;50,"DEBIL",IF(AQ23&lt;96,"MODERADO","FUERTE"))</f>
        <v>MODERADO</v>
      </c>
      <c r="AS23" s="73" t="str">
        <f>IFERROR(CONCATENATE(AQ23," ", AR23)," ")</f>
        <v>50 MODERADO</v>
      </c>
      <c r="AT23" s="152">
        <f>SUM(IF(AK23="probabilidad",AM23,0),IF(AK24="probabilidad",AM24,0),IF(AK25="probabilidad",AM25,0),IF(AK26="probabilidad",AM26,0))</f>
        <v>200</v>
      </c>
      <c r="AU23" s="152">
        <f>COUNTIF(AK23:AK26,"Probabilidad")</f>
        <v>2</v>
      </c>
      <c r="AV23" s="152">
        <f>AT23/AU23</f>
        <v>100</v>
      </c>
      <c r="AW23" s="152" t="str">
        <f>IF(AV23&lt;50,"No disminuye",IF(AV23&lt;96,"Indirectamente","Directamente"))</f>
        <v>Directamente</v>
      </c>
      <c r="AX23" s="73" t="s">
        <v>164</v>
      </c>
      <c r="AY23" s="73" t="str">
        <f t="shared" si="7"/>
        <v>Mayor</v>
      </c>
      <c r="AZ23" s="74" t="str">
        <f t="shared" si="6"/>
        <v>ALTO</v>
      </c>
      <c r="BA23" s="81" t="s">
        <v>97</v>
      </c>
      <c r="BB23" s="61" t="s">
        <v>321</v>
      </c>
      <c r="BC23" s="61" t="s">
        <v>322</v>
      </c>
      <c r="BD23" s="61" t="s">
        <v>291</v>
      </c>
      <c r="BE23" s="76">
        <v>43878</v>
      </c>
      <c r="BF23" s="76">
        <v>43982</v>
      </c>
      <c r="BG23" s="88" t="s">
        <v>323</v>
      </c>
      <c r="BH23" s="61" t="s">
        <v>324</v>
      </c>
      <c r="BI23" s="61" t="s">
        <v>325</v>
      </c>
    </row>
    <row r="24" spans="1:61" ht="346.5" x14ac:dyDescent="0.25">
      <c r="A24" s="82" t="s">
        <v>280</v>
      </c>
      <c r="B24" s="63">
        <v>8</v>
      </c>
      <c r="C24" s="64">
        <v>43969</v>
      </c>
      <c r="D24" s="49" t="s">
        <v>295</v>
      </c>
      <c r="E24" s="49" t="s">
        <v>674</v>
      </c>
      <c r="F24" s="49">
        <v>2</v>
      </c>
      <c r="G24" s="49" t="s">
        <v>309</v>
      </c>
      <c r="H24" s="68" t="s">
        <v>310</v>
      </c>
      <c r="I24" s="49" t="s">
        <v>80</v>
      </c>
      <c r="J24" s="65" t="s">
        <v>326</v>
      </c>
      <c r="K24" s="65"/>
      <c r="L24" s="63" t="s">
        <v>312</v>
      </c>
      <c r="M24" s="63" t="s">
        <v>84</v>
      </c>
      <c r="N24" s="66" t="str">
        <f t="shared" si="0"/>
        <v>EXTREMO</v>
      </c>
      <c r="O24" s="67" t="s">
        <v>327</v>
      </c>
      <c r="P24" s="68" t="s">
        <v>328</v>
      </c>
      <c r="Q24" s="119" t="s">
        <v>87</v>
      </c>
      <c r="R24" s="46" t="s">
        <v>660</v>
      </c>
      <c r="S24" s="46" t="s">
        <v>87</v>
      </c>
      <c r="T24" s="46" t="s">
        <v>727</v>
      </c>
      <c r="U24" s="49" t="s">
        <v>230</v>
      </c>
      <c r="V24" s="49"/>
      <c r="W24" s="65">
        <v>15</v>
      </c>
      <c r="X24" s="65" t="s">
        <v>315</v>
      </c>
      <c r="Y24" s="65">
        <v>15</v>
      </c>
      <c r="Z24" s="65" t="s">
        <v>315</v>
      </c>
      <c r="AA24" s="65">
        <v>15</v>
      </c>
      <c r="AB24" s="65" t="s">
        <v>329</v>
      </c>
      <c r="AC24" s="70">
        <v>15</v>
      </c>
      <c r="AD24" s="65" t="s">
        <v>330</v>
      </c>
      <c r="AE24" s="65">
        <v>15</v>
      </c>
      <c r="AF24" s="65" t="s">
        <v>318</v>
      </c>
      <c r="AG24" s="65">
        <v>15</v>
      </c>
      <c r="AH24" s="65" t="s">
        <v>331</v>
      </c>
      <c r="AI24" s="70">
        <v>10</v>
      </c>
      <c r="AJ24" s="65" t="s">
        <v>332</v>
      </c>
      <c r="AK24" s="70" t="s">
        <v>151</v>
      </c>
      <c r="AL24" s="71">
        <v>3</v>
      </c>
      <c r="AM24" s="72">
        <f t="shared" si="4"/>
        <v>100</v>
      </c>
      <c r="AN24" s="72" t="str">
        <f t="shared" si="5"/>
        <v>FUERTE</v>
      </c>
      <c r="AO24" s="153"/>
      <c r="AP24" s="153"/>
      <c r="AQ24" s="153"/>
      <c r="AR24" s="153"/>
      <c r="AS24" s="73" t="s">
        <v>333</v>
      </c>
      <c r="AT24" s="152"/>
      <c r="AU24" s="152"/>
      <c r="AV24" s="152"/>
      <c r="AW24" s="152"/>
      <c r="AX24" s="73" t="s">
        <v>164</v>
      </c>
      <c r="AY24" s="73" t="str">
        <f t="shared" si="7"/>
        <v>Mayor</v>
      </c>
      <c r="AZ24" s="74" t="str">
        <f t="shared" si="6"/>
        <v>ALTO</v>
      </c>
      <c r="BA24" s="81" t="s">
        <v>97</v>
      </c>
      <c r="BB24" s="49" t="s">
        <v>334</v>
      </c>
      <c r="BC24" s="49" t="s">
        <v>335</v>
      </c>
      <c r="BD24" s="49" t="s">
        <v>291</v>
      </c>
      <c r="BE24" s="76">
        <v>43878</v>
      </c>
      <c r="BF24" s="76">
        <v>43982</v>
      </c>
      <c r="BG24" s="88" t="s">
        <v>336</v>
      </c>
      <c r="BH24" s="49" t="s">
        <v>337</v>
      </c>
      <c r="BI24" s="49" t="s">
        <v>338</v>
      </c>
    </row>
    <row r="25" spans="1:61" ht="94.5" x14ac:dyDescent="0.25">
      <c r="A25" s="82" t="s">
        <v>280</v>
      </c>
      <c r="B25" s="63">
        <v>8</v>
      </c>
      <c r="C25" s="64">
        <v>43969</v>
      </c>
      <c r="D25" s="49" t="s">
        <v>295</v>
      </c>
      <c r="E25" s="49" t="s">
        <v>674</v>
      </c>
      <c r="F25" s="49">
        <v>2</v>
      </c>
      <c r="G25" s="49" t="s">
        <v>309</v>
      </c>
      <c r="H25" s="68" t="s">
        <v>310</v>
      </c>
      <c r="I25" s="49" t="s">
        <v>80</v>
      </c>
      <c r="J25" s="49" t="s">
        <v>339</v>
      </c>
      <c r="K25" s="49"/>
      <c r="L25" s="63" t="s">
        <v>312</v>
      </c>
      <c r="M25" s="63" t="s">
        <v>84</v>
      </c>
      <c r="N25" s="66" t="str">
        <f t="shared" si="0"/>
        <v>EXTREMO</v>
      </c>
      <c r="O25" s="67"/>
      <c r="P25" s="68"/>
      <c r="Q25" s="119"/>
      <c r="R25" s="46"/>
      <c r="S25" s="46"/>
      <c r="T25" s="46"/>
      <c r="U25" s="49"/>
      <c r="V25" s="49"/>
      <c r="W25" s="65"/>
      <c r="X25" s="65"/>
      <c r="Y25" s="65"/>
      <c r="Z25" s="65"/>
      <c r="AA25" s="65"/>
      <c r="AB25" s="65"/>
      <c r="AC25" s="70"/>
      <c r="AD25" s="65"/>
      <c r="AE25" s="65"/>
      <c r="AF25" s="65"/>
      <c r="AG25" s="65"/>
      <c r="AH25" s="65"/>
      <c r="AI25" s="70"/>
      <c r="AJ25" s="65"/>
      <c r="AK25" s="70"/>
      <c r="AL25" s="71">
        <v>3</v>
      </c>
      <c r="AM25" s="72" t="str">
        <f t="shared" si="4"/>
        <v xml:space="preserve"> </v>
      </c>
      <c r="AN25" s="72" t="str">
        <f t="shared" si="5"/>
        <v xml:space="preserve"> </v>
      </c>
      <c r="AO25" s="153"/>
      <c r="AP25" s="153"/>
      <c r="AQ25" s="153"/>
      <c r="AR25" s="153"/>
      <c r="AS25" s="73" t="s">
        <v>333</v>
      </c>
      <c r="AT25" s="152"/>
      <c r="AU25" s="152"/>
      <c r="AV25" s="152"/>
      <c r="AW25" s="152"/>
      <c r="AX25" s="73" t="s">
        <v>164</v>
      </c>
      <c r="AY25" s="73" t="str">
        <f t="shared" si="7"/>
        <v>Mayor</v>
      </c>
      <c r="AZ25" s="74" t="str">
        <f t="shared" si="6"/>
        <v>ALTO</v>
      </c>
      <c r="BA25" s="81" t="s">
        <v>97</v>
      </c>
      <c r="BB25" s="61"/>
      <c r="BC25" s="61"/>
      <c r="BD25" s="61"/>
      <c r="BE25" s="76"/>
      <c r="BF25" s="76"/>
      <c r="BG25" s="88"/>
      <c r="BH25" s="61"/>
      <c r="BI25" s="61"/>
    </row>
    <row r="26" spans="1:61" ht="94.5" x14ac:dyDescent="0.25">
      <c r="A26" s="82" t="s">
        <v>280</v>
      </c>
      <c r="B26" s="63">
        <v>8</v>
      </c>
      <c r="C26" s="64">
        <v>43969</v>
      </c>
      <c r="D26" s="49" t="s">
        <v>295</v>
      </c>
      <c r="E26" s="49" t="s">
        <v>674</v>
      </c>
      <c r="F26" s="49">
        <v>2</v>
      </c>
      <c r="G26" s="49" t="s">
        <v>309</v>
      </c>
      <c r="H26" s="68" t="s">
        <v>310</v>
      </c>
      <c r="I26" s="49" t="s">
        <v>80</v>
      </c>
      <c r="J26" s="49" t="s">
        <v>340</v>
      </c>
      <c r="K26" s="49"/>
      <c r="L26" s="63" t="s">
        <v>312</v>
      </c>
      <c r="M26" s="63" t="s">
        <v>84</v>
      </c>
      <c r="N26" s="66" t="str">
        <f t="shared" si="0"/>
        <v>EXTREMO</v>
      </c>
      <c r="O26" s="67"/>
      <c r="P26" s="89"/>
      <c r="Q26" s="119"/>
      <c r="R26" s="46"/>
      <c r="S26" s="46"/>
      <c r="T26" s="46"/>
      <c r="U26" s="49"/>
      <c r="V26" s="49"/>
      <c r="W26" s="65"/>
      <c r="X26" s="65"/>
      <c r="Y26" s="65"/>
      <c r="Z26" s="65"/>
      <c r="AA26" s="65"/>
      <c r="AB26" s="65"/>
      <c r="AC26" s="70"/>
      <c r="AD26" s="65"/>
      <c r="AE26" s="65"/>
      <c r="AF26" s="65"/>
      <c r="AG26" s="65"/>
      <c r="AH26" s="65"/>
      <c r="AI26" s="70"/>
      <c r="AJ26" s="65"/>
      <c r="AK26" s="70"/>
      <c r="AL26" s="71">
        <v>3</v>
      </c>
      <c r="AM26" s="72" t="str">
        <f t="shared" si="4"/>
        <v xml:space="preserve"> </v>
      </c>
      <c r="AN26" s="72" t="str">
        <f t="shared" si="5"/>
        <v xml:space="preserve"> </v>
      </c>
      <c r="AO26" s="153"/>
      <c r="AP26" s="153"/>
      <c r="AQ26" s="153"/>
      <c r="AR26" s="153"/>
      <c r="AS26" s="73" t="s">
        <v>333</v>
      </c>
      <c r="AT26" s="152"/>
      <c r="AU26" s="152"/>
      <c r="AV26" s="152"/>
      <c r="AW26" s="152"/>
      <c r="AX26" s="73" t="s">
        <v>164</v>
      </c>
      <c r="AY26" s="73" t="str">
        <f t="shared" si="7"/>
        <v>Mayor</v>
      </c>
      <c r="AZ26" s="74" t="str">
        <f t="shared" si="6"/>
        <v>ALTO</v>
      </c>
      <c r="BA26" s="81" t="s">
        <v>97</v>
      </c>
      <c r="BB26" s="61"/>
      <c r="BC26" s="61"/>
      <c r="BD26" s="61"/>
      <c r="BE26" s="76"/>
      <c r="BF26" s="76"/>
      <c r="BG26" s="88"/>
      <c r="BH26" s="61"/>
      <c r="BI26" s="61"/>
    </row>
    <row r="27" spans="1:61" ht="409.5" x14ac:dyDescent="0.25">
      <c r="A27" s="82" t="s">
        <v>170</v>
      </c>
      <c r="B27" s="63">
        <v>15</v>
      </c>
      <c r="C27" s="64">
        <v>43951</v>
      </c>
      <c r="D27" s="49" t="s">
        <v>341</v>
      </c>
      <c r="E27" s="45" t="s">
        <v>679</v>
      </c>
      <c r="F27" s="49">
        <v>1</v>
      </c>
      <c r="G27" s="49" t="s">
        <v>342</v>
      </c>
      <c r="H27" s="68" t="s">
        <v>343</v>
      </c>
      <c r="I27" s="49" t="s">
        <v>80</v>
      </c>
      <c r="J27" s="49" t="s">
        <v>344</v>
      </c>
      <c r="K27" s="49"/>
      <c r="L27" s="63" t="s">
        <v>83</v>
      </c>
      <c r="M27" s="63" t="s">
        <v>345</v>
      </c>
      <c r="N27" s="66" t="str">
        <f t="shared" si="0"/>
        <v>MODERADO</v>
      </c>
      <c r="O27" s="67" t="s">
        <v>346</v>
      </c>
      <c r="P27" s="89" t="s">
        <v>347</v>
      </c>
      <c r="Q27" s="119" t="s">
        <v>87</v>
      </c>
      <c r="R27" s="46" t="s">
        <v>681</v>
      </c>
      <c r="S27" s="46" t="s">
        <v>661</v>
      </c>
      <c r="T27" s="46" t="s">
        <v>722</v>
      </c>
      <c r="U27" s="49" t="s">
        <v>88</v>
      </c>
      <c r="V27" s="49"/>
      <c r="W27" s="65">
        <v>15</v>
      </c>
      <c r="X27" s="65" t="s">
        <v>348</v>
      </c>
      <c r="Y27" s="65">
        <v>15</v>
      </c>
      <c r="Z27" s="65" t="s">
        <v>349</v>
      </c>
      <c r="AA27" s="65">
        <v>15</v>
      </c>
      <c r="AB27" s="65" t="s">
        <v>350</v>
      </c>
      <c r="AC27" s="70">
        <v>15</v>
      </c>
      <c r="AD27" s="65" t="s">
        <v>350</v>
      </c>
      <c r="AE27" s="65">
        <v>15</v>
      </c>
      <c r="AF27" s="65" t="s">
        <v>350</v>
      </c>
      <c r="AG27" s="65">
        <v>15</v>
      </c>
      <c r="AH27" s="65" t="s">
        <v>351</v>
      </c>
      <c r="AI27" s="70">
        <v>10</v>
      </c>
      <c r="AJ27" s="65" t="s">
        <v>352</v>
      </c>
      <c r="AK27" s="70" t="s">
        <v>96</v>
      </c>
      <c r="AL27" s="71">
        <v>1</v>
      </c>
      <c r="AM27" s="72">
        <f t="shared" si="4"/>
        <v>100</v>
      </c>
      <c r="AN27" s="72" t="str">
        <f t="shared" si="5"/>
        <v>FUERTE</v>
      </c>
      <c r="AO27" s="72">
        <f>(SUM(AM27:AM27))</f>
        <v>100</v>
      </c>
      <c r="AP27" s="72">
        <f>COUNTIF(J27:J27,"*")</f>
        <v>1</v>
      </c>
      <c r="AQ27" s="72">
        <f>+AO27/AP27</f>
        <v>100</v>
      </c>
      <c r="AR27" s="72" t="str">
        <f>IF(AQ27&lt;50,"DEBIL",IF(AQ27&lt;96,"MODERADO","FUERTE"))</f>
        <v>FUERTE</v>
      </c>
      <c r="AS27" s="73" t="str">
        <f>IFERROR(CONCATENATE(AQ27," ", AR27)," ")</f>
        <v>100 FUERTE</v>
      </c>
      <c r="AT27" s="90">
        <f>SUM(IF(AK27="probabilidad",AM27,0))</f>
        <v>0</v>
      </c>
      <c r="AU27" s="90">
        <f>COUNTIF(AK27:AK27,"Probabilidad")</f>
        <v>0</v>
      </c>
      <c r="AV27" s="90">
        <f>IFERROR(AT27/AU27,0)</f>
        <v>0</v>
      </c>
      <c r="AW27" s="90" t="str">
        <f>IF(AV27&lt;50,"No disminuye",IF(AV27&lt;96,"Indirectamente","Directamente"))</f>
        <v>No disminuye</v>
      </c>
      <c r="AX27" s="73" t="s">
        <v>83</v>
      </c>
      <c r="AY27" s="73" t="str">
        <f t="shared" si="7"/>
        <v>Moderado</v>
      </c>
      <c r="AZ27" s="74" t="str">
        <f t="shared" si="6"/>
        <v>MODERADO</v>
      </c>
      <c r="BA27" s="81" t="s">
        <v>97</v>
      </c>
      <c r="BB27" s="61" t="s">
        <v>353</v>
      </c>
      <c r="BC27" s="61" t="s">
        <v>354</v>
      </c>
      <c r="BD27" s="61" t="s">
        <v>355</v>
      </c>
      <c r="BE27" s="76">
        <v>43831</v>
      </c>
      <c r="BF27" s="76">
        <v>44074</v>
      </c>
      <c r="BG27" s="88" t="s">
        <v>356</v>
      </c>
      <c r="BH27" s="61" t="s">
        <v>357</v>
      </c>
      <c r="BI27" s="61" t="s">
        <v>358</v>
      </c>
    </row>
    <row r="28" spans="1:61" ht="330.75" x14ac:dyDescent="0.25">
      <c r="A28" s="82" t="s">
        <v>170</v>
      </c>
      <c r="B28" s="63">
        <v>15</v>
      </c>
      <c r="C28" s="64">
        <v>43951</v>
      </c>
      <c r="D28" s="49" t="s">
        <v>341</v>
      </c>
      <c r="E28" s="45" t="s">
        <v>679</v>
      </c>
      <c r="F28" s="49">
        <v>2</v>
      </c>
      <c r="G28" s="49" t="s">
        <v>359</v>
      </c>
      <c r="H28" s="68" t="s">
        <v>360</v>
      </c>
      <c r="I28" s="49" t="s">
        <v>80</v>
      </c>
      <c r="J28" s="49" t="s">
        <v>361</v>
      </c>
      <c r="K28" s="49"/>
      <c r="L28" s="63" t="s">
        <v>83</v>
      </c>
      <c r="M28" s="63" t="s">
        <v>345</v>
      </c>
      <c r="N28" s="66" t="str">
        <f t="shared" si="0"/>
        <v>MODERADO</v>
      </c>
      <c r="O28" s="67" t="s">
        <v>362</v>
      </c>
      <c r="P28" s="89" t="s">
        <v>363</v>
      </c>
      <c r="Q28" s="119" t="s">
        <v>87</v>
      </c>
      <c r="R28" s="46" t="s">
        <v>680</v>
      </c>
      <c r="S28" s="46" t="s">
        <v>87</v>
      </c>
      <c r="T28" s="46" t="s">
        <v>723</v>
      </c>
      <c r="U28" s="49" t="s">
        <v>88</v>
      </c>
      <c r="V28" s="49"/>
      <c r="W28" s="65">
        <v>15</v>
      </c>
      <c r="X28" s="65" t="s">
        <v>364</v>
      </c>
      <c r="Y28" s="65">
        <v>15</v>
      </c>
      <c r="Z28" s="65" t="s">
        <v>365</v>
      </c>
      <c r="AA28" s="65">
        <v>15</v>
      </c>
      <c r="AB28" s="65" t="s">
        <v>366</v>
      </c>
      <c r="AC28" s="70">
        <v>15</v>
      </c>
      <c r="AD28" s="65" t="s">
        <v>366</v>
      </c>
      <c r="AE28" s="65">
        <v>15</v>
      </c>
      <c r="AF28" s="65" t="s">
        <v>366</v>
      </c>
      <c r="AG28" s="65">
        <v>15</v>
      </c>
      <c r="AH28" s="65" t="s">
        <v>367</v>
      </c>
      <c r="AI28" s="70">
        <v>10</v>
      </c>
      <c r="AJ28" s="65" t="s">
        <v>366</v>
      </c>
      <c r="AK28" s="70" t="s">
        <v>96</v>
      </c>
      <c r="AL28" s="71">
        <v>1</v>
      </c>
      <c r="AM28" s="72">
        <f t="shared" si="4"/>
        <v>100</v>
      </c>
      <c r="AN28" s="72" t="str">
        <f t="shared" si="5"/>
        <v>FUERTE</v>
      </c>
      <c r="AO28" s="72">
        <f>(SUM(AM28:AM28))</f>
        <v>100</v>
      </c>
      <c r="AP28" s="72">
        <f>COUNTIF(J28:J28,"*")</f>
        <v>1</v>
      </c>
      <c r="AQ28" s="72">
        <f>+AO28/AP28</f>
        <v>100</v>
      </c>
      <c r="AR28" s="72" t="str">
        <f>IF(AQ28&lt;50,"DEBIL",IF(AQ28&lt;96,"MODERADO","FUERTE"))</f>
        <v>FUERTE</v>
      </c>
      <c r="AS28" s="73" t="str">
        <f>IFERROR(CONCATENATE(AQ28," ", AR28)," ")</f>
        <v>100 FUERTE</v>
      </c>
      <c r="AT28" s="90">
        <f>SUM(IF(AK28="probabilidad",AM28,0))</f>
        <v>0</v>
      </c>
      <c r="AU28" s="90">
        <f>COUNTIF(AK28:AK28,"Probabilidad")</f>
        <v>0</v>
      </c>
      <c r="AV28" s="90">
        <f>IFERROR(AT28/AU28,0)</f>
        <v>0</v>
      </c>
      <c r="AW28" s="90" t="str">
        <f>IF(AV28&lt;50,"No disminuye",IF(AV28&lt;96,"Indirectamente","Directamente"))</f>
        <v>No disminuye</v>
      </c>
      <c r="AX28" s="73" t="s">
        <v>83</v>
      </c>
      <c r="AY28" s="73" t="str">
        <f t="shared" si="7"/>
        <v>Moderado</v>
      </c>
      <c r="AZ28" s="74" t="str">
        <f t="shared" si="6"/>
        <v>MODERADO</v>
      </c>
      <c r="BA28" s="81" t="s">
        <v>97</v>
      </c>
      <c r="BB28" s="61" t="s">
        <v>368</v>
      </c>
      <c r="BC28" s="61" t="s">
        <v>369</v>
      </c>
      <c r="BD28" s="61" t="s">
        <v>355</v>
      </c>
      <c r="BE28" s="76">
        <v>43831</v>
      </c>
      <c r="BF28" s="76">
        <v>44074</v>
      </c>
      <c r="BG28" s="88" t="s">
        <v>370</v>
      </c>
      <c r="BH28" s="61" t="s">
        <v>371</v>
      </c>
      <c r="BI28" s="61" t="s">
        <v>372</v>
      </c>
    </row>
    <row r="29" spans="1:61" ht="148.5" customHeight="1" x14ac:dyDescent="0.25">
      <c r="A29" s="82" t="s">
        <v>280</v>
      </c>
      <c r="B29" s="63">
        <v>16</v>
      </c>
      <c r="C29" s="64">
        <v>43971</v>
      </c>
      <c r="D29" s="49" t="s">
        <v>373</v>
      </c>
      <c r="E29" s="45" t="s">
        <v>675</v>
      </c>
      <c r="F29" s="49">
        <v>1</v>
      </c>
      <c r="G29" s="49" t="s">
        <v>374</v>
      </c>
      <c r="H29" s="68" t="s">
        <v>375</v>
      </c>
      <c r="I29" s="49" t="s">
        <v>80</v>
      </c>
      <c r="J29" s="49" t="s">
        <v>376</v>
      </c>
      <c r="K29" s="49"/>
      <c r="L29" s="63" t="s">
        <v>83</v>
      </c>
      <c r="M29" s="63" t="s">
        <v>84</v>
      </c>
      <c r="N29" s="66" t="str">
        <f t="shared" si="0"/>
        <v>ALTO</v>
      </c>
      <c r="O29" s="67" t="s">
        <v>377</v>
      </c>
      <c r="P29" s="89" t="s">
        <v>378</v>
      </c>
      <c r="Q29" s="119" t="s">
        <v>661</v>
      </c>
      <c r="R29" s="46" t="s">
        <v>662</v>
      </c>
      <c r="S29" s="46" t="s">
        <v>87</v>
      </c>
      <c r="T29" s="46" t="s">
        <v>734</v>
      </c>
      <c r="U29" s="49" t="s">
        <v>230</v>
      </c>
      <c r="V29" s="49"/>
      <c r="W29" s="65">
        <v>15</v>
      </c>
      <c r="X29" s="65" t="s">
        <v>379</v>
      </c>
      <c r="Y29" s="65">
        <v>15</v>
      </c>
      <c r="Z29" s="65" t="s">
        <v>379</v>
      </c>
      <c r="AA29" s="65">
        <v>15</v>
      </c>
      <c r="AB29" s="65" t="s">
        <v>380</v>
      </c>
      <c r="AC29" s="70">
        <v>10</v>
      </c>
      <c r="AD29" s="65" t="s">
        <v>381</v>
      </c>
      <c r="AE29" s="65">
        <v>15</v>
      </c>
      <c r="AF29" s="65" t="s">
        <v>381</v>
      </c>
      <c r="AG29" s="65">
        <v>15</v>
      </c>
      <c r="AH29" s="65" t="s">
        <v>381</v>
      </c>
      <c r="AI29" s="70">
        <v>10</v>
      </c>
      <c r="AJ29" s="65" t="s">
        <v>381</v>
      </c>
      <c r="AK29" s="70" t="s">
        <v>151</v>
      </c>
      <c r="AL29" s="71">
        <f>IF(P29&lt;&gt;"", 5-COUNTBLANK(P29:P31)," ")</f>
        <v>3</v>
      </c>
      <c r="AM29" s="72">
        <f t="shared" si="4"/>
        <v>95</v>
      </c>
      <c r="AN29" s="72" t="str">
        <f t="shared" si="5"/>
        <v>MODERADO</v>
      </c>
      <c r="AO29" s="153">
        <f>(SUM(AM29:AM31))</f>
        <v>95</v>
      </c>
      <c r="AP29" s="153">
        <f>COUNTIF(J29:J31,"*")</f>
        <v>3</v>
      </c>
      <c r="AQ29" s="153">
        <f>+AO29/AP29</f>
        <v>31.666666666666668</v>
      </c>
      <c r="AR29" s="153" t="str">
        <f>IF(AQ29&lt;50,"DEBIL",IF(AQ29&lt;96,"MODERADO","FUERTE"))</f>
        <v>DEBIL</v>
      </c>
      <c r="AS29" s="85" t="str">
        <f>IFERROR(CONCATENATE(AQ29," ", AR29)," ")</f>
        <v>31,6666666666667 DEBIL</v>
      </c>
      <c r="AT29" s="152">
        <f>SUM(IF(AK29="probabilidad",AM29,0),IF(AK30="probabilidad",AM30,0),IF(AK31="probabilidad",AM31,0))</f>
        <v>95</v>
      </c>
      <c r="AU29" s="152">
        <f>COUNTIF(AK29:AK31,"Probabilidad")</f>
        <v>1</v>
      </c>
      <c r="AV29" s="152">
        <f>AT29/AU29</f>
        <v>95</v>
      </c>
      <c r="AW29" s="152" t="str">
        <f>IF(AV29&lt;50,"No disminuye",IF(AV29&lt;96,"Indirectamente","Directamente"))</f>
        <v>Indirectamente</v>
      </c>
      <c r="AX29" s="73" t="s">
        <v>83</v>
      </c>
      <c r="AY29" s="73" t="str">
        <f t="shared" si="7"/>
        <v>Mayor</v>
      </c>
      <c r="AZ29" s="74" t="str">
        <f t="shared" si="6"/>
        <v>ALTO</v>
      </c>
      <c r="BA29" s="81" t="s">
        <v>97</v>
      </c>
      <c r="BB29" s="61" t="s">
        <v>382</v>
      </c>
      <c r="BC29" s="61" t="s">
        <v>383</v>
      </c>
      <c r="BD29" s="61" t="s">
        <v>291</v>
      </c>
      <c r="BE29" s="76">
        <v>43983</v>
      </c>
      <c r="BF29" s="76">
        <v>44074</v>
      </c>
      <c r="BG29" s="88" t="s">
        <v>384</v>
      </c>
      <c r="BH29" s="61" t="s">
        <v>385</v>
      </c>
      <c r="BI29" s="61" t="s">
        <v>386</v>
      </c>
    </row>
    <row r="30" spans="1:61" ht="110.25" customHeight="1" x14ac:dyDescent="0.25">
      <c r="A30" s="82" t="s">
        <v>280</v>
      </c>
      <c r="B30" s="63">
        <v>16</v>
      </c>
      <c r="C30" s="64">
        <v>43971</v>
      </c>
      <c r="D30" s="49" t="s">
        <v>373</v>
      </c>
      <c r="E30" s="45" t="s">
        <v>675</v>
      </c>
      <c r="F30" s="49">
        <v>1</v>
      </c>
      <c r="G30" s="49" t="s">
        <v>374</v>
      </c>
      <c r="H30" s="68" t="s">
        <v>375</v>
      </c>
      <c r="I30" s="49"/>
      <c r="J30" s="65" t="s">
        <v>387</v>
      </c>
      <c r="K30" s="65"/>
      <c r="L30" s="63" t="s">
        <v>83</v>
      </c>
      <c r="M30" s="63" t="s">
        <v>84</v>
      </c>
      <c r="N30" s="66" t="str">
        <f t="shared" si="0"/>
        <v>ALTO</v>
      </c>
      <c r="O30" s="67"/>
      <c r="P30" s="68"/>
      <c r="Q30" s="119"/>
      <c r="R30" s="49"/>
      <c r="S30" s="49"/>
      <c r="T30" s="49"/>
      <c r="U30" s="49"/>
      <c r="V30" s="49"/>
      <c r="W30" s="65"/>
      <c r="X30" s="65"/>
      <c r="Y30" s="65"/>
      <c r="Z30" s="65"/>
      <c r="AA30" s="65"/>
      <c r="AB30" s="65"/>
      <c r="AC30" s="70"/>
      <c r="AD30" s="65"/>
      <c r="AE30" s="65"/>
      <c r="AF30" s="65"/>
      <c r="AG30" s="65"/>
      <c r="AH30" s="65"/>
      <c r="AI30" s="70"/>
      <c r="AJ30" s="65"/>
      <c r="AK30" s="70"/>
      <c r="AL30" s="71">
        <v>3</v>
      </c>
      <c r="AM30" s="72" t="str">
        <f t="shared" si="4"/>
        <v xml:space="preserve"> </v>
      </c>
      <c r="AN30" s="72" t="str">
        <f t="shared" si="5"/>
        <v xml:space="preserve"> </v>
      </c>
      <c r="AO30" s="153"/>
      <c r="AP30" s="153"/>
      <c r="AQ30" s="153"/>
      <c r="AR30" s="153"/>
      <c r="AS30" s="85" t="s">
        <v>388</v>
      </c>
      <c r="AT30" s="152"/>
      <c r="AU30" s="152"/>
      <c r="AV30" s="152"/>
      <c r="AW30" s="152"/>
      <c r="AX30" s="73" t="s">
        <v>83</v>
      </c>
      <c r="AY30" s="73" t="s">
        <v>84</v>
      </c>
      <c r="AZ30" s="74" t="s">
        <v>192</v>
      </c>
      <c r="BA30" s="81" t="s">
        <v>97</v>
      </c>
      <c r="BB30" s="49"/>
      <c r="BC30" s="49"/>
      <c r="BD30" s="49"/>
      <c r="BE30" s="76"/>
      <c r="BF30" s="76"/>
      <c r="BG30" s="88"/>
      <c r="BH30" s="49"/>
      <c r="BI30" s="49"/>
    </row>
    <row r="31" spans="1:61" ht="110.25" customHeight="1" x14ac:dyDescent="0.25">
      <c r="A31" s="82" t="s">
        <v>280</v>
      </c>
      <c r="B31" s="63">
        <v>16</v>
      </c>
      <c r="C31" s="64">
        <v>43971</v>
      </c>
      <c r="D31" s="49" t="s">
        <v>373</v>
      </c>
      <c r="E31" s="45" t="s">
        <v>675</v>
      </c>
      <c r="F31" s="49">
        <v>1</v>
      </c>
      <c r="G31" s="49" t="s">
        <v>374</v>
      </c>
      <c r="H31" s="68" t="s">
        <v>375</v>
      </c>
      <c r="I31" s="49"/>
      <c r="J31" s="49" t="s">
        <v>389</v>
      </c>
      <c r="K31" s="49"/>
      <c r="L31" s="63" t="s">
        <v>83</v>
      </c>
      <c r="M31" s="63" t="s">
        <v>84</v>
      </c>
      <c r="N31" s="66" t="str">
        <f t="shared" si="0"/>
        <v>ALTO</v>
      </c>
      <c r="O31" s="67"/>
      <c r="P31" s="68"/>
      <c r="Q31" s="119"/>
      <c r="R31" s="49"/>
      <c r="S31" s="49"/>
      <c r="T31" s="49"/>
      <c r="U31" s="49"/>
      <c r="V31" s="49"/>
      <c r="W31" s="65"/>
      <c r="X31" s="65"/>
      <c r="Y31" s="65"/>
      <c r="Z31" s="65"/>
      <c r="AA31" s="65"/>
      <c r="AB31" s="65"/>
      <c r="AC31" s="70"/>
      <c r="AD31" s="65"/>
      <c r="AE31" s="65"/>
      <c r="AF31" s="65"/>
      <c r="AG31" s="65"/>
      <c r="AH31" s="65"/>
      <c r="AI31" s="70"/>
      <c r="AJ31" s="65"/>
      <c r="AK31" s="70"/>
      <c r="AL31" s="71">
        <v>3</v>
      </c>
      <c r="AM31" s="72" t="str">
        <f t="shared" si="4"/>
        <v xml:space="preserve"> </v>
      </c>
      <c r="AN31" s="72" t="str">
        <f t="shared" si="5"/>
        <v xml:space="preserve"> </v>
      </c>
      <c r="AO31" s="153"/>
      <c r="AP31" s="153"/>
      <c r="AQ31" s="153"/>
      <c r="AR31" s="153"/>
      <c r="AS31" s="85" t="s">
        <v>388</v>
      </c>
      <c r="AT31" s="152"/>
      <c r="AU31" s="152"/>
      <c r="AV31" s="152"/>
      <c r="AW31" s="152"/>
      <c r="AX31" s="73" t="s">
        <v>83</v>
      </c>
      <c r="AY31" s="73" t="s">
        <v>84</v>
      </c>
      <c r="AZ31" s="74" t="s">
        <v>192</v>
      </c>
      <c r="BA31" s="81" t="s">
        <v>97</v>
      </c>
      <c r="BB31" s="61"/>
      <c r="BC31" s="61"/>
      <c r="BD31" s="61"/>
      <c r="BE31" s="76"/>
      <c r="BF31" s="76"/>
      <c r="BG31" s="88"/>
      <c r="BH31" s="61"/>
      <c r="BI31" s="61"/>
    </row>
    <row r="32" spans="1:61" ht="129.75" customHeight="1" x14ac:dyDescent="0.25">
      <c r="A32" s="82" t="s">
        <v>280</v>
      </c>
      <c r="B32" s="63">
        <v>16</v>
      </c>
      <c r="C32" s="64">
        <v>43970</v>
      </c>
      <c r="D32" s="49" t="s">
        <v>390</v>
      </c>
      <c r="E32" s="49" t="s">
        <v>674</v>
      </c>
      <c r="F32" s="49">
        <v>1</v>
      </c>
      <c r="G32" s="49" t="s">
        <v>391</v>
      </c>
      <c r="H32" s="68" t="s">
        <v>392</v>
      </c>
      <c r="I32" s="49"/>
      <c r="J32" s="49" t="s">
        <v>393</v>
      </c>
      <c r="K32" s="49"/>
      <c r="L32" s="63" t="s">
        <v>164</v>
      </c>
      <c r="M32" s="63" t="s">
        <v>141</v>
      </c>
      <c r="N32" s="66" t="str">
        <f t="shared" si="0"/>
        <v>EXTREMO</v>
      </c>
      <c r="O32" s="67" t="s">
        <v>394</v>
      </c>
      <c r="P32" s="89" t="s">
        <v>395</v>
      </c>
      <c r="Q32" s="119" t="s">
        <v>87</v>
      </c>
      <c r="R32" s="46" t="s">
        <v>663</v>
      </c>
      <c r="S32" s="117" t="s">
        <v>710</v>
      </c>
      <c r="T32" s="117" t="s">
        <v>730</v>
      </c>
      <c r="U32" s="49" t="s">
        <v>88</v>
      </c>
      <c r="V32" s="49"/>
      <c r="W32" s="65">
        <v>15</v>
      </c>
      <c r="X32" s="65" t="s">
        <v>396</v>
      </c>
      <c r="Y32" s="65">
        <v>15</v>
      </c>
      <c r="Z32" s="65" t="s">
        <v>396</v>
      </c>
      <c r="AA32" s="65">
        <v>15</v>
      </c>
      <c r="AB32" s="65" t="s">
        <v>397</v>
      </c>
      <c r="AC32" s="70">
        <v>15</v>
      </c>
      <c r="AD32" s="65" t="s">
        <v>398</v>
      </c>
      <c r="AE32" s="65">
        <v>15</v>
      </c>
      <c r="AF32" s="65" t="s">
        <v>399</v>
      </c>
      <c r="AG32" s="65">
        <v>15</v>
      </c>
      <c r="AH32" s="65" t="s">
        <v>400</v>
      </c>
      <c r="AI32" s="70">
        <v>10</v>
      </c>
      <c r="AJ32" s="65" t="s">
        <v>401</v>
      </c>
      <c r="AK32" s="70" t="s">
        <v>151</v>
      </c>
      <c r="AL32" s="71">
        <v>3</v>
      </c>
      <c r="AM32" s="72">
        <f t="shared" si="4"/>
        <v>100</v>
      </c>
      <c r="AN32" s="72" t="str">
        <f t="shared" si="5"/>
        <v>FUERTE</v>
      </c>
      <c r="AO32" s="153">
        <f>(SUM(AM32:AM34))</f>
        <v>300</v>
      </c>
      <c r="AP32" s="153">
        <f>COUNTIF(J32:J34,"*")</f>
        <v>3</v>
      </c>
      <c r="AQ32" s="153">
        <f>+AO32/AP32</f>
        <v>100</v>
      </c>
      <c r="AR32" s="153" t="str">
        <f>IF(AQ32&lt;50,"DEBIL",IF(AQ32&lt;96,"MODERADO","FUERTE"))</f>
        <v>FUERTE</v>
      </c>
      <c r="AS32" s="73" t="str">
        <f>IFERROR(CONCATENATE(AQ32," ", AR32)," ")</f>
        <v>100 FUERTE</v>
      </c>
      <c r="AT32" s="152">
        <f>SUM(IF(AK32="probabilidad",AM32,0),IF(AK33="probabilidad",AM33,0),IF(AK34="probabilidad",AM34,0))</f>
        <v>300</v>
      </c>
      <c r="AU32" s="152">
        <f>COUNTIF(AK32:AK34,"Probabilidad")</f>
        <v>3</v>
      </c>
      <c r="AV32" s="152">
        <f>AT32/AU32</f>
        <v>100</v>
      </c>
      <c r="AW32" s="152" t="str">
        <f>IF(AV32&lt;50,"No disminuye",IF(AV32&lt;96,"Indirectamente","Directamente"))</f>
        <v>Directamente</v>
      </c>
      <c r="AX32" s="73" t="s">
        <v>83</v>
      </c>
      <c r="AY32" s="73" t="str">
        <f t="shared" ref="AY32:AY46" si="8">M32</f>
        <v>Catastrófico</v>
      </c>
      <c r="AZ32" s="74" t="str">
        <f t="shared" ref="AZ32:AZ56" si="9">IFERROR(IF(AND(AX32&lt;&gt;"",AY32&lt;&gt;""),(INDEX(matriz1,MATCH(AX32,Probalidad,0),MATCH(AY32,impacto,0))),""),"")</f>
        <v>EXTREMO</v>
      </c>
      <c r="BA32" s="81" t="s">
        <v>97</v>
      </c>
      <c r="BB32" s="61" t="s">
        <v>402</v>
      </c>
      <c r="BC32" s="61" t="s">
        <v>403</v>
      </c>
      <c r="BD32" s="61" t="s">
        <v>404</v>
      </c>
      <c r="BE32" s="76">
        <v>43952</v>
      </c>
      <c r="BF32" s="76">
        <v>44196</v>
      </c>
      <c r="BG32" s="81">
        <v>1</v>
      </c>
      <c r="BH32" s="61" t="s">
        <v>403</v>
      </c>
      <c r="BI32" s="61" t="s">
        <v>405</v>
      </c>
    </row>
    <row r="33" spans="1:61" ht="173.25" x14ac:dyDescent="0.25">
      <c r="A33" s="82" t="s">
        <v>280</v>
      </c>
      <c r="B33" s="63">
        <v>16</v>
      </c>
      <c r="C33" s="64">
        <v>43970</v>
      </c>
      <c r="D33" s="49" t="s">
        <v>390</v>
      </c>
      <c r="E33" s="49" t="s">
        <v>674</v>
      </c>
      <c r="F33" s="49">
        <v>1</v>
      </c>
      <c r="G33" s="49" t="s">
        <v>391</v>
      </c>
      <c r="H33" s="68" t="s">
        <v>392</v>
      </c>
      <c r="I33" s="49" t="s">
        <v>80</v>
      </c>
      <c r="J33" s="65" t="s">
        <v>406</v>
      </c>
      <c r="K33" s="65"/>
      <c r="L33" s="63" t="s">
        <v>164</v>
      </c>
      <c r="M33" s="63" t="s">
        <v>141</v>
      </c>
      <c r="N33" s="66" t="str">
        <f t="shared" si="0"/>
        <v>EXTREMO</v>
      </c>
      <c r="O33" s="67" t="s">
        <v>407</v>
      </c>
      <c r="P33" s="68" t="s">
        <v>408</v>
      </c>
      <c r="Q33" s="119" t="s">
        <v>87</v>
      </c>
      <c r="R33" s="46" t="s">
        <v>664</v>
      </c>
      <c r="S33" s="117" t="s">
        <v>87</v>
      </c>
      <c r="T33" s="117" t="s">
        <v>729</v>
      </c>
      <c r="U33" s="49" t="s">
        <v>88</v>
      </c>
      <c r="V33" s="49"/>
      <c r="W33" s="65">
        <v>15</v>
      </c>
      <c r="X33" s="65" t="s">
        <v>409</v>
      </c>
      <c r="Y33" s="65">
        <v>15</v>
      </c>
      <c r="Z33" s="65" t="s">
        <v>409</v>
      </c>
      <c r="AA33" s="65">
        <v>15</v>
      </c>
      <c r="AB33" s="65" t="s">
        <v>410</v>
      </c>
      <c r="AC33" s="70">
        <v>15</v>
      </c>
      <c r="AD33" s="65" t="s">
        <v>411</v>
      </c>
      <c r="AE33" s="65">
        <v>15</v>
      </c>
      <c r="AF33" s="65" t="s">
        <v>412</v>
      </c>
      <c r="AG33" s="65">
        <v>15</v>
      </c>
      <c r="AH33" s="65" t="s">
        <v>413</v>
      </c>
      <c r="AI33" s="70">
        <v>10</v>
      </c>
      <c r="AJ33" s="65" t="s">
        <v>414</v>
      </c>
      <c r="AK33" s="70" t="s">
        <v>151</v>
      </c>
      <c r="AL33" s="71">
        <v>3</v>
      </c>
      <c r="AM33" s="72">
        <f t="shared" si="4"/>
        <v>100</v>
      </c>
      <c r="AN33" s="72" t="str">
        <f t="shared" si="5"/>
        <v>FUERTE</v>
      </c>
      <c r="AO33" s="153"/>
      <c r="AP33" s="153"/>
      <c r="AQ33" s="153"/>
      <c r="AR33" s="153"/>
      <c r="AS33" s="73" t="s">
        <v>114</v>
      </c>
      <c r="AT33" s="152"/>
      <c r="AU33" s="152"/>
      <c r="AV33" s="152"/>
      <c r="AW33" s="152"/>
      <c r="AX33" s="73" t="s">
        <v>83</v>
      </c>
      <c r="AY33" s="73" t="str">
        <f t="shared" si="8"/>
        <v>Catastrófico</v>
      </c>
      <c r="AZ33" s="74" t="str">
        <f t="shared" si="9"/>
        <v>EXTREMO</v>
      </c>
      <c r="BA33" s="81" t="s">
        <v>97</v>
      </c>
      <c r="BB33" s="49"/>
      <c r="BC33" s="49"/>
      <c r="BD33" s="49"/>
      <c r="BE33" s="76"/>
      <c r="BF33" s="76"/>
      <c r="BG33" s="88"/>
      <c r="BH33" s="49"/>
      <c r="BI33" s="49"/>
    </row>
    <row r="34" spans="1:61" ht="141.75" x14ac:dyDescent="0.25">
      <c r="A34" s="82" t="s">
        <v>280</v>
      </c>
      <c r="B34" s="63">
        <v>16</v>
      </c>
      <c r="C34" s="64">
        <v>43970</v>
      </c>
      <c r="D34" s="49" t="s">
        <v>390</v>
      </c>
      <c r="E34" s="49" t="s">
        <v>674</v>
      </c>
      <c r="F34" s="49">
        <v>1</v>
      </c>
      <c r="G34" s="49" t="s">
        <v>391</v>
      </c>
      <c r="H34" s="68" t="s">
        <v>392</v>
      </c>
      <c r="I34" s="49" t="s">
        <v>80</v>
      </c>
      <c r="J34" s="49" t="s">
        <v>415</v>
      </c>
      <c r="K34" s="49"/>
      <c r="L34" s="63" t="s">
        <v>164</v>
      </c>
      <c r="M34" s="63" t="s">
        <v>141</v>
      </c>
      <c r="N34" s="66" t="str">
        <f t="shared" si="0"/>
        <v>EXTREMO</v>
      </c>
      <c r="O34" s="67" t="s">
        <v>416</v>
      </c>
      <c r="P34" s="68" t="s">
        <v>417</v>
      </c>
      <c r="Q34" s="119" t="s">
        <v>196</v>
      </c>
      <c r="R34" s="46" t="s">
        <v>418</v>
      </c>
      <c r="S34" s="46" t="s">
        <v>196</v>
      </c>
      <c r="T34" s="46" t="s">
        <v>728</v>
      </c>
      <c r="U34" s="49" t="s">
        <v>88</v>
      </c>
      <c r="V34" s="49"/>
      <c r="W34" s="65">
        <v>15</v>
      </c>
      <c r="X34" s="65" t="s">
        <v>419</v>
      </c>
      <c r="Y34" s="65">
        <v>15</v>
      </c>
      <c r="Z34" s="65" t="s">
        <v>419</v>
      </c>
      <c r="AA34" s="65">
        <v>15</v>
      </c>
      <c r="AB34" s="65" t="s">
        <v>420</v>
      </c>
      <c r="AC34" s="70">
        <v>15</v>
      </c>
      <c r="AD34" s="65" t="s">
        <v>421</v>
      </c>
      <c r="AE34" s="65">
        <v>15</v>
      </c>
      <c r="AF34" s="65" t="s">
        <v>422</v>
      </c>
      <c r="AG34" s="65">
        <v>15</v>
      </c>
      <c r="AH34" s="65" t="s">
        <v>423</v>
      </c>
      <c r="AI34" s="70">
        <v>10</v>
      </c>
      <c r="AJ34" s="65" t="s">
        <v>424</v>
      </c>
      <c r="AK34" s="70" t="s">
        <v>151</v>
      </c>
      <c r="AL34" s="71">
        <v>3</v>
      </c>
      <c r="AM34" s="72">
        <f t="shared" si="4"/>
        <v>100</v>
      </c>
      <c r="AN34" s="72" t="str">
        <f t="shared" si="5"/>
        <v>FUERTE</v>
      </c>
      <c r="AO34" s="153"/>
      <c r="AP34" s="153"/>
      <c r="AQ34" s="153"/>
      <c r="AR34" s="153"/>
      <c r="AS34" s="73" t="s">
        <v>114</v>
      </c>
      <c r="AT34" s="152"/>
      <c r="AU34" s="152"/>
      <c r="AV34" s="152"/>
      <c r="AW34" s="152"/>
      <c r="AX34" s="73" t="s">
        <v>83</v>
      </c>
      <c r="AY34" s="73" t="str">
        <f t="shared" si="8"/>
        <v>Catastrófico</v>
      </c>
      <c r="AZ34" s="74" t="str">
        <f t="shared" si="9"/>
        <v>EXTREMO</v>
      </c>
      <c r="BA34" s="81" t="s">
        <v>97</v>
      </c>
      <c r="BB34" s="61"/>
      <c r="BC34" s="61"/>
      <c r="BD34" s="61"/>
      <c r="BE34" s="76"/>
      <c r="BF34" s="76"/>
      <c r="BG34" s="88"/>
      <c r="BH34" s="61"/>
      <c r="BI34" s="61"/>
    </row>
    <row r="35" spans="1:61" ht="409.5" x14ac:dyDescent="0.25">
      <c r="A35" s="82" t="s">
        <v>76</v>
      </c>
      <c r="B35" s="63">
        <v>9</v>
      </c>
      <c r="C35" s="64">
        <v>44196</v>
      </c>
      <c r="D35" s="49" t="s">
        <v>425</v>
      </c>
      <c r="E35" s="49" t="s">
        <v>692</v>
      </c>
      <c r="F35" s="49">
        <v>1</v>
      </c>
      <c r="G35" s="49" t="s">
        <v>426</v>
      </c>
      <c r="H35" s="68" t="s">
        <v>427</v>
      </c>
      <c r="I35" s="49" t="s">
        <v>428</v>
      </c>
      <c r="J35" s="49" t="s">
        <v>429</v>
      </c>
      <c r="K35" s="49"/>
      <c r="L35" s="63" t="s">
        <v>83</v>
      </c>
      <c r="M35" s="63" t="s">
        <v>345</v>
      </c>
      <c r="N35" s="66" t="str">
        <f t="shared" si="0"/>
        <v>MODERADO</v>
      </c>
      <c r="O35" s="67" t="s">
        <v>430</v>
      </c>
      <c r="P35" s="89" t="s">
        <v>431</v>
      </c>
      <c r="Q35" s="119" t="s">
        <v>87</v>
      </c>
      <c r="R35" s="46" t="s">
        <v>701</v>
      </c>
      <c r="S35" s="46" t="s">
        <v>710</v>
      </c>
      <c r="T35" s="46" t="s">
        <v>735</v>
      </c>
      <c r="U35" s="49" t="s">
        <v>88</v>
      </c>
      <c r="V35" s="49"/>
      <c r="W35" s="65">
        <v>15</v>
      </c>
      <c r="X35" s="65" t="s">
        <v>432</v>
      </c>
      <c r="Y35" s="65">
        <v>15</v>
      </c>
      <c r="Z35" s="65" t="s">
        <v>433</v>
      </c>
      <c r="AA35" s="65">
        <v>15</v>
      </c>
      <c r="AB35" s="65" t="s">
        <v>433</v>
      </c>
      <c r="AC35" s="70">
        <v>15</v>
      </c>
      <c r="AD35" s="65" t="s">
        <v>433</v>
      </c>
      <c r="AE35" s="65">
        <v>15</v>
      </c>
      <c r="AF35" s="65" t="s">
        <v>433</v>
      </c>
      <c r="AG35" s="65">
        <v>15</v>
      </c>
      <c r="AH35" s="65" t="s">
        <v>433</v>
      </c>
      <c r="AI35" s="70">
        <v>10</v>
      </c>
      <c r="AJ35" s="65" t="s">
        <v>433</v>
      </c>
      <c r="AK35" s="70" t="s">
        <v>151</v>
      </c>
      <c r="AL35" s="71">
        <v>1</v>
      </c>
      <c r="AM35" s="72">
        <f t="shared" si="4"/>
        <v>100</v>
      </c>
      <c r="AN35" s="72" t="str">
        <f t="shared" si="5"/>
        <v>FUERTE</v>
      </c>
      <c r="AO35" s="72">
        <f>(SUM(AM35:AM35))</f>
        <v>100</v>
      </c>
      <c r="AP35" s="72">
        <f>COUNTIF(J35:J35,"*")</f>
        <v>1</v>
      </c>
      <c r="AQ35" s="72">
        <f>+AO35/AP35</f>
        <v>100</v>
      </c>
      <c r="AR35" s="72" t="str">
        <f>IF(AQ35&lt;50,"DEBIL",IF(AQ35&lt;96,"MODERADO","FUERTE"))</f>
        <v>FUERTE</v>
      </c>
      <c r="AS35" s="73" t="str">
        <f>IFERROR(CONCATENATE(AQ35," ", AR35)," ")</f>
        <v>100 FUERTE</v>
      </c>
      <c r="AT35" s="90">
        <f>SUM(IF(AK35="probabilidad",AM35,0))</f>
        <v>100</v>
      </c>
      <c r="AU35" s="90">
        <f>COUNTIF(AK35:AK35,"Probabilidad")</f>
        <v>1</v>
      </c>
      <c r="AV35" s="90">
        <f>AT35/AU35</f>
        <v>100</v>
      </c>
      <c r="AW35" s="90" t="str">
        <f>IF(AV35&lt;50,"No disminuye",IF(AV35&lt;96,"Indirectamente","Directamente"))</f>
        <v>Directamente</v>
      </c>
      <c r="AX35" s="73" t="s">
        <v>83</v>
      </c>
      <c r="AY35" s="73" t="str">
        <f t="shared" si="8"/>
        <v>Moderado</v>
      </c>
      <c r="AZ35" s="74" t="str">
        <f t="shared" si="9"/>
        <v>MODERADO</v>
      </c>
      <c r="BA35" s="81" t="s">
        <v>97</v>
      </c>
      <c r="BB35" s="61" t="s">
        <v>434</v>
      </c>
      <c r="BC35" s="61" t="s">
        <v>435</v>
      </c>
      <c r="BD35" s="91" t="s">
        <v>436</v>
      </c>
      <c r="BE35" s="76">
        <v>43862</v>
      </c>
      <c r="BF35" s="76">
        <v>44196</v>
      </c>
      <c r="BG35" s="88" t="s">
        <v>437</v>
      </c>
      <c r="BH35" s="61" t="s">
        <v>438</v>
      </c>
      <c r="BI35" s="61" t="s">
        <v>439</v>
      </c>
    </row>
    <row r="36" spans="1:61" ht="185.25" customHeight="1" x14ac:dyDescent="0.25">
      <c r="A36" s="82" t="s">
        <v>76</v>
      </c>
      <c r="B36" s="63">
        <v>12</v>
      </c>
      <c r="C36" s="64">
        <v>44189</v>
      </c>
      <c r="D36" s="49" t="s">
        <v>440</v>
      </c>
      <c r="E36" s="45" t="s">
        <v>692</v>
      </c>
      <c r="F36" s="49">
        <v>1</v>
      </c>
      <c r="G36" s="49" t="s">
        <v>441</v>
      </c>
      <c r="H36" s="68" t="s">
        <v>442</v>
      </c>
      <c r="I36" s="49" t="s">
        <v>443</v>
      </c>
      <c r="J36" s="49" t="s">
        <v>444</v>
      </c>
      <c r="K36" s="49" t="s">
        <v>445</v>
      </c>
      <c r="L36" s="63" t="s">
        <v>312</v>
      </c>
      <c r="M36" s="63" t="s">
        <v>84</v>
      </c>
      <c r="N36" s="66" t="str">
        <f t="shared" si="0"/>
        <v>EXTREMO</v>
      </c>
      <c r="O36" s="67" t="s">
        <v>446</v>
      </c>
      <c r="P36" s="89" t="s">
        <v>447</v>
      </c>
      <c r="Q36" s="118" t="s">
        <v>87</v>
      </c>
      <c r="R36" s="46" t="s">
        <v>693</v>
      </c>
      <c r="S36" s="46" t="s">
        <v>87</v>
      </c>
      <c r="T36" s="46" t="s">
        <v>736</v>
      </c>
      <c r="U36" s="49" t="s">
        <v>230</v>
      </c>
      <c r="V36" s="49"/>
      <c r="W36" s="65">
        <v>15</v>
      </c>
      <c r="X36" s="65" t="s">
        <v>448</v>
      </c>
      <c r="Y36" s="65">
        <v>15</v>
      </c>
      <c r="Z36" s="65" t="s">
        <v>449</v>
      </c>
      <c r="AA36" s="65">
        <v>15</v>
      </c>
      <c r="AB36" s="65" t="s">
        <v>450</v>
      </c>
      <c r="AC36" s="70">
        <v>15</v>
      </c>
      <c r="AD36" s="65" t="s">
        <v>451</v>
      </c>
      <c r="AE36" s="65">
        <v>15</v>
      </c>
      <c r="AF36" s="65" t="s">
        <v>452</v>
      </c>
      <c r="AG36" s="65">
        <v>15</v>
      </c>
      <c r="AH36" s="65" t="s">
        <v>453</v>
      </c>
      <c r="AI36" s="70">
        <v>10</v>
      </c>
      <c r="AJ36" s="65" t="s">
        <v>454</v>
      </c>
      <c r="AK36" s="70" t="s">
        <v>151</v>
      </c>
      <c r="AL36" s="71">
        <f>IF(P36&lt;&gt;"", 5-COUNTBLANK(P36:P36)," ")</f>
        <v>5</v>
      </c>
      <c r="AM36" s="72">
        <f t="shared" si="4"/>
        <v>100</v>
      </c>
      <c r="AN36" s="72" t="str">
        <f t="shared" si="5"/>
        <v>FUERTE</v>
      </c>
      <c r="AO36" s="72">
        <f>(SUM(AM36:AM36))</f>
        <v>100</v>
      </c>
      <c r="AP36" s="72">
        <f>COUNTIF(J36:J36,"*")</f>
        <v>1</v>
      </c>
      <c r="AQ36" s="72">
        <f>+AO36/AP36</f>
        <v>100</v>
      </c>
      <c r="AR36" s="72" t="str">
        <f>IF(AQ36&lt;50,"DEBIL",IF(AQ36&lt;96,"MODERADO","FUERTE"))</f>
        <v>FUERTE</v>
      </c>
      <c r="AS36" s="73" t="str">
        <f>IFERROR(CONCATENATE(AQ36," ", AR36)," ")</f>
        <v>100 FUERTE</v>
      </c>
      <c r="AT36" s="90" t="e">
        <f>SUM(IF(AK36="probabilidad",AM36,0),IF(#REF!="probabilidad",#REF!,0),IF(#REF!="probabilidad",#REF!,0),IF(#REF!="probabilidad",#REF!,0),IF(#REF!="probabilidad",#REF!,0))</f>
        <v>#REF!</v>
      </c>
      <c r="AU36" s="90">
        <f>COUNTIF(AK36:AK36,"Probabilidad")</f>
        <v>1</v>
      </c>
      <c r="AV36" s="90" t="e">
        <f>AT36/AU36</f>
        <v>#REF!</v>
      </c>
      <c r="AW36" s="90" t="e">
        <f>IF(AV36&lt;50,"No disminuye",IF(AV36&lt;96,"Indirectamente","Directamente"))</f>
        <v>#REF!</v>
      </c>
      <c r="AX36" s="73" t="s">
        <v>83</v>
      </c>
      <c r="AY36" s="73" t="str">
        <f t="shared" si="8"/>
        <v>Mayor</v>
      </c>
      <c r="AZ36" s="74" t="str">
        <f t="shared" si="9"/>
        <v>ALTO</v>
      </c>
      <c r="BA36" s="81" t="s">
        <v>455</v>
      </c>
      <c r="BB36" s="61" t="s">
        <v>456</v>
      </c>
      <c r="BC36" s="61" t="s">
        <v>457</v>
      </c>
      <c r="BD36" s="61" t="s">
        <v>458</v>
      </c>
      <c r="BE36" s="76">
        <v>43831</v>
      </c>
      <c r="BF36" s="76">
        <v>44074</v>
      </c>
      <c r="BG36" s="92">
        <v>1</v>
      </c>
      <c r="BH36" s="49" t="s">
        <v>459</v>
      </c>
      <c r="BI36" s="61" t="s">
        <v>460</v>
      </c>
    </row>
    <row r="37" spans="1:61" ht="132.75" customHeight="1" x14ac:dyDescent="0.25">
      <c r="A37" s="82" t="s">
        <v>280</v>
      </c>
      <c r="B37" s="63">
        <v>19</v>
      </c>
      <c r="C37" s="64">
        <v>44189</v>
      </c>
      <c r="D37" s="49" t="s">
        <v>461</v>
      </c>
      <c r="E37" s="45" t="s">
        <v>658</v>
      </c>
      <c r="F37" s="49">
        <v>1</v>
      </c>
      <c r="G37" s="49" t="s">
        <v>462</v>
      </c>
      <c r="H37" s="68" t="s">
        <v>463</v>
      </c>
      <c r="I37" s="49" t="s">
        <v>464</v>
      </c>
      <c r="J37" s="49" t="s">
        <v>465</v>
      </c>
      <c r="K37" s="49" t="s">
        <v>466</v>
      </c>
      <c r="L37" s="63" t="s">
        <v>83</v>
      </c>
      <c r="M37" s="63" t="s">
        <v>84</v>
      </c>
      <c r="N37" s="66" t="str">
        <f t="shared" si="0"/>
        <v>ALTO</v>
      </c>
      <c r="O37" s="67" t="s">
        <v>467</v>
      </c>
      <c r="P37" s="89" t="s">
        <v>468</v>
      </c>
      <c r="Q37" s="119" t="s">
        <v>87</v>
      </c>
      <c r="R37" s="46" t="s">
        <v>665</v>
      </c>
      <c r="S37" s="46" t="s">
        <v>87</v>
      </c>
      <c r="T37" s="46" t="s">
        <v>724</v>
      </c>
      <c r="U37" s="49" t="s">
        <v>88</v>
      </c>
      <c r="V37" s="49"/>
      <c r="W37" s="65">
        <v>15</v>
      </c>
      <c r="X37" s="65" t="s">
        <v>469</v>
      </c>
      <c r="Y37" s="65">
        <v>15</v>
      </c>
      <c r="Z37" s="65" t="s">
        <v>470</v>
      </c>
      <c r="AA37" s="65">
        <v>15</v>
      </c>
      <c r="AB37" s="65" t="s">
        <v>471</v>
      </c>
      <c r="AC37" s="70">
        <v>15</v>
      </c>
      <c r="AD37" s="65" t="s">
        <v>472</v>
      </c>
      <c r="AE37" s="65">
        <v>15</v>
      </c>
      <c r="AF37" s="65" t="s">
        <v>473</v>
      </c>
      <c r="AG37" s="65">
        <v>15</v>
      </c>
      <c r="AH37" s="65" t="s">
        <v>474</v>
      </c>
      <c r="AI37" s="70">
        <v>10</v>
      </c>
      <c r="AJ37" s="65" t="s">
        <v>475</v>
      </c>
      <c r="AK37" s="70" t="s">
        <v>151</v>
      </c>
      <c r="AL37" s="71">
        <f>IF(P37&lt;&gt;"", 1-COUNTBLANK(P37:P37)," ")</f>
        <v>1</v>
      </c>
      <c r="AM37" s="72">
        <f t="shared" si="4"/>
        <v>100</v>
      </c>
      <c r="AN37" s="72" t="str">
        <f t="shared" si="5"/>
        <v>FUERTE</v>
      </c>
      <c r="AO37" s="72">
        <f>(SUM(AM37:AM37))</f>
        <v>100</v>
      </c>
      <c r="AP37" s="72">
        <f>COUNTIF(J37:J37,"*")</f>
        <v>1</v>
      </c>
      <c r="AQ37" s="72">
        <f>+AO37/AP37</f>
        <v>100</v>
      </c>
      <c r="AR37" s="72" t="str">
        <f>IF(AQ37&lt;50,"DEBIL",IF(AQ37&lt;96,"MODERADO","FUERTE"))</f>
        <v>FUERTE</v>
      </c>
      <c r="AS37" s="73" t="str">
        <f>IFERROR(CONCATENATE(AQ37," ", AR37)," ")</f>
        <v>100 FUERTE</v>
      </c>
      <c r="AT37" s="90">
        <f>SUM(IF(AK37="probabilidad",AM37,0))</f>
        <v>100</v>
      </c>
      <c r="AU37" s="90">
        <f>COUNTIF(AK37:AK37,"Probabilidad")</f>
        <v>1</v>
      </c>
      <c r="AV37" s="90">
        <f>AT37/AU37</f>
        <v>100</v>
      </c>
      <c r="AW37" s="90" t="str">
        <f>IF(AV37&lt;50,"No disminuye",IF(AV37&lt;96,"Indirectamente","Directamente"))</f>
        <v>Directamente</v>
      </c>
      <c r="AX37" s="73" t="s">
        <v>83</v>
      </c>
      <c r="AY37" s="73" t="str">
        <f t="shared" si="8"/>
        <v>Mayor</v>
      </c>
      <c r="AZ37" s="74" t="str">
        <f t="shared" si="9"/>
        <v>ALTO</v>
      </c>
      <c r="BA37" s="81" t="s">
        <v>97</v>
      </c>
      <c r="BB37" s="61" t="s">
        <v>476</v>
      </c>
      <c r="BC37" s="61" t="s">
        <v>477</v>
      </c>
      <c r="BD37" s="61" t="s">
        <v>478</v>
      </c>
      <c r="BE37" s="76">
        <v>43983</v>
      </c>
      <c r="BF37" s="76">
        <v>44074</v>
      </c>
      <c r="BG37" s="88">
        <v>1</v>
      </c>
      <c r="BH37" s="61" t="s">
        <v>479</v>
      </c>
      <c r="BI37" s="61" t="s">
        <v>480</v>
      </c>
    </row>
    <row r="38" spans="1:61" ht="283.5" customHeight="1" x14ac:dyDescent="0.25">
      <c r="A38" s="82" t="s">
        <v>222</v>
      </c>
      <c r="B38" s="63">
        <v>18</v>
      </c>
      <c r="C38" s="64">
        <v>44195</v>
      </c>
      <c r="D38" s="49" t="s">
        <v>481</v>
      </c>
      <c r="E38" s="45" t="s">
        <v>677</v>
      </c>
      <c r="F38" s="49">
        <v>1</v>
      </c>
      <c r="G38" s="49" t="s">
        <v>482</v>
      </c>
      <c r="H38" s="68" t="s">
        <v>483</v>
      </c>
      <c r="I38" s="49"/>
      <c r="J38" s="49" t="s">
        <v>484</v>
      </c>
      <c r="K38" s="49"/>
      <c r="L38" s="63" t="s">
        <v>312</v>
      </c>
      <c r="M38" s="63" t="s">
        <v>84</v>
      </c>
      <c r="N38" s="66" t="str">
        <f t="shared" ref="N38:N56" si="10">IFERROR(IF(AND(L38&lt;&gt;"",M38&lt;&gt;""),(INDEX(matriz1,MATCH(L38,Probalidad,0),MATCH(M38,impacto,0))),""),"")</f>
        <v>EXTREMO</v>
      </c>
      <c r="O38" s="67" t="s">
        <v>485</v>
      </c>
      <c r="P38" s="89" t="s">
        <v>486</v>
      </c>
      <c r="Q38" s="119" t="s">
        <v>87</v>
      </c>
      <c r="R38" s="46" t="s">
        <v>669</v>
      </c>
      <c r="S38" s="46" t="s">
        <v>87</v>
      </c>
      <c r="T38" s="46" t="s">
        <v>714</v>
      </c>
      <c r="U38" s="49" t="s">
        <v>88</v>
      </c>
      <c r="V38" s="49"/>
      <c r="W38" s="65">
        <v>15</v>
      </c>
      <c r="X38" s="65" t="s">
        <v>487</v>
      </c>
      <c r="Y38" s="65">
        <v>15</v>
      </c>
      <c r="Z38" s="65" t="s">
        <v>487</v>
      </c>
      <c r="AA38" s="65">
        <v>15</v>
      </c>
      <c r="AB38" s="65" t="s">
        <v>487</v>
      </c>
      <c r="AC38" s="70">
        <v>15</v>
      </c>
      <c r="AD38" s="65" t="s">
        <v>487</v>
      </c>
      <c r="AE38" s="65">
        <v>15</v>
      </c>
      <c r="AF38" s="65" t="s">
        <v>487</v>
      </c>
      <c r="AG38" s="65">
        <v>15</v>
      </c>
      <c r="AH38" s="65" t="s">
        <v>487</v>
      </c>
      <c r="AI38" s="70">
        <v>10</v>
      </c>
      <c r="AJ38" s="65" t="s">
        <v>487</v>
      </c>
      <c r="AK38" s="70" t="s">
        <v>151</v>
      </c>
      <c r="AL38" s="71">
        <v>3</v>
      </c>
      <c r="AM38" s="72">
        <f t="shared" si="4"/>
        <v>100</v>
      </c>
      <c r="AN38" s="72" t="str">
        <f t="shared" si="5"/>
        <v>FUERTE</v>
      </c>
      <c r="AO38" s="153">
        <f>(SUM(AM38:AM40))</f>
        <v>300</v>
      </c>
      <c r="AP38" s="153">
        <f>COUNTIF(J38:J40,"*")</f>
        <v>3</v>
      </c>
      <c r="AQ38" s="153">
        <f>+AO38/AP38</f>
        <v>100</v>
      </c>
      <c r="AR38" s="153" t="str">
        <f>IF(AQ38&lt;50,"DEBIL",IF(AQ38&lt;96,"MODERADO","FUERTE"))</f>
        <v>FUERTE</v>
      </c>
      <c r="AS38" s="73" t="str">
        <f>IFERROR(CONCATENATE(AQ38," ", AR38)," ")</f>
        <v>100 FUERTE</v>
      </c>
      <c r="AT38" s="152">
        <f>SUM(IF(AK38="probabilidad",AM38,0),IF(AK39="probabilidad",AM39,0),IF(AK40="probabilidad",AM40,0))</f>
        <v>300</v>
      </c>
      <c r="AU38" s="152">
        <f>COUNTIF(AK38:AK40,"Probabilidad")</f>
        <v>3</v>
      </c>
      <c r="AV38" s="152">
        <f>AT38/AU38</f>
        <v>100</v>
      </c>
      <c r="AW38" s="152" t="str">
        <f>IF(AV38&lt;50,"No disminuye",IF(AV38&lt;96,"Indirectamente","Directamente"))</f>
        <v>Directamente</v>
      </c>
      <c r="AX38" s="73" t="s">
        <v>83</v>
      </c>
      <c r="AY38" s="73" t="str">
        <f t="shared" si="8"/>
        <v>Mayor</v>
      </c>
      <c r="AZ38" s="74" t="str">
        <f t="shared" si="9"/>
        <v>ALTO</v>
      </c>
      <c r="BA38" s="81" t="s">
        <v>97</v>
      </c>
      <c r="BB38" s="61" t="s">
        <v>488</v>
      </c>
      <c r="BC38" s="61" t="s">
        <v>487</v>
      </c>
      <c r="BD38" s="61" t="s">
        <v>489</v>
      </c>
      <c r="BE38" s="76">
        <v>43831</v>
      </c>
      <c r="BF38" s="76">
        <v>44196</v>
      </c>
      <c r="BG38" s="88" t="s">
        <v>490</v>
      </c>
      <c r="BH38" s="61" t="s">
        <v>491</v>
      </c>
      <c r="BI38" s="61" t="s">
        <v>492</v>
      </c>
    </row>
    <row r="39" spans="1:61" ht="186.75" customHeight="1" x14ac:dyDescent="0.25">
      <c r="A39" s="82" t="s">
        <v>222</v>
      </c>
      <c r="B39" s="63">
        <v>18</v>
      </c>
      <c r="C39" s="64">
        <v>44195</v>
      </c>
      <c r="D39" s="49" t="s">
        <v>481</v>
      </c>
      <c r="E39" s="45" t="s">
        <v>677</v>
      </c>
      <c r="F39" s="49">
        <v>1</v>
      </c>
      <c r="G39" s="49" t="s">
        <v>482</v>
      </c>
      <c r="H39" s="68" t="s">
        <v>483</v>
      </c>
      <c r="I39" s="49" t="s">
        <v>80</v>
      </c>
      <c r="J39" s="65" t="s">
        <v>493</v>
      </c>
      <c r="K39" s="65"/>
      <c r="L39" s="63" t="s">
        <v>312</v>
      </c>
      <c r="M39" s="63" t="s">
        <v>84</v>
      </c>
      <c r="N39" s="66" t="str">
        <f t="shared" si="10"/>
        <v>EXTREMO</v>
      </c>
      <c r="O39" s="67" t="s">
        <v>494</v>
      </c>
      <c r="P39" s="68" t="s">
        <v>495</v>
      </c>
      <c r="Q39" s="119" t="s">
        <v>87</v>
      </c>
      <c r="R39" s="46" t="s">
        <v>670</v>
      </c>
      <c r="S39" s="46" t="s">
        <v>87</v>
      </c>
      <c r="T39" s="46" t="s">
        <v>715</v>
      </c>
      <c r="U39" s="49" t="s">
        <v>88</v>
      </c>
      <c r="V39" s="49"/>
      <c r="W39" s="65">
        <v>15</v>
      </c>
      <c r="X39" s="65" t="s">
        <v>496</v>
      </c>
      <c r="Y39" s="65">
        <v>15</v>
      </c>
      <c r="Z39" s="65" t="s">
        <v>496</v>
      </c>
      <c r="AA39" s="65">
        <v>15</v>
      </c>
      <c r="AB39" s="65" t="s">
        <v>496</v>
      </c>
      <c r="AC39" s="70">
        <v>15</v>
      </c>
      <c r="AD39" s="65" t="s">
        <v>496</v>
      </c>
      <c r="AE39" s="65">
        <v>15</v>
      </c>
      <c r="AF39" s="65" t="s">
        <v>496</v>
      </c>
      <c r="AG39" s="65">
        <v>15</v>
      </c>
      <c r="AH39" s="65" t="s">
        <v>496</v>
      </c>
      <c r="AI39" s="70">
        <v>10</v>
      </c>
      <c r="AJ39" s="65" t="s">
        <v>496</v>
      </c>
      <c r="AK39" s="70" t="s">
        <v>151</v>
      </c>
      <c r="AL39" s="71">
        <v>3</v>
      </c>
      <c r="AM39" s="72">
        <f t="shared" si="4"/>
        <v>100</v>
      </c>
      <c r="AN39" s="72" t="str">
        <f t="shared" si="5"/>
        <v>FUERTE</v>
      </c>
      <c r="AO39" s="153"/>
      <c r="AP39" s="153"/>
      <c r="AQ39" s="153"/>
      <c r="AR39" s="153"/>
      <c r="AS39" s="73" t="s">
        <v>114</v>
      </c>
      <c r="AT39" s="152"/>
      <c r="AU39" s="152"/>
      <c r="AV39" s="152"/>
      <c r="AW39" s="152"/>
      <c r="AX39" s="73" t="s">
        <v>83</v>
      </c>
      <c r="AY39" s="73" t="str">
        <f t="shared" si="8"/>
        <v>Mayor</v>
      </c>
      <c r="AZ39" s="74" t="str">
        <f t="shared" si="9"/>
        <v>ALTO</v>
      </c>
      <c r="BA39" s="81" t="s">
        <v>97</v>
      </c>
      <c r="BB39" s="49" t="s">
        <v>497</v>
      </c>
      <c r="BC39" s="49" t="s">
        <v>498</v>
      </c>
      <c r="BD39" s="49" t="s">
        <v>489</v>
      </c>
      <c r="BE39" s="76">
        <v>43831</v>
      </c>
      <c r="BF39" s="76">
        <v>44196</v>
      </c>
      <c r="BG39" s="88" t="s">
        <v>499</v>
      </c>
      <c r="BH39" s="49" t="s">
        <v>500</v>
      </c>
      <c r="BI39" s="49" t="s">
        <v>501</v>
      </c>
    </row>
    <row r="40" spans="1:61" ht="236.25" x14ac:dyDescent="0.25">
      <c r="A40" s="82" t="s">
        <v>222</v>
      </c>
      <c r="B40" s="63">
        <v>18</v>
      </c>
      <c r="C40" s="64">
        <v>44195</v>
      </c>
      <c r="D40" s="49" t="s">
        <v>481</v>
      </c>
      <c r="E40" s="45" t="s">
        <v>677</v>
      </c>
      <c r="F40" s="49">
        <v>1</v>
      </c>
      <c r="G40" s="49" t="s">
        <v>482</v>
      </c>
      <c r="H40" s="68" t="s">
        <v>483</v>
      </c>
      <c r="I40" s="49"/>
      <c r="J40" s="49" t="s">
        <v>502</v>
      </c>
      <c r="K40" s="49"/>
      <c r="L40" s="63" t="s">
        <v>312</v>
      </c>
      <c r="M40" s="63" t="s">
        <v>84</v>
      </c>
      <c r="N40" s="66" t="str">
        <f t="shared" si="10"/>
        <v>EXTREMO</v>
      </c>
      <c r="O40" s="67" t="s">
        <v>503</v>
      </c>
      <c r="P40" s="68" t="s">
        <v>504</v>
      </c>
      <c r="Q40" s="119" t="s">
        <v>87</v>
      </c>
      <c r="R40" s="46" t="s">
        <v>671</v>
      </c>
      <c r="S40" s="46" t="s">
        <v>87</v>
      </c>
      <c r="T40" s="46" t="s">
        <v>713</v>
      </c>
      <c r="U40" s="49" t="s">
        <v>88</v>
      </c>
      <c r="V40" s="49"/>
      <c r="W40" s="65">
        <v>15</v>
      </c>
      <c r="X40" s="65" t="s">
        <v>505</v>
      </c>
      <c r="Y40" s="65">
        <v>15</v>
      </c>
      <c r="Z40" s="65" t="s">
        <v>505</v>
      </c>
      <c r="AA40" s="65">
        <v>15</v>
      </c>
      <c r="AB40" s="65" t="s">
        <v>505</v>
      </c>
      <c r="AC40" s="70">
        <v>15</v>
      </c>
      <c r="AD40" s="65" t="s">
        <v>505</v>
      </c>
      <c r="AE40" s="65">
        <v>15</v>
      </c>
      <c r="AF40" s="65" t="s">
        <v>505</v>
      </c>
      <c r="AG40" s="65">
        <v>15</v>
      </c>
      <c r="AH40" s="65" t="s">
        <v>505</v>
      </c>
      <c r="AI40" s="70">
        <v>10</v>
      </c>
      <c r="AJ40" s="65" t="s">
        <v>505</v>
      </c>
      <c r="AK40" s="70" t="s">
        <v>151</v>
      </c>
      <c r="AL40" s="71">
        <v>3</v>
      </c>
      <c r="AM40" s="72">
        <f t="shared" si="4"/>
        <v>100</v>
      </c>
      <c r="AN40" s="72" t="str">
        <f t="shared" si="5"/>
        <v>FUERTE</v>
      </c>
      <c r="AO40" s="153"/>
      <c r="AP40" s="153"/>
      <c r="AQ40" s="153"/>
      <c r="AR40" s="153"/>
      <c r="AS40" s="73" t="s">
        <v>114</v>
      </c>
      <c r="AT40" s="152"/>
      <c r="AU40" s="152"/>
      <c r="AV40" s="152"/>
      <c r="AW40" s="152"/>
      <c r="AX40" s="73" t="s">
        <v>83</v>
      </c>
      <c r="AY40" s="73" t="str">
        <f t="shared" si="8"/>
        <v>Mayor</v>
      </c>
      <c r="AZ40" s="74" t="str">
        <f t="shared" si="9"/>
        <v>ALTO</v>
      </c>
      <c r="BA40" s="81" t="s">
        <v>97</v>
      </c>
      <c r="BB40" s="61" t="s">
        <v>506</v>
      </c>
      <c r="BC40" s="61" t="s">
        <v>507</v>
      </c>
      <c r="BD40" s="61" t="s">
        <v>489</v>
      </c>
      <c r="BE40" s="76">
        <v>43831</v>
      </c>
      <c r="BF40" s="76">
        <v>44196</v>
      </c>
      <c r="BG40" s="88" t="s">
        <v>508</v>
      </c>
      <c r="BH40" s="61" t="s">
        <v>509</v>
      </c>
      <c r="BI40" s="61" t="s">
        <v>510</v>
      </c>
    </row>
    <row r="41" spans="1:61" ht="195" customHeight="1" x14ac:dyDescent="0.25">
      <c r="A41" s="82" t="s">
        <v>76</v>
      </c>
      <c r="B41" s="82">
        <v>17</v>
      </c>
      <c r="C41" s="83">
        <v>44188</v>
      </c>
      <c r="D41" s="49" t="s">
        <v>511</v>
      </c>
      <c r="E41" s="45" t="s">
        <v>692</v>
      </c>
      <c r="F41" s="49">
        <v>1</v>
      </c>
      <c r="G41" s="49" t="s">
        <v>512</v>
      </c>
      <c r="H41" s="68" t="s">
        <v>513</v>
      </c>
      <c r="I41" s="49" t="s">
        <v>80</v>
      </c>
      <c r="J41" s="49" t="s">
        <v>514</v>
      </c>
      <c r="K41" s="49"/>
      <c r="L41" s="63" t="s">
        <v>83</v>
      </c>
      <c r="M41" s="63" t="s">
        <v>141</v>
      </c>
      <c r="N41" s="66" t="str">
        <f t="shared" si="10"/>
        <v>EXTREMO</v>
      </c>
      <c r="O41" s="67" t="s">
        <v>515</v>
      </c>
      <c r="P41" s="89" t="s">
        <v>516</v>
      </c>
      <c r="Q41" s="118" t="s">
        <v>87</v>
      </c>
      <c r="R41" s="46" t="s">
        <v>698</v>
      </c>
      <c r="S41" s="46" t="s">
        <v>710</v>
      </c>
      <c r="T41" s="46" t="s">
        <v>709</v>
      </c>
      <c r="U41" s="49" t="s">
        <v>88</v>
      </c>
      <c r="V41" s="49"/>
      <c r="W41" s="65">
        <v>15</v>
      </c>
      <c r="X41" s="65" t="s">
        <v>517</v>
      </c>
      <c r="Y41" s="65">
        <v>15</v>
      </c>
      <c r="Z41" s="65" t="s">
        <v>517</v>
      </c>
      <c r="AA41" s="65">
        <v>15</v>
      </c>
      <c r="AB41" s="65" t="s">
        <v>517</v>
      </c>
      <c r="AC41" s="70">
        <v>15</v>
      </c>
      <c r="AD41" s="65" t="s">
        <v>517</v>
      </c>
      <c r="AE41" s="65">
        <v>15</v>
      </c>
      <c r="AF41" s="65" t="s">
        <v>517</v>
      </c>
      <c r="AG41" s="65">
        <v>15</v>
      </c>
      <c r="AH41" s="65" t="s">
        <v>517</v>
      </c>
      <c r="AI41" s="70">
        <v>10</v>
      </c>
      <c r="AJ41" s="65" t="s">
        <v>517</v>
      </c>
      <c r="AK41" s="70" t="s">
        <v>151</v>
      </c>
      <c r="AL41" s="71">
        <f>IF(P41&lt;&gt;"", 2-COUNTBLANK(P41:P42)," ")</f>
        <v>2</v>
      </c>
      <c r="AM41" s="72">
        <f t="shared" si="4"/>
        <v>100</v>
      </c>
      <c r="AN41" s="72" t="str">
        <f t="shared" si="5"/>
        <v>FUERTE</v>
      </c>
      <c r="AO41" s="153">
        <f>(SUM(AM41:AM43))</f>
        <v>200</v>
      </c>
      <c r="AP41" s="153">
        <f>COUNTIF(J41:J43,"*")</f>
        <v>2</v>
      </c>
      <c r="AQ41" s="153">
        <f>+AO41/AP41</f>
        <v>100</v>
      </c>
      <c r="AR41" s="153" t="str">
        <f>IF(AQ41&lt;50,"DEBIL",IF(AQ41&lt;96,"MODERADO","FUERTE"))</f>
        <v>FUERTE</v>
      </c>
      <c r="AS41" s="73" t="str">
        <f>IFERROR(CONCATENATE(AQ41," ", AR41)," ")</f>
        <v>100 FUERTE</v>
      </c>
      <c r="AT41" s="152">
        <f>SUM(IF(AK41="probabilidad",AM41,0),IF(AK42="probabilidad",AM42,0),IF(AK43="probabilidad",AM43,0))</f>
        <v>200</v>
      </c>
      <c r="AU41" s="152">
        <f>COUNTIF(AK41:AK43,"Probabilidad")</f>
        <v>2</v>
      </c>
      <c r="AV41" s="152">
        <f>AT41/AU41</f>
        <v>100</v>
      </c>
      <c r="AW41" s="152" t="str">
        <f>IF(AV41&lt;50,"No disminuye",IF(AV41&lt;96,"Indirectamente","Directamente"))</f>
        <v>Directamente</v>
      </c>
      <c r="AX41" s="73" t="s">
        <v>83</v>
      </c>
      <c r="AY41" s="73" t="str">
        <f t="shared" si="8"/>
        <v>Catastrófico</v>
      </c>
      <c r="AZ41" s="74" t="str">
        <f t="shared" si="9"/>
        <v>EXTREMO</v>
      </c>
      <c r="BA41" s="81" t="s">
        <v>97</v>
      </c>
      <c r="BB41" s="91" t="s">
        <v>518</v>
      </c>
      <c r="BC41" s="61" t="s">
        <v>519</v>
      </c>
      <c r="BD41" s="61" t="s">
        <v>520</v>
      </c>
      <c r="BE41" s="76">
        <v>43831</v>
      </c>
      <c r="BF41" s="76">
        <v>44196</v>
      </c>
      <c r="BG41" s="88" t="s">
        <v>521</v>
      </c>
      <c r="BH41" s="61" t="s">
        <v>522</v>
      </c>
      <c r="BI41" s="61" t="s">
        <v>523</v>
      </c>
    </row>
    <row r="42" spans="1:61" ht="195" customHeight="1" x14ac:dyDescent="0.25">
      <c r="A42" s="82" t="s">
        <v>76</v>
      </c>
      <c r="B42" s="82">
        <v>17</v>
      </c>
      <c r="C42" s="83">
        <v>44188</v>
      </c>
      <c r="D42" s="49" t="s">
        <v>511</v>
      </c>
      <c r="E42" s="45" t="s">
        <v>692</v>
      </c>
      <c r="F42" s="49">
        <v>1</v>
      </c>
      <c r="G42" s="49" t="s">
        <v>512</v>
      </c>
      <c r="H42" s="68" t="s">
        <v>513</v>
      </c>
      <c r="I42" s="49" t="s">
        <v>203</v>
      </c>
      <c r="J42" s="65" t="s">
        <v>524</v>
      </c>
      <c r="K42" s="65"/>
      <c r="L42" s="63" t="s">
        <v>83</v>
      </c>
      <c r="M42" s="63" t="s">
        <v>141</v>
      </c>
      <c r="N42" s="66" t="str">
        <f t="shared" si="10"/>
        <v>EXTREMO</v>
      </c>
      <c r="O42" s="67" t="s">
        <v>525</v>
      </c>
      <c r="P42" s="68" t="s">
        <v>526</v>
      </c>
      <c r="Q42" s="118" t="s">
        <v>87</v>
      </c>
      <c r="R42" s="46" t="s">
        <v>699</v>
      </c>
      <c r="S42" s="117" t="s">
        <v>87</v>
      </c>
      <c r="T42" s="46" t="s">
        <v>712</v>
      </c>
      <c r="U42" s="49" t="s">
        <v>88</v>
      </c>
      <c r="V42" s="49"/>
      <c r="W42" s="65">
        <v>15</v>
      </c>
      <c r="X42" s="65" t="s">
        <v>527</v>
      </c>
      <c r="Y42" s="65">
        <v>15</v>
      </c>
      <c r="Z42" s="65" t="s">
        <v>527</v>
      </c>
      <c r="AA42" s="65">
        <v>15</v>
      </c>
      <c r="AB42" s="65" t="s">
        <v>527</v>
      </c>
      <c r="AC42" s="70">
        <v>15</v>
      </c>
      <c r="AD42" s="65" t="s">
        <v>527</v>
      </c>
      <c r="AE42" s="65">
        <v>15</v>
      </c>
      <c r="AF42" s="65" t="s">
        <v>527</v>
      </c>
      <c r="AG42" s="65">
        <v>15</v>
      </c>
      <c r="AH42" s="65" t="s">
        <v>527</v>
      </c>
      <c r="AI42" s="70">
        <v>10</v>
      </c>
      <c r="AJ42" s="65" t="s">
        <v>527</v>
      </c>
      <c r="AK42" s="70" t="s">
        <v>151</v>
      </c>
      <c r="AL42" s="71">
        <v>2</v>
      </c>
      <c r="AM42" s="72">
        <f t="shared" si="4"/>
        <v>100</v>
      </c>
      <c r="AN42" s="72" t="str">
        <f t="shared" si="5"/>
        <v>FUERTE</v>
      </c>
      <c r="AO42" s="153"/>
      <c r="AP42" s="153"/>
      <c r="AQ42" s="153"/>
      <c r="AR42" s="153"/>
      <c r="AS42" s="73" t="s">
        <v>114</v>
      </c>
      <c r="AT42" s="152"/>
      <c r="AU42" s="152"/>
      <c r="AV42" s="152"/>
      <c r="AW42" s="152"/>
      <c r="AX42" s="73" t="s">
        <v>83</v>
      </c>
      <c r="AY42" s="73" t="str">
        <f t="shared" si="8"/>
        <v>Catastrófico</v>
      </c>
      <c r="AZ42" s="74" t="str">
        <f t="shared" si="9"/>
        <v>EXTREMO</v>
      </c>
      <c r="BA42" s="81" t="s">
        <v>97</v>
      </c>
      <c r="BB42" s="68" t="s">
        <v>518</v>
      </c>
      <c r="BC42" s="49" t="s">
        <v>528</v>
      </c>
      <c r="BD42" s="49" t="s">
        <v>520</v>
      </c>
      <c r="BE42" s="76">
        <v>43831</v>
      </c>
      <c r="BF42" s="76">
        <v>44196</v>
      </c>
      <c r="BG42" s="88" t="s">
        <v>529</v>
      </c>
      <c r="BH42" s="49" t="s">
        <v>530</v>
      </c>
      <c r="BI42" s="49" t="s">
        <v>531</v>
      </c>
    </row>
    <row r="43" spans="1:61" ht="190.5" customHeight="1" x14ac:dyDescent="0.25">
      <c r="A43" s="82" t="s">
        <v>76</v>
      </c>
      <c r="B43" s="82">
        <v>17</v>
      </c>
      <c r="C43" s="83">
        <v>44188</v>
      </c>
      <c r="D43" s="49" t="s">
        <v>511</v>
      </c>
      <c r="E43" s="45" t="s">
        <v>692</v>
      </c>
      <c r="F43" s="49">
        <v>1</v>
      </c>
      <c r="G43" s="49" t="s">
        <v>512</v>
      </c>
      <c r="H43" s="68" t="s">
        <v>513</v>
      </c>
      <c r="I43" s="49"/>
      <c r="J43" s="49"/>
      <c r="K43" s="49"/>
      <c r="L43" s="63" t="s">
        <v>83</v>
      </c>
      <c r="M43" s="63" t="s">
        <v>141</v>
      </c>
      <c r="N43" s="66" t="str">
        <f t="shared" si="10"/>
        <v>EXTREMO</v>
      </c>
      <c r="O43" s="67"/>
      <c r="P43" s="68"/>
      <c r="Q43" s="119"/>
      <c r="R43" s="49"/>
      <c r="S43" s="49"/>
      <c r="T43" s="49"/>
      <c r="U43" s="49"/>
      <c r="V43" s="49"/>
      <c r="W43" s="65"/>
      <c r="X43" s="65"/>
      <c r="Y43" s="65"/>
      <c r="Z43" s="65"/>
      <c r="AA43" s="65"/>
      <c r="AB43" s="65"/>
      <c r="AC43" s="70"/>
      <c r="AD43" s="65"/>
      <c r="AE43" s="65"/>
      <c r="AF43" s="65"/>
      <c r="AG43" s="65"/>
      <c r="AH43" s="65"/>
      <c r="AI43" s="70"/>
      <c r="AJ43" s="65"/>
      <c r="AK43" s="70"/>
      <c r="AL43" s="71"/>
      <c r="AM43" s="72" t="str">
        <f t="shared" si="4"/>
        <v xml:space="preserve"> </v>
      </c>
      <c r="AN43" s="72" t="str">
        <f t="shared" si="5"/>
        <v xml:space="preserve"> </v>
      </c>
      <c r="AO43" s="153"/>
      <c r="AP43" s="153"/>
      <c r="AQ43" s="153"/>
      <c r="AR43" s="153"/>
      <c r="AS43" s="73" t="s">
        <v>114</v>
      </c>
      <c r="AT43" s="152"/>
      <c r="AU43" s="152"/>
      <c r="AV43" s="152"/>
      <c r="AW43" s="152"/>
      <c r="AX43" s="73" t="s">
        <v>83</v>
      </c>
      <c r="AY43" s="73" t="str">
        <f t="shared" si="8"/>
        <v>Catastrófico</v>
      </c>
      <c r="AZ43" s="74" t="str">
        <f t="shared" si="9"/>
        <v>EXTREMO</v>
      </c>
      <c r="BA43" s="81" t="s">
        <v>97</v>
      </c>
      <c r="BB43" s="91" t="s">
        <v>532</v>
      </c>
      <c r="BC43" s="61" t="s">
        <v>533</v>
      </c>
      <c r="BD43" s="61" t="s">
        <v>520</v>
      </c>
      <c r="BE43" s="76"/>
      <c r="BF43" s="76"/>
      <c r="BG43" s="88"/>
      <c r="BH43" s="61"/>
      <c r="BI43" s="61"/>
    </row>
    <row r="44" spans="1:61" ht="330.75" customHeight="1" x14ac:dyDescent="0.25">
      <c r="A44" s="82" t="s">
        <v>280</v>
      </c>
      <c r="B44" s="82">
        <v>16</v>
      </c>
      <c r="C44" s="83">
        <v>43971</v>
      </c>
      <c r="D44" s="49" t="s">
        <v>534</v>
      </c>
      <c r="E44" s="45" t="s">
        <v>692</v>
      </c>
      <c r="F44" s="49">
        <v>1</v>
      </c>
      <c r="G44" s="49" t="s">
        <v>535</v>
      </c>
      <c r="H44" s="68" t="s">
        <v>536</v>
      </c>
      <c r="I44" s="49" t="s">
        <v>80</v>
      </c>
      <c r="J44" s="49" t="s">
        <v>537</v>
      </c>
      <c r="K44" s="49"/>
      <c r="L44" s="63" t="s">
        <v>164</v>
      </c>
      <c r="M44" s="63" t="s">
        <v>141</v>
      </c>
      <c r="N44" s="66" t="str">
        <f t="shared" si="10"/>
        <v>EXTREMO</v>
      </c>
      <c r="O44" s="67" t="s">
        <v>538</v>
      </c>
      <c r="P44" s="89" t="s">
        <v>539</v>
      </c>
      <c r="Q44" s="119" t="s">
        <v>87</v>
      </c>
      <c r="R44" s="46" t="s">
        <v>666</v>
      </c>
      <c r="S44" s="46" t="s">
        <v>87</v>
      </c>
      <c r="T44" s="46" t="s">
        <v>711</v>
      </c>
      <c r="U44" s="49" t="s">
        <v>88</v>
      </c>
      <c r="V44" s="49"/>
      <c r="W44" s="65">
        <v>15</v>
      </c>
      <c r="X44" s="65" t="s">
        <v>540</v>
      </c>
      <c r="Y44" s="65">
        <v>15</v>
      </c>
      <c r="Z44" s="65" t="s">
        <v>540</v>
      </c>
      <c r="AA44" s="65">
        <v>15</v>
      </c>
      <c r="AB44" s="65" t="s">
        <v>540</v>
      </c>
      <c r="AC44" s="70" t="s">
        <v>541</v>
      </c>
      <c r="AD44" s="65" t="s">
        <v>542</v>
      </c>
      <c r="AE44" s="65">
        <v>15</v>
      </c>
      <c r="AF44" s="65" t="s">
        <v>543</v>
      </c>
      <c r="AG44" s="65">
        <v>15</v>
      </c>
      <c r="AH44" s="65" t="s">
        <v>544</v>
      </c>
      <c r="AI44" s="70" t="s">
        <v>545</v>
      </c>
      <c r="AJ44" s="65" t="s">
        <v>544</v>
      </c>
      <c r="AK44" s="70" t="s">
        <v>151</v>
      </c>
      <c r="AL44" s="71">
        <f>IF(P44&lt;&gt;"", 5-COUNTBLANK(P44:P45)," ")</f>
        <v>4</v>
      </c>
      <c r="AM44" s="72">
        <f t="shared" si="4"/>
        <v>100</v>
      </c>
      <c r="AN44" s="72" t="str">
        <f t="shared" si="5"/>
        <v>FUERTE</v>
      </c>
      <c r="AO44" s="153">
        <f>(SUM(AM44:AM45))</f>
        <v>100</v>
      </c>
      <c r="AP44" s="153">
        <f>COUNTIF(J44:J45,"*")</f>
        <v>2</v>
      </c>
      <c r="AQ44" s="153">
        <f>+AO44/AP44</f>
        <v>50</v>
      </c>
      <c r="AR44" s="153" t="str">
        <f>IF(AQ44&lt;50,"DEBIL",IF(AQ44&lt;96,"MODERADO","FUERTE"))</f>
        <v>MODERADO</v>
      </c>
      <c r="AS44" s="73" t="str">
        <f>IFERROR(CONCATENATE(AQ44," ", AR44)," ")</f>
        <v>50 MODERADO</v>
      </c>
      <c r="AT44" s="152">
        <f>SUM(IF(AK44="probabilidad",AM44,0),IF(AK45="probabilidad",AM45,0))</f>
        <v>100</v>
      </c>
      <c r="AU44" s="152">
        <f>COUNTIF(AK44:AK45,"Probabilidad")</f>
        <v>1</v>
      </c>
      <c r="AV44" s="152">
        <f>IFERROR(AT44/AU44,0)</f>
        <v>100</v>
      </c>
      <c r="AW44" s="152" t="str">
        <f>IF(AV44&lt;50,"No disminuye",IF(AV44&lt;96,"Indirectamente","Directamente"))</f>
        <v>Directamente</v>
      </c>
      <c r="AX44" s="73" t="s">
        <v>83</v>
      </c>
      <c r="AY44" s="73" t="str">
        <f t="shared" si="8"/>
        <v>Catastrófico</v>
      </c>
      <c r="AZ44" s="74" t="str">
        <f t="shared" si="9"/>
        <v>EXTREMO</v>
      </c>
      <c r="BA44" s="81" t="s">
        <v>97</v>
      </c>
      <c r="BB44" s="61" t="s">
        <v>546</v>
      </c>
      <c r="BC44" s="61" t="s">
        <v>547</v>
      </c>
      <c r="BD44" s="61" t="s">
        <v>548</v>
      </c>
      <c r="BE44" s="76">
        <v>43878</v>
      </c>
      <c r="BF44" s="76">
        <v>44074</v>
      </c>
      <c r="BG44" s="88" t="s">
        <v>549</v>
      </c>
      <c r="BH44" s="61" t="s">
        <v>550</v>
      </c>
      <c r="BI44" s="61" t="s">
        <v>551</v>
      </c>
    </row>
    <row r="45" spans="1:61" ht="78.75" x14ac:dyDescent="0.25">
      <c r="A45" s="82" t="s">
        <v>280</v>
      </c>
      <c r="B45" s="82">
        <v>16</v>
      </c>
      <c r="C45" s="83">
        <v>43971</v>
      </c>
      <c r="D45" s="49" t="s">
        <v>534</v>
      </c>
      <c r="E45" s="45" t="s">
        <v>692</v>
      </c>
      <c r="F45" s="49">
        <v>1</v>
      </c>
      <c r="G45" s="49" t="s">
        <v>535</v>
      </c>
      <c r="H45" s="68" t="s">
        <v>536</v>
      </c>
      <c r="I45" s="49"/>
      <c r="J45" s="65" t="s">
        <v>552</v>
      </c>
      <c r="K45" s="65"/>
      <c r="L45" s="63" t="s">
        <v>164</v>
      </c>
      <c r="M45" s="63" t="s">
        <v>141</v>
      </c>
      <c r="N45" s="66" t="str">
        <f t="shared" si="10"/>
        <v>EXTREMO</v>
      </c>
      <c r="O45" s="67"/>
      <c r="P45" s="68"/>
      <c r="Q45" s="119"/>
      <c r="R45" s="49"/>
      <c r="S45" s="49"/>
      <c r="T45" s="49"/>
      <c r="U45" s="49"/>
      <c r="V45" s="49"/>
      <c r="W45" s="65"/>
      <c r="X45" s="65"/>
      <c r="Y45" s="65"/>
      <c r="Z45" s="65"/>
      <c r="AA45" s="65"/>
      <c r="AB45" s="65"/>
      <c r="AC45" s="70"/>
      <c r="AD45" s="65"/>
      <c r="AE45" s="65"/>
      <c r="AF45" s="65"/>
      <c r="AG45" s="65"/>
      <c r="AH45" s="65"/>
      <c r="AI45" s="70"/>
      <c r="AJ45" s="65"/>
      <c r="AK45" s="70"/>
      <c r="AL45" s="71">
        <v>4</v>
      </c>
      <c r="AM45" s="72" t="str">
        <f t="shared" si="4"/>
        <v xml:space="preserve"> </v>
      </c>
      <c r="AN45" s="72" t="str">
        <f t="shared" si="5"/>
        <v xml:space="preserve"> </v>
      </c>
      <c r="AO45" s="153"/>
      <c r="AP45" s="153"/>
      <c r="AQ45" s="153"/>
      <c r="AR45" s="153"/>
      <c r="AS45" s="73" t="s">
        <v>333</v>
      </c>
      <c r="AT45" s="152"/>
      <c r="AU45" s="152"/>
      <c r="AV45" s="152"/>
      <c r="AW45" s="152"/>
      <c r="AX45" s="73" t="s">
        <v>83</v>
      </c>
      <c r="AY45" s="73" t="str">
        <f t="shared" si="8"/>
        <v>Catastrófico</v>
      </c>
      <c r="AZ45" s="74" t="str">
        <f t="shared" si="9"/>
        <v>EXTREMO</v>
      </c>
      <c r="BA45" s="81" t="s">
        <v>97</v>
      </c>
      <c r="BB45" s="49"/>
      <c r="BC45" s="49"/>
      <c r="BD45" s="49"/>
      <c r="BE45" s="76"/>
      <c r="BF45" s="76"/>
      <c r="BG45" s="88"/>
      <c r="BH45" s="49"/>
      <c r="BI45" s="49"/>
    </row>
    <row r="46" spans="1:61" ht="157.5" customHeight="1" x14ac:dyDescent="0.25">
      <c r="A46" s="82" t="s">
        <v>280</v>
      </c>
      <c r="B46" s="82">
        <v>17</v>
      </c>
      <c r="C46" s="83">
        <v>44202</v>
      </c>
      <c r="D46" s="49" t="s">
        <v>553</v>
      </c>
      <c r="E46" s="49" t="s">
        <v>676</v>
      </c>
      <c r="F46" s="49">
        <v>1</v>
      </c>
      <c r="G46" s="49" t="s">
        <v>554</v>
      </c>
      <c r="H46" s="68" t="s">
        <v>555</v>
      </c>
      <c r="I46" s="93" t="s">
        <v>80</v>
      </c>
      <c r="J46" s="93" t="s">
        <v>556</v>
      </c>
      <c r="K46" s="94"/>
      <c r="L46" s="63" t="s">
        <v>312</v>
      </c>
      <c r="M46" s="63" t="s">
        <v>141</v>
      </c>
      <c r="N46" s="66" t="str">
        <f t="shared" si="10"/>
        <v>EXTREMO</v>
      </c>
      <c r="O46" s="67" t="s">
        <v>557</v>
      </c>
      <c r="P46" s="89" t="s">
        <v>558</v>
      </c>
      <c r="Q46" s="118" t="s">
        <v>87</v>
      </c>
      <c r="R46" s="46" t="s">
        <v>668</v>
      </c>
      <c r="S46" s="46" t="s">
        <v>87</v>
      </c>
      <c r="T46" s="46" t="s">
        <v>716</v>
      </c>
      <c r="U46" s="49" t="s">
        <v>230</v>
      </c>
      <c r="V46" s="49"/>
      <c r="W46" s="65">
        <v>15</v>
      </c>
      <c r="X46" s="65" t="s">
        <v>559</v>
      </c>
      <c r="Y46" s="65">
        <v>15</v>
      </c>
      <c r="Z46" s="65" t="s">
        <v>560</v>
      </c>
      <c r="AA46" s="65">
        <v>15</v>
      </c>
      <c r="AB46" s="65" t="s">
        <v>561</v>
      </c>
      <c r="AC46" s="70">
        <v>15</v>
      </c>
      <c r="AD46" s="65" t="s">
        <v>562</v>
      </c>
      <c r="AE46" s="65">
        <v>15</v>
      </c>
      <c r="AF46" s="65" t="s">
        <v>563</v>
      </c>
      <c r="AG46" s="65">
        <v>15</v>
      </c>
      <c r="AH46" s="65" t="s">
        <v>564</v>
      </c>
      <c r="AI46" s="70">
        <v>10</v>
      </c>
      <c r="AJ46" s="65" t="s">
        <v>565</v>
      </c>
      <c r="AK46" s="70" t="s">
        <v>151</v>
      </c>
      <c r="AL46" s="71">
        <v>7</v>
      </c>
      <c r="AM46" s="72">
        <f t="shared" si="4"/>
        <v>100</v>
      </c>
      <c r="AN46" s="72" t="str">
        <f t="shared" si="5"/>
        <v>FUERTE</v>
      </c>
      <c r="AO46" s="153">
        <f>(SUM(AM46:AM52))</f>
        <v>700</v>
      </c>
      <c r="AP46" s="153">
        <v>4</v>
      </c>
      <c r="AQ46" s="153">
        <f>+AO46/AP46</f>
        <v>175</v>
      </c>
      <c r="AR46" s="153" t="str">
        <f>IF(AQ46&lt;50,"DEBIL",IF(AQ46&lt;96,"MODERADO","FUERTE"))</f>
        <v>FUERTE</v>
      </c>
      <c r="AS46" s="73" t="str">
        <f>IFERROR(CONCATENATE(AQ46," ", AR46)," ")</f>
        <v>175 FUERTE</v>
      </c>
      <c r="AT46" s="152">
        <f>SUM(IF(AK46="probabilidad",AM46,0),IF(AK47="probabilidad",AM47,0),IF(AK50="probabilidad",AM50,0),IF(AK51="probabilidad",AM51,0),IF(AK52="probabilidad",AM52,0),IF(AK50="probabilidad",AM48,0)*IF(AK50="probabilidad",AM49,0))</f>
        <v>10500</v>
      </c>
      <c r="AU46" s="152">
        <f>COUNTIF(AK46:AK52,"Probabilidad")</f>
        <v>7</v>
      </c>
      <c r="AV46" s="152">
        <f>AT46/AU46</f>
        <v>1500</v>
      </c>
      <c r="AW46" s="152" t="str">
        <f>IF(AV46&lt;50,"No disminuye",IF(AV46&lt;96,"Indirectamente","Directamente"))</f>
        <v>Directamente</v>
      </c>
      <c r="AX46" s="73" t="s">
        <v>83</v>
      </c>
      <c r="AY46" s="73" t="str">
        <f t="shared" si="8"/>
        <v>Catastrófico</v>
      </c>
      <c r="AZ46" s="74" t="str">
        <f t="shared" si="9"/>
        <v>EXTREMO</v>
      </c>
      <c r="BA46" s="81" t="s">
        <v>97</v>
      </c>
      <c r="BB46" s="61" t="s">
        <v>566</v>
      </c>
      <c r="BC46" s="61" t="s">
        <v>567</v>
      </c>
      <c r="BD46" s="61" t="s">
        <v>568</v>
      </c>
      <c r="BE46" s="76">
        <v>43831</v>
      </c>
      <c r="BF46" s="76">
        <v>44074</v>
      </c>
      <c r="BG46" s="88" t="s">
        <v>569</v>
      </c>
      <c r="BH46" s="61" t="s">
        <v>570</v>
      </c>
      <c r="BI46" s="61" t="s">
        <v>571</v>
      </c>
    </row>
    <row r="47" spans="1:61" ht="220.5" x14ac:dyDescent="0.25">
      <c r="A47" s="82" t="s">
        <v>280</v>
      </c>
      <c r="B47" s="82">
        <v>17</v>
      </c>
      <c r="C47" s="83">
        <v>44202</v>
      </c>
      <c r="D47" s="49" t="s">
        <v>553</v>
      </c>
      <c r="E47" s="49" t="s">
        <v>676</v>
      </c>
      <c r="F47" s="49">
        <v>1</v>
      </c>
      <c r="G47" s="49" t="s">
        <v>554</v>
      </c>
      <c r="H47" s="68" t="s">
        <v>555</v>
      </c>
      <c r="I47" s="93" t="s">
        <v>80</v>
      </c>
      <c r="J47" s="93" t="s">
        <v>556</v>
      </c>
      <c r="K47" s="94"/>
      <c r="L47" s="63" t="s">
        <v>312</v>
      </c>
      <c r="M47" s="63" t="s">
        <v>141</v>
      </c>
      <c r="N47" s="66" t="str">
        <f t="shared" si="10"/>
        <v>EXTREMO</v>
      </c>
      <c r="O47" s="67" t="s">
        <v>572</v>
      </c>
      <c r="P47" s="68" t="s">
        <v>573</v>
      </c>
      <c r="Q47" s="118" t="s">
        <v>196</v>
      </c>
      <c r="R47" s="46" t="s">
        <v>574</v>
      </c>
      <c r="S47" s="46" t="s">
        <v>196</v>
      </c>
      <c r="T47" s="46" t="s">
        <v>717</v>
      </c>
      <c r="U47" s="49" t="s">
        <v>230</v>
      </c>
      <c r="V47" s="49"/>
      <c r="W47" s="65">
        <v>15</v>
      </c>
      <c r="X47" s="65" t="s">
        <v>575</v>
      </c>
      <c r="Y47" s="65">
        <v>15</v>
      </c>
      <c r="Z47" s="65" t="s">
        <v>576</v>
      </c>
      <c r="AA47" s="65">
        <v>15</v>
      </c>
      <c r="AB47" s="65" t="s">
        <v>561</v>
      </c>
      <c r="AC47" s="70">
        <v>15</v>
      </c>
      <c r="AD47" s="65" t="s">
        <v>562</v>
      </c>
      <c r="AE47" s="65">
        <v>15</v>
      </c>
      <c r="AF47" s="65" t="s">
        <v>563</v>
      </c>
      <c r="AG47" s="65">
        <v>15</v>
      </c>
      <c r="AH47" s="65" t="s">
        <v>564</v>
      </c>
      <c r="AI47" s="70">
        <v>10</v>
      </c>
      <c r="AJ47" s="65" t="s">
        <v>565</v>
      </c>
      <c r="AK47" s="70" t="s">
        <v>151</v>
      </c>
      <c r="AL47" s="71">
        <v>7</v>
      </c>
      <c r="AM47" s="72">
        <f t="shared" ref="AM47:AM52" si="11">IF(P47&lt;&gt;"",W47+Y47+AA47+AC47+AE47+AG47+AI47," ")</f>
        <v>100</v>
      </c>
      <c r="AN47" s="72" t="str">
        <f t="shared" ref="AN47:AN52" si="12">IF(P47&lt;&gt;"",IF(AM47&lt;86,"DEBIL",IF(AM47&lt;96,"MODERADO","FUERTE"))," ")</f>
        <v>FUERTE</v>
      </c>
      <c r="AO47" s="153"/>
      <c r="AP47" s="153"/>
      <c r="AQ47" s="153"/>
      <c r="AR47" s="153"/>
      <c r="AS47" s="73" t="s">
        <v>577</v>
      </c>
      <c r="AT47" s="152"/>
      <c r="AU47" s="152"/>
      <c r="AV47" s="152"/>
      <c r="AW47" s="152"/>
      <c r="AX47" s="73" t="s">
        <v>83</v>
      </c>
      <c r="AY47" s="73" t="str">
        <f t="shared" ref="AY47:AY52" si="13">M47</f>
        <v>Catastrófico</v>
      </c>
      <c r="AZ47" s="74" t="str">
        <f t="shared" si="9"/>
        <v>EXTREMO</v>
      </c>
      <c r="BA47" s="81" t="s">
        <v>97</v>
      </c>
      <c r="BB47" s="49"/>
      <c r="BC47" s="49"/>
      <c r="BD47" s="49"/>
      <c r="BE47" s="76"/>
      <c r="BF47" s="76"/>
      <c r="BG47" s="88"/>
      <c r="BH47" s="49"/>
      <c r="BI47" s="49"/>
    </row>
    <row r="48" spans="1:61" ht="220.5" x14ac:dyDescent="0.25">
      <c r="A48" s="82" t="s">
        <v>280</v>
      </c>
      <c r="B48" s="82">
        <v>17</v>
      </c>
      <c r="C48" s="83">
        <v>44202</v>
      </c>
      <c r="D48" s="49" t="s">
        <v>553</v>
      </c>
      <c r="E48" s="49" t="s">
        <v>676</v>
      </c>
      <c r="F48" s="49">
        <v>1</v>
      </c>
      <c r="G48" s="49" t="s">
        <v>554</v>
      </c>
      <c r="H48" s="68" t="s">
        <v>555</v>
      </c>
      <c r="I48" s="93" t="s">
        <v>80</v>
      </c>
      <c r="J48" s="93" t="s">
        <v>556</v>
      </c>
      <c r="K48" s="94"/>
      <c r="L48" s="63" t="s">
        <v>312</v>
      </c>
      <c r="M48" s="63" t="s">
        <v>141</v>
      </c>
      <c r="N48" s="66" t="str">
        <f t="shared" si="10"/>
        <v>EXTREMO</v>
      </c>
      <c r="O48" s="67" t="s">
        <v>578</v>
      </c>
      <c r="P48" s="68" t="s">
        <v>579</v>
      </c>
      <c r="Q48" s="118" t="s">
        <v>196</v>
      </c>
      <c r="R48" s="46" t="s">
        <v>580</v>
      </c>
      <c r="S48" s="46" t="s">
        <v>196</v>
      </c>
      <c r="T48" s="46" t="s">
        <v>717</v>
      </c>
      <c r="U48" s="49" t="s">
        <v>230</v>
      </c>
      <c r="V48" s="49"/>
      <c r="W48" s="65">
        <v>15</v>
      </c>
      <c r="X48" s="65" t="s">
        <v>575</v>
      </c>
      <c r="Y48" s="65">
        <v>15</v>
      </c>
      <c r="Z48" s="65" t="s">
        <v>581</v>
      </c>
      <c r="AA48" s="65">
        <v>15</v>
      </c>
      <c r="AB48" s="65" t="s">
        <v>561</v>
      </c>
      <c r="AC48" s="70">
        <v>15</v>
      </c>
      <c r="AD48" s="65" t="s">
        <v>562</v>
      </c>
      <c r="AE48" s="65">
        <v>15</v>
      </c>
      <c r="AF48" s="65" t="s">
        <v>563</v>
      </c>
      <c r="AG48" s="65">
        <v>15</v>
      </c>
      <c r="AH48" s="65" t="s">
        <v>564</v>
      </c>
      <c r="AI48" s="70">
        <v>10</v>
      </c>
      <c r="AJ48" s="65" t="s">
        <v>565</v>
      </c>
      <c r="AK48" s="70" t="s">
        <v>151</v>
      </c>
      <c r="AL48" s="71">
        <v>7</v>
      </c>
      <c r="AM48" s="72">
        <f t="shared" si="11"/>
        <v>100</v>
      </c>
      <c r="AN48" s="72"/>
      <c r="AO48" s="153"/>
      <c r="AP48" s="153"/>
      <c r="AQ48" s="153"/>
      <c r="AR48" s="153"/>
      <c r="AS48" s="73" t="s">
        <v>577</v>
      </c>
      <c r="AT48" s="152"/>
      <c r="AU48" s="152"/>
      <c r="AV48" s="152"/>
      <c r="AW48" s="152"/>
      <c r="AX48" s="73" t="s">
        <v>83</v>
      </c>
      <c r="AY48" s="73" t="str">
        <f t="shared" si="13"/>
        <v>Catastrófico</v>
      </c>
      <c r="AZ48" s="74" t="str">
        <f t="shared" si="9"/>
        <v>EXTREMO</v>
      </c>
      <c r="BA48" s="81" t="s">
        <v>97</v>
      </c>
      <c r="BB48" s="49"/>
      <c r="BC48" s="49"/>
      <c r="BD48" s="49"/>
      <c r="BE48" s="76"/>
      <c r="BF48" s="76"/>
      <c r="BG48" s="88"/>
      <c r="BH48" s="49"/>
      <c r="BI48" s="49"/>
    </row>
    <row r="49" spans="1:61" ht="220.5" x14ac:dyDescent="0.25">
      <c r="A49" s="82" t="s">
        <v>280</v>
      </c>
      <c r="B49" s="82">
        <v>17</v>
      </c>
      <c r="C49" s="83">
        <v>44202</v>
      </c>
      <c r="D49" s="49" t="s">
        <v>553</v>
      </c>
      <c r="E49" s="49" t="s">
        <v>676</v>
      </c>
      <c r="F49" s="49">
        <v>1</v>
      </c>
      <c r="G49" s="49" t="s">
        <v>554</v>
      </c>
      <c r="H49" s="68" t="s">
        <v>555</v>
      </c>
      <c r="I49" s="93" t="s">
        <v>80</v>
      </c>
      <c r="J49" s="93" t="s">
        <v>556</v>
      </c>
      <c r="K49" s="94"/>
      <c r="L49" s="63" t="s">
        <v>312</v>
      </c>
      <c r="M49" s="63" t="s">
        <v>141</v>
      </c>
      <c r="N49" s="66" t="str">
        <f t="shared" si="10"/>
        <v>EXTREMO</v>
      </c>
      <c r="O49" s="67" t="s">
        <v>582</v>
      </c>
      <c r="P49" s="68" t="s">
        <v>583</v>
      </c>
      <c r="Q49" s="118" t="s">
        <v>196</v>
      </c>
      <c r="R49" s="46" t="s">
        <v>584</v>
      </c>
      <c r="S49" s="46" t="s">
        <v>196</v>
      </c>
      <c r="T49" s="46" t="s">
        <v>717</v>
      </c>
      <c r="U49" s="49" t="s">
        <v>230</v>
      </c>
      <c r="V49" s="49"/>
      <c r="W49" s="65">
        <v>15</v>
      </c>
      <c r="X49" s="65" t="s">
        <v>585</v>
      </c>
      <c r="Y49" s="65">
        <v>15</v>
      </c>
      <c r="Z49" s="65" t="s">
        <v>586</v>
      </c>
      <c r="AA49" s="65">
        <v>15</v>
      </c>
      <c r="AB49" s="65" t="s">
        <v>561</v>
      </c>
      <c r="AC49" s="70">
        <v>15</v>
      </c>
      <c r="AD49" s="65" t="s">
        <v>562</v>
      </c>
      <c r="AE49" s="65">
        <v>15</v>
      </c>
      <c r="AF49" s="65" t="s">
        <v>563</v>
      </c>
      <c r="AG49" s="65">
        <v>15</v>
      </c>
      <c r="AH49" s="65" t="s">
        <v>564</v>
      </c>
      <c r="AI49" s="70">
        <v>10</v>
      </c>
      <c r="AJ49" s="65" t="s">
        <v>565</v>
      </c>
      <c r="AK49" s="70" t="s">
        <v>151</v>
      </c>
      <c r="AL49" s="71">
        <v>7</v>
      </c>
      <c r="AM49" s="72">
        <f t="shared" si="11"/>
        <v>100</v>
      </c>
      <c r="AN49" s="72"/>
      <c r="AO49" s="153"/>
      <c r="AP49" s="153"/>
      <c r="AQ49" s="153"/>
      <c r="AR49" s="153"/>
      <c r="AS49" s="73" t="s">
        <v>577</v>
      </c>
      <c r="AT49" s="152"/>
      <c r="AU49" s="152"/>
      <c r="AV49" s="152"/>
      <c r="AW49" s="152"/>
      <c r="AX49" s="73" t="s">
        <v>83</v>
      </c>
      <c r="AY49" s="73" t="str">
        <f t="shared" si="13"/>
        <v>Catastrófico</v>
      </c>
      <c r="AZ49" s="74" t="str">
        <f t="shared" si="9"/>
        <v>EXTREMO</v>
      </c>
      <c r="BA49" s="81" t="s">
        <v>97</v>
      </c>
      <c r="BB49" s="49"/>
      <c r="BC49" s="49"/>
      <c r="BD49" s="49"/>
      <c r="BE49" s="76"/>
      <c r="BF49" s="76"/>
      <c r="BG49" s="88"/>
      <c r="BH49" s="49"/>
      <c r="BI49" s="49"/>
    </row>
    <row r="50" spans="1:61" ht="220.5" x14ac:dyDescent="0.25">
      <c r="A50" s="82" t="s">
        <v>280</v>
      </c>
      <c r="B50" s="82">
        <v>17</v>
      </c>
      <c r="C50" s="83">
        <v>44202</v>
      </c>
      <c r="D50" s="49" t="s">
        <v>553</v>
      </c>
      <c r="E50" s="49" t="s">
        <v>676</v>
      </c>
      <c r="F50" s="49">
        <v>1</v>
      </c>
      <c r="G50" s="49" t="s">
        <v>554</v>
      </c>
      <c r="H50" s="68" t="s">
        <v>555</v>
      </c>
      <c r="I50" s="93" t="s">
        <v>80</v>
      </c>
      <c r="J50" s="93" t="s">
        <v>556</v>
      </c>
      <c r="K50" s="95"/>
      <c r="L50" s="63" t="s">
        <v>312</v>
      </c>
      <c r="M50" s="63" t="s">
        <v>141</v>
      </c>
      <c r="N50" s="66" t="str">
        <f t="shared" si="10"/>
        <v>EXTREMO</v>
      </c>
      <c r="O50" s="67" t="s">
        <v>587</v>
      </c>
      <c r="P50" s="68" t="s">
        <v>588</v>
      </c>
      <c r="Q50" s="118" t="s">
        <v>196</v>
      </c>
      <c r="R50" s="46" t="s">
        <v>589</v>
      </c>
      <c r="S50" s="46" t="s">
        <v>196</v>
      </c>
      <c r="T50" s="46" t="s">
        <v>717</v>
      </c>
      <c r="U50" s="49" t="s">
        <v>230</v>
      </c>
      <c r="V50" s="49"/>
      <c r="W50" s="65">
        <v>15</v>
      </c>
      <c r="X50" s="65" t="s">
        <v>575</v>
      </c>
      <c r="Y50" s="65">
        <v>15</v>
      </c>
      <c r="Z50" s="65" t="s">
        <v>581</v>
      </c>
      <c r="AA50" s="65">
        <v>15</v>
      </c>
      <c r="AB50" s="65" t="s">
        <v>561</v>
      </c>
      <c r="AC50" s="70">
        <v>15</v>
      </c>
      <c r="AD50" s="65" t="s">
        <v>562</v>
      </c>
      <c r="AE50" s="65">
        <v>15</v>
      </c>
      <c r="AF50" s="65" t="s">
        <v>563</v>
      </c>
      <c r="AG50" s="65">
        <v>15</v>
      </c>
      <c r="AH50" s="65" t="s">
        <v>564</v>
      </c>
      <c r="AI50" s="70">
        <v>10</v>
      </c>
      <c r="AJ50" s="65" t="s">
        <v>565</v>
      </c>
      <c r="AK50" s="70" t="s">
        <v>151</v>
      </c>
      <c r="AL50" s="71">
        <v>7</v>
      </c>
      <c r="AM50" s="72">
        <f t="shared" si="11"/>
        <v>100</v>
      </c>
      <c r="AN50" s="72" t="str">
        <f t="shared" si="12"/>
        <v>FUERTE</v>
      </c>
      <c r="AO50" s="153"/>
      <c r="AP50" s="153"/>
      <c r="AQ50" s="153"/>
      <c r="AR50" s="153"/>
      <c r="AS50" s="73" t="s">
        <v>577</v>
      </c>
      <c r="AT50" s="152"/>
      <c r="AU50" s="152"/>
      <c r="AV50" s="152"/>
      <c r="AW50" s="152"/>
      <c r="AX50" s="73" t="s">
        <v>83</v>
      </c>
      <c r="AY50" s="73" t="str">
        <f t="shared" si="13"/>
        <v>Catastrófico</v>
      </c>
      <c r="AZ50" s="74" t="str">
        <f t="shared" si="9"/>
        <v>EXTREMO</v>
      </c>
      <c r="BA50" s="81" t="s">
        <v>97</v>
      </c>
      <c r="BB50" s="61"/>
      <c r="BC50" s="61"/>
      <c r="BD50" s="61"/>
      <c r="BE50" s="76"/>
      <c r="BF50" s="76"/>
      <c r="BG50" s="88"/>
      <c r="BH50" s="61"/>
      <c r="BI50" s="61"/>
    </row>
    <row r="51" spans="1:61" ht="220.5" x14ac:dyDescent="0.25">
      <c r="A51" s="82" t="s">
        <v>280</v>
      </c>
      <c r="B51" s="82">
        <v>17</v>
      </c>
      <c r="C51" s="83">
        <v>44202</v>
      </c>
      <c r="D51" s="49" t="s">
        <v>553</v>
      </c>
      <c r="E51" s="49" t="s">
        <v>676</v>
      </c>
      <c r="F51" s="49">
        <v>1</v>
      </c>
      <c r="G51" s="49" t="s">
        <v>554</v>
      </c>
      <c r="H51" s="68" t="s">
        <v>555</v>
      </c>
      <c r="I51" s="93" t="s">
        <v>80</v>
      </c>
      <c r="J51" s="93" t="s">
        <v>556</v>
      </c>
      <c r="K51" s="96"/>
      <c r="L51" s="63" t="s">
        <v>312</v>
      </c>
      <c r="M51" s="63" t="s">
        <v>141</v>
      </c>
      <c r="N51" s="66" t="str">
        <f t="shared" si="10"/>
        <v>EXTREMO</v>
      </c>
      <c r="O51" s="67" t="s">
        <v>590</v>
      </c>
      <c r="P51" s="89" t="s">
        <v>591</v>
      </c>
      <c r="Q51" s="118" t="s">
        <v>196</v>
      </c>
      <c r="R51" s="46" t="s">
        <v>592</v>
      </c>
      <c r="S51" s="46" t="s">
        <v>196</v>
      </c>
      <c r="T51" s="46" t="s">
        <v>717</v>
      </c>
      <c r="U51" s="49" t="s">
        <v>230</v>
      </c>
      <c r="V51" s="49"/>
      <c r="W51" s="65">
        <v>15</v>
      </c>
      <c r="X51" s="65" t="s">
        <v>593</v>
      </c>
      <c r="Y51" s="65">
        <v>15</v>
      </c>
      <c r="Z51" s="65" t="s">
        <v>594</v>
      </c>
      <c r="AA51" s="65">
        <v>15</v>
      </c>
      <c r="AB51" s="65" t="s">
        <v>561</v>
      </c>
      <c r="AC51" s="70">
        <v>15</v>
      </c>
      <c r="AD51" s="65" t="s">
        <v>562</v>
      </c>
      <c r="AE51" s="65">
        <v>15</v>
      </c>
      <c r="AF51" s="65" t="s">
        <v>563</v>
      </c>
      <c r="AG51" s="65">
        <v>15</v>
      </c>
      <c r="AH51" s="65" t="s">
        <v>564</v>
      </c>
      <c r="AI51" s="70">
        <v>10</v>
      </c>
      <c r="AJ51" s="65" t="s">
        <v>565</v>
      </c>
      <c r="AK51" s="70" t="s">
        <v>151</v>
      </c>
      <c r="AL51" s="71">
        <v>7</v>
      </c>
      <c r="AM51" s="72">
        <f t="shared" si="11"/>
        <v>100</v>
      </c>
      <c r="AN51" s="72" t="str">
        <f t="shared" si="12"/>
        <v>FUERTE</v>
      </c>
      <c r="AO51" s="153"/>
      <c r="AP51" s="153"/>
      <c r="AQ51" s="153"/>
      <c r="AR51" s="153"/>
      <c r="AS51" s="73" t="s">
        <v>577</v>
      </c>
      <c r="AT51" s="152"/>
      <c r="AU51" s="152"/>
      <c r="AV51" s="152"/>
      <c r="AW51" s="152"/>
      <c r="AX51" s="73" t="s">
        <v>83</v>
      </c>
      <c r="AY51" s="73" t="str">
        <f t="shared" si="13"/>
        <v>Catastrófico</v>
      </c>
      <c r="AZ51" s="74" t="str">
        <f t="shared" si="9"/>
        <v>EXTREMO</v>
      </c>
      <c r="BA51" s="81" t="s">
        <v>97</v>
      </c>
      <c r="BB51" s="61"/>
      <c r="BC51" s="61"/>
      <c r="BD51" s="61"/>
      <c r="BE51" s="76"/>
      <c r="BF51" s="76"/>
      <c r="BG51" s="88"/>
      <c r="BH51" s="61"/>
      <c r="BI51" s="61"/>
    </row>
    <row r="52" spans="1:61" ht="220.5" x14ac:dyDescent="0.25">
      <c r="A52" s="82" t="s">
        <v>280</v>
      </c>
      <c r="B52" s="82">
        <v>17</v>
      </c>
      <c r="C52" s="83">
        <v>44202</v>
      </c>
      <c r="D52" s="49" t="s">
        <v>553</v>
      </c>
      <c r="E52" s="49" t="s">
        <v>676</v>
      </c>
      <c r="F52" s="49">
        <v>1</v>
      </c>
      <c r="G52" s="49" t="s">
        <v>554</v>
      </c>
      <c r="H52" s="68" t="s">
        <v>555</v>
      </c>
      <c r="I52" s="93" t="s">
        <v>80</v>
      </c>
      <c r="J52" s="93" t="s">
        <v>556</v>
      </c>
      <c r="K52" s="96"/>
      <c r="L52" s="63" t="s">
        <v>312</v>
      </c>
      <c r="M52" s="63" t="s">
        <v>141</v>
      </c>
      <c r="N52" s="66" t="str">
        <f t="shared" si="10"/>
        <v>EXTREMO</v>
      </c>
      <c r="O52" s="67" t="s">
        <v>595</v>
      </c>
      <c r="P52" s="89" t="s">
        <v>596</v>
      </c>
      <c r="Q52" s="118" t="s">
        <v>196</v>
      </c>
      <c r="R52" s="46" t="s">
        <v>597</v>
      </c>
      <c r="S52" s="46" t="s">
        <v>196</v>
      </c>
      <c r="T52" s="46" t="s">
        <v>717</v>
      </c>
      <c r="U52" s="49" t="s">
        <v>230</v>
      </c>
      <c r="V52" s="49"/>
      <c r="W52" s="65">
        <v>15</v>
      </c>
      <c r="X52" s="65" t="s">
        <v>575</v>
      </c>
      <c r="Y52" s="65">
        <v>15</v>
      </c>
      <c r="Z52" s="65" t="s">
        <v>598</v>
      </c>
      <c r="AA52" s="65">
        <v>15</v>
      </c>
      <c r="AB52" s="65" t="s">
        <v>561</v>
      </c>
      <c r="AC52" s="70">
        <v>15</v>
      </c>
      <c r="AD52" s="65" t="s">
        <v>562</v>
      </c>
      <c r="AE52" s="65">
        <v>15</v>
      </c>
      <c r="AF52" s="65" t="s">
        <v>563</v>
      </c>
      <c r="AG52" s="65">
        <v>15</v>
      </c>
      <c r="AH52" s="65" t="s">
        <v>564</v>
      </c>
      <c r="AI52" s="70">
        <v>10</v>
      </c>
      <c r="AJ52" s="65" t="s">
        <v>565</v>
      </c>
      <c r="AK52" s="70" t="s">
        <v>151</v>
      </c>
      <c r="AL52" s="71">
        <v>7</v>
      </c>
      <c r="AM52" s="72">
        <f t="shared" si="11"/>
        <v>100</v>
      </c>
      <c r="AN52" s="72" t="str">
        <f t="shared" si="12"/>
        <v>FUERTE</v>
      </c>
      <c r="AO52" s="153"/>
      <c r="AP52" s="153"/>
      <c r="AQ52" s="153"/>
      <c r="AR52" s="153"/>
      <c r="AS52" s="73" t="s">
        <v>577</v>
      </c>
      <c r="AT52" s="152"/>
      <c r="AU52" s="152"/>
      <c r="AV52" s="152"/>
      <c r="AW52" s="152"/>
      <c r="AX52" s="73" t="s">
        <v>83</v>
      </c>
      <c r="AY52" s="73" t="str">
        <f t="shared" si="13"/>
        <v>Catastrófico</v>
      </c>
      <c r="AZ52" s="74" t="str">
        <f t="shared" si="9"/>
        <v>EXTREMO</v>
      </c>
      <c r="BA52" s="81" t="s">
        <v>97</v>
      </c>
      <c r="BB52" s="61"/>
      <c r="BC52" s="61"/>
      <c r="BD52" s="61"/>
      <c r="BE52" s="76"/>
      <c r="BF52" s="76"/>
      <c r="BG52" s="88"/>
      <c r="BH52" s="61"/>
      <c r="BI52" s="61"/>
    </row>
    <row r="53" spans="1:61" ht="208.5" customHeight="1" x14ac:dyDescent="0.25">
      <c r="A53" s="82" t="s">
        <v>76</v>
      </c>
      <c r="B53" s="82">
        <v>18</v>
      </c>
      <c r="C53" s="83">
        <v>44076</v>
      </c>
      <c r="D53" s="49" t="s">
        <v>599</v>
      </c>
      <c r="E53" s="45" t="s">
        <v>692</v>
      </c>
      <c r="F53" s="49">
        <v>1</v>
      </c>
      <c r="G53" s="49" t="s">
        <v>600</v>
      </c>
      <c r="H53" s="68" t="s">
        <v>601</v>
      </c>
      <c r="I53" s="49"/>
      <c r="J53" s="49" t="s">
        <v>602</v>
      </c>
      <c r="K53" s="49"/>
      <c r="L53" s="63" t="s">
        <v>140</v>
      </c>
      <c r="M53" s="63" t="s">
        <v>84</v>
      </c>
      <c r="N53" s="66" t="str">
        <f t="shared" si="10"/>
        <v>EXTREMO</v>
      </c>
      <c r="O53" s="67" t="s">
        <v>603</v>
      </c>
      <c r="P53" s="89" t="s">
        <v>604</v>
      </c>
      <c r="Q53" s="118" t="s">
        <v>87</v>
      </c>
      <c r="R53" s="46" t="s">
        <v>694</v>
      </c>
      <c r="S53" s="46" t="s">
        <v>87</v>
      </c>
      <c r="T53" s="46" t="s">
        <v>737</v>
      </c>
      <c r="U53" s="49" t="s">
        <v>230</v>
      </c>
      <c r="V53" s="49"/>
      <c r="W53" s="65">
        <v>15</v>
      </c>
      <c r="X53" s="65" t="s">
        <v>605</v>
      </c>
      <c r="Y53" s="65">
        <v>15</v>
      </c>
      <c r="Z53" s="65" t="s">
        <v>606</v>
      </c>
      <c r="AA53" s="65">
        <v>15</v>
      </c>
      <c r="AB53" s="65" t="s">
        <v>607</v>
      </c>
      <c r="AC53" s="70">
        <v>15</v>
      </c>
      <c r="AD53" s="65" t="s">
        <v>608</v>
      </c>
      <c r="AE53" s="65">
        <v>15</v>
      </c>
      <c r="AF53" s="65" t="s">
        <v>609</v>
      </c>
      <c r="AG53" s="65">
        <v>15</v>
      </c>
      <c r="AH53" s="65" t="s">
        <v>610</v>
      </c>
      <c r="AI53" s="70">
        <v>10</v>
      </c>
      <c r="AJ53" s="65" t="s">
        <v>606</v>
      </c>
      <c r="AK53" s="70" t="s">
        <v>96</v>
      </c>
      <c r="AL53" s="71">
        <f>IF(P53&lt;&gt;"", 2-COUNTBLANK(P53:P54)," ")</f>
        <v>2</v>
      </c>
      <c r="AM53" s="72">
        <f>IF(P53&lt;&gt;"",W53+Y53+AA53+AC53+AE53+AG53+AI53," ")</f>
        <v>100</v>
      </c>
      <c r="AN53" s="72" t="str">
        <f>IF(P53&lt;&gt;"",IF(AM53&lt;86,"DEBIL",IF(AM53&lt;96,"MODERADO","FUERTE"))," ")</f>
        <v>FUERTE</v>
      </c>
      <c r="AO53" s="153">
        <f>(SUM(AM53:AM54))</f>
        <v>200</v>
      </c>
      <c r="AP53" s="153">
        <f>COUNTIF(J53:J54,"*")</f>
        <v>2</v>
      </c>
      <c r="AQ53" s="153">
        <f>+AO53/AP53</f>
        <v>100</v>
      </c>
      <c r="AR53" s="153" t="str">
        <f>IF(AQ53&lt;50,"DEBIL",IF(AQ53&lt;96,"MODERADO","FUERTE"))</f>
        <v>FUERTE</v>
      </c>
      <c r="AS53" s="73" t="str">
        <f>IFERROR(CONCATENATE(AQ53," ", AR53)," ")</f>
        <v>100 FUERTE</v>
      </c>
      <c r="AT53" s="152">
        <f>SUM(IF(AK53="probabilidad",AM53,0),IF(AK54="probabilidad",AM54,0))</f>
        <v>100</v>
      </c>
      <c r="AU53" s="152">
        <f>COUNTIF(AK53:AK54,"Probabilidad")</f>
        <v>1</v>
      </c>
      <c r="AV53" s="152">
        <f>AT53/AU53</f>
        <v>100</v>
      </c>
      <c r="AW53" s="152" t="str">
        <f>IF(AV53&lt;50,"No disminuye",IF(AV53&lt;96,"Indirectamente","Directamente"))</f>
        <v>Directamente</v>
      </c>
      <c r="AX53" s="73" t="s">
        <v>164</v>
      </c>
      <c r="AY53" s="73" t="str">
        <f>M53</f>
        <v>Mayor</v>
      </c>
      <c r="AZ53" s="74" t="str">
        <f t="shared" si="9"/>
        <v>ALTO</v>
      </c>
      <c r="BA53" s="81" t="s">
        <v>97</v>
      </c>
      <c r="BB53" s="61" t="s">
        <v>611</v>
      </c>
      <c r="BC53" s="61" t="s">
        <v>609</v>
      </c>
      <c r="BD53" s="61" t="s">
        <v>612</v>
      </c>
      <c r="BE53" s="76">
        <v>43831</v>
      </c>
      <c r="BF53" s="76">
        <v>44196</v>
      </c>
      <c r="BG53" s="88" t="s">
        <v>613</v>
      </c>
      <c r="BH53" s="61" t="s">
        <v>614</v>
      </c>
      <c r="BI53" s="61" t="s">
        <v>615</v>
      </c>
    </row>
    <row r="54" spans="1:61" ht="409.5" x14ac:dyDescent="0.25">
      <c r="A54" s="82" t="s">
        <v>76</v>
      </c>
      <c r="B54" s="82">
        <v>18</v>
      </c>
      <c r="C54" s="83">
        <v>44076</v>
      </c>
      <c r="D54" s="49" t="s">
        <v>599</v>
      </c>
      <c r="E54" s="45" t="s">
        <v>692</v>
      </c>
      <c r="F54" s="49">
        <v>1</v>
      </c>
      <c r="G54" s="49" t="s">
        <v>600</v>
      </c>
      <c r="H54" s="68" t="s">
        <v>601</v>
      </c>
      <c r="I54" s="49" t="s">
        <v>80</v>
      </c>
      <c r="J54" s="65" t="s">
        <v>616</v>
      </c>
      <c r="K54" s="65"/>
      <c r="L54" s="63" t="s">
        <v>140</v>
      </c>
      <c r="M54" s="63" t="s">
        <v>84</v>
      </c>
      <c r="N54" s="66" t="str">
        <f t="shared" si="10"/>
        <v>EXTREMO</v>
      </c>
      <c r="O54" s="67" t="s">
        <v>617</v>
      </c>
      <c r="P54" s="68" t="s">
        <v>618</v>
      </c>
      <c r="Q54" s="118" t="s">
        <v>87</v>
      </c>
      <c r="R54" s="46" t="s">
        <v>695</v>
      </c>
      <c r="S54" s="46" t="s">
        <v>87</v>
      </c>
      <c r="T54" s="46" t="s">
        <v>738</v>
      </c>
      <c r="U54" s="49" t="s">
        <v>230</v>
      </c>
      <c r="V54" s="49"/>
      <c r="W54" s="65">
        <v>15</v>
      </c>
      <c r="X54" s="65" t="s">
        <v>619</v>
      </c>
      <c r="Y54" s="65">
        <v>15</v>
      </c>
      <c r="Z54" s="65" t="s">
        <v>620</v>
      </c>
      <c r="AA54" s="65">
        <v>15</v>
      </c>
      <c r="AB54" s="65" t="s">
        <v>198</v>
      </c>
      <c r="AC54" s="70">
        <v>15</v>
      </c>
      <c r="AD54" s="65" t="s">
        <v>621</v>
      </c>
      <c r="AE54" s="65">
        <v>15</v>
      </c>
      <c r="AF54" s="65" t="s">
        <v>622</v>
      </c>
      <c r="AG54" s="65">
        <v>15</v>
      </c>
      <c r="AH54" s="65" t="s">
        <v>623</v>
      </c>
      <c r="AI54" s="70">
        <v>10</v>
      </c>
      <c r="AJ54" s="65" t="s">
        <v>620</v>
      </c>
      <c r="AK54" s="70" t="s">
        <v>151</v>
      </c>
      <c r="AL54" s="71">
        <v>2</v>
      </c>
      <c r="AM54" s="72">
        <f>IF(P54&lt;&gt;"",W54+Y54+AA54+AC54+AE54+AG54+AI54," ")</f>
        <v>100</v>
      </c>
      <c r="AN54" s="72" t="str">
        <f>IF(P54&lt;&gt;"",IF(AM54&lt;86,"DEBIL",IF(AM54&lt;96,"MODERADO","FUERTE"))," ")</f>
        <v>FUERTE</v>
      </c>
      <c r="AO54" s="153"/>
      <c r="AP54" s="153"/>
      <c r="AQ54" s="153"/>
      <c r="AR54" s="153"/>
      <c r="AS54" s="73" t="s">
        <v>114</v>
      </c>
      <c r="AT54" s="152"/>
      <c r="AU54" s="152"/>
      <c r="AV54" s="152"/>
      <c r="AW54" s="152"/>
      <c r="AX54" s="73" t="s">
        <v>164</v>
      </c>
      <c r="AY54" s="73" t="str">
        <f>M54</f>
        <v>Mayor</v>
      </c>
      <c r="AZ54" s="74" t="str">
        <f t="shared" si="9"/>
        <v>ALTO</v>
      </c>
      <c r="BA54" s="81" t="s">
        <v>97</v>
      </c>
      <c r="BB54" s="49" t="s">
        <v>624</v>
      </c>
      <c r="BC54" s="49" t="s">
        <v>620</v>
      </c>
      <c r="BD54" s="49" t="s">
        <v>612</v>
      </c>
      <c r="BE54" s="76">
        <v>43831</v>
      </c>
      <c r="BF54" s="76">
        <v>44196</v>
      </c>
      <c r="BG54" s="88" t="s">
        <v>625</v>
      </c>
      <c r="BH54" s="49" t="s">
        <v>626</v>
      </c>
      <c r="BI54" s="49" t="s">
        <v>627</v>
      </c>
    </row>
    <row r="55" spans="1:61" ht="183.75" customHeight="1" x14ac:dyDescent="0.25">
      <c r="A55" s="82" t="s">
        <v>76</v>
      </c>
      <c r="B55" s="82">
        <v>18</v>
      </c>
      <c r="C55" s="83">
        <v>44076</v>
      </c>
      <c r="D55" s="49" t="s">
        <v>599</v>
      </c>
      <c r="E55" s="45" t="s">
        <v>692</v>
      </c>
      <c r="F55" s="49">
        <v>2</v>
      </c>
      <c r="G55" s="49" t="s">
        <v>628</v>
      </c>
      <c r="H55" s="68" t="s">
        <v>629</v>
      </c>
      <c r="I55" s="49" t="s">
        <v>428</v>
      </c>
      <c r="J55" s="65" t="s">
        <v>630</v>
      </c>
      <c r="K55" s="49"/>
      <c r="L55" s="63" t="s">
        <v>312</v>
      </c>
      <c r="M55" s="63" t="s">
        <v>84</v>
      </c>
      <c r="N55" s="66" t="str">
        <f t="shared" si="10"/>
        <v>EXTREMO</v>
      </c>
      <c r="O55" s="67" t="s">
        <v>631</v>
      </c>
      <c r="P55" s="68" t="s">
        <v>632</v>
      </c>
      <c r="Q55" s="118" t="s">
        <v>87</v>
      </c>
      <c r="R55" s="46" t="s">
        <v>696</v>
      </c>
      <c r="S55" s="46" t="s">
        <v>87</v>
      </c>
      <c r="T55" s="46" t="s">
        <v>739</v>
      </c>
      <c r="U55" s="49" t="s">
        <v>230</v>
      </c>
      <c r="V55" s="49"/>
      <c r="W55" s="65">
        <v>15</v>
      </c>
      <c r="X55" s="65" t="s">
        <v>605</v>
      </c>
      <c r="Y55" s="65">
        <v>15</v>
      </c>
      <c r="Z55" s="65" t="s">
        <v>633</v>
      </c>
      <c r="AA55" s="65">
        <v>15</v>
      </c>
      <c r="AB55" s="65" t="s">
        <v>634</v>
      </c>
      <c r="AC55" s="70">
        <v>15</v>
      </c>
      <c r="AD55" s="65" t="s">
        <v>635</v>
      </c>
      <c r="AE55" s="65">
        <v>15</v>
      </c>
      <c r="AF55" s="65" t="s">
        <v>633</v>
      </c>
      <c r="AG55" s="65">
        <v>15</v>
      </c>
      <c r="AH55" s="65" t="s">
        <v>633</v>
      </c>
      <c r="AI55" s="70">
        <v>10</v>
      </c>
      <c r="AJ55" s="65" t="s">
        <v>633</v>
      </c>
      <c r="AK55" s="70" t="s">
        <v>151</v>
      </c>
      <c r="AL55" s="71">
        <v>1</v>
      </c>
      <c r="AM55" s="72">
        <f>IF(P55&lt;&gt;"",W55+Y55+AA55+AC55+AE55+AG55+AI55," ")</f>
        <v>100</v>
      </c>
      <c r="AN55" s="72" t="str">
        <f>IF(P55&lt;&gt;"",IF(AM55&lt;86,"DEBIL",IF(AM55&lt;96,"MODERADO","FUERTE"))," ")</f>
        <v>FUERTE</v>
      </c>
      <c r="AO55" s="72">
        <f>(SUM(AM55:AM55))</f>
        <v>100</v>
      </c>
      <c r="AP55" s="72">
        <f>COUNTIF(J55:J55,"*")</f>
        <v>1</v>
      </c>
      <c r="AQ55" s="72">
        <f>+AO55/AP55</f>
        <v>100</v>
      </c>
      <c r="AR55" s="72" t="str">
        <f>IF(AQ55&lt;50,"DEBIL",IF(AQ55&lt;96,"MODERADO","FUERTE"))</f>
        <v>FUERTE</v>
      </c>
      <c r="AS55" s="73" t="str">
        <f>IFERROR(CONCATENATE(AQ55," ", AR55)," ")</f>
        <v>100 FUERTE</v>
      </c>
      <c r="AT55" s="90">
        <f>SUM(IF(AK55="probabilidad",AM55,0))</f>
        <v>100</v>
      </c>
      <c r="AU55" s="90">
        <f>COUNTIF(AK55:AK55,"Probabilidad")</f>
        <v>1</v>
      </c>
      <c r="AV55" s="90">
        <f>AT55/AU55</f>
        <v>100</v>
      </c>
      <c r="AW55" s="90" t="str">
        <f>IF(AV55&lt;50,"No disminuye",IF(AV55&lt;96,"Indirectamente","Directamente"))</f>
        <v>Directamente</v>
      </c>
      <c r="AX55" s="73" t="s">
        <v>83</v>
      </c>
      <c r="AY55" s="73" t="str">
        <f>M55</f>
        <v>Mayor</v>
      </c>
      <c r="AZ55" s="74" t="str">
        <f t="shared" si="9"/>
        <v>ALTO</v>
      </c>
      <c r="BA55" s="81" t="s">
        <v>97</v>
      </c>
      <c r="BB55" s="61" t="s">
        <v>636</v>
      </c>
      <c r="BC55" s="61" t="s">
        <v>633</v>
      </c>
      <c r="BD55" s="61" t="s">
        <v>612</v>
      </c>
      <c r="BE55" s="76">
        <v>43831</v>
      </c>
      <c r="BF55" s="76">
        <v>44196</v>
      </c>
      <c r="BG55" s="88" t="s">
        <v>637</v>
      </c>
      <c r="BH55" s="61" t="s">
        <v>633</v>
      </c>
      <c r="BI55" s="61" t="s">
        <v>638</v>
      </c>
    </row>
    <row r="56" spans="1:61" ht="409.5" x14ac:dyDescent="0.25">
      <c r="A56" s="82" t="s">
        <v>76</v>
      </c>
      <c r="B56" s="82">
        <v>18</v>
      </c>
      <c r="C56" s="83">
        <v>44076</v>
      </c>
      <c r="D56" s="49" t="s">
        <v>599</v>
      </c>
      <c r="E56" s="45" t="s">
        <v>692</v>
      </c>
      <c r="F56" s="49">
        <v>3</v>
      </c>
      <c r="G56" s="49" t="s">
        <v>639</v>
      </c>
      <c r="H56" s="68" t="s">
        <v>640</v>
      </c>
      <c r="I56" s="49"/>
      <c r="J56" s="49" t="s">
        <v>641</v>
      </c>
      <c r="K56" s="49"/>
      <c r="L56" s="63" t="s">
        <v>312</v>
      </c>
      <c r="M56" s="63" t="s">
        <v>345</v>
      </c>
      <c r="N56" s="66" t="str">
        <f t="shared" si="10"/>
        <v>ALTO</v>
      </c>
      <c r="O56" s="67" t="s">
        <v>642</v>
      </c>
      <c r="P56" s="89" t="s">
        <v>643</v>
      </c>
      <c r="Q56" s="118" t="s">
        <v>87</v>
      </c>
      <c r="R56" s="46" t="s">
        <v>697</v>
      </c>
      <c r="S56" s="46" t="s">
        <v>87</v>
      </c>
      <c r="T56" s="46" t="s">
        <v>740</v>
      </c>
      <c r="U56" s="49" t="s">
        <v>230</v>
      </c>
      <c r="V56" s="49"/>
      <c r="W56" s="65">
        <v>15</v>
      </c>
      <c r="X56" s="65" t="s">
        <v>644</v>
      </c>
      <c r="Y56" s="65">
        <v>15</v>
      </c>
      <c r="Z56" s="65" t="s">
        <v>645</v>
      </c>
      <c r="AA56" s="65">
        <v>15</v>
      </c>
      <c r="AB56" s="65" t="s">
        <v>646</v>
      </c>
      <c r="AC56" s="70">
        <v>15</v>
      </c>
      <c r="AD56" s="65" t="s">
        <v>647</v>
      </c>
      <c r="AE56" s="65">
        <v>15</v>
      </c>
      <c r="AF56" s="65" t="s">
        <v>648</v>
      </c>
      <c r="AG56" s="65">
        <v>15</v>
      </c>
      <c r="AH56" s="65" t="s">
        <v>649</v>
      </c>
      <c r="AI56" s="70">
        <v>10</v>
      </c>
      <c r="AJ56" s="65" t="s">
        <v>650</v>
      </c>
      <c r="AK56" s="70" t="s">
        <v>151</v>
      </c>
      <c r="AL56" s="71">
        <f>IF(P56&lt;&gt;"", 1-COUNTBLANK(P56:P56)," ")</f>
        <v>1</v>
      </c>
      <c r="AM56" s="72">
        <f>IF(P56&lt;&gt;"",W56+Y56+AA56+AC56+AE56+AG56+AI56," ")</f>
        <v>100</v>
      </c>
      <c r="AN56" s="72" t="str">
        <f>IF(P56&lt;&gt;"",IF(AM56&lt;86,"DEBIL",IF(AM56&lt;96,"MODERADO","FUERTE"))," ")</f>
        <v>FUERTE</v>
      </c>
      <c r="AO56" s="72">
        <f>(SUM(AM56:AM56))</f>
        <v>100</v>
      </c>
      <c r="AP56" s="72">
        <f>COUNTIF(J56:J56,"*")</f>
        <v>1</v>
      </c>
      <c r="AQ56" s="72">
        <f>+AO56/AP56</f>
        <v>100</v>
      </c>
      <c r="AR56" s="72" t="str">
        <f>IF(AQ56&lt;50,"DEBIL",IF(AQ56&lt;96,"MODERADO","FUERTE"))</f>
        <v>FUERTE</v>
      </c>
      <c r="AS56" s="73" t="str">
        <f>IFERROR(CONCATENATE(AQ56," ", AR56)," ")</f>
        <v>100 FUERTE</v>
      </c>
      <c r="AT56" s="90">
        <f>SUM(IF(AK56="probabilidad",AM56,0))</f>
        <v>100</v>
      </c>
      <c r="AU56" s="90">
        <f>COUNTIF(AK56:AK56,"Probabilidad")</f>
        <v>1</v>
      </c>
      <c r="AV56" s="90">
        <f>AT56/AU56</f>
        <v>100</v>
      </c>
      <c r="AW56" s="90" t="str">
        <f>IF(AV56&lt;50,"No disminuye",IF(AV56&lt;96,"Indirectamente","Directamente"))</f>
        <v>Directamente</v>
      </c>
      <c r="AX56" s="73" t="s">
        <v>83</v>
      </c>
      <c r="AY56" s="73" t="str">
        <f>M56</f>
        <v>Moderado</v>
      </c>
      <c r="AZ56" s="74" t="str">
        <f t="shared" si="9"/>
        <v>MODERADO</v>
      </c>
      <c r="BA56" s="81" t="s">
        <v>97</v>
      </c>
      <c r="BB56" s="61" t="s">
        <v>651</v>
      </c>
      <c r="BC56" s="61" t="s">
        <v>652</v>
      </c>
      <c r="BD56" s="61" t="s">
        <v>653</v>
      </c>
      <c r="BE56" s="76">
        <v>43831</v>
      </c>
      <c r="BF56" s="76">
        <v>44196</v>
      </c>
      <c r="BG56" s="88" t="s">
        <v>654</v>
      </c>
      <c r="BH56" s="61" t="s">
        <v>655</v>
      </c>
      <c r="BI56" s="61" t="s">
        <v>656</v>
      </c>
    </row>
    <row r="57" spans="1:61" ht="15.75" customHeight="1" x14ac:dyDescent="0.25">
      <c r="D57" s="97"/>
      <c r="E57" s="98"/>
      <c r="F57" s="99"/>
      <c r="G57" s="99"/>
      <c r="H57" s="100"/>
      <c r="I57" s="98"/>
      <c r="J57" s="98"/>
      <c r="K57" s="99"/>
      <c r="L57" s="99"/>
      <c r="M57" s="99"/>
      <c r="N57" s="99"/>
      <c r="O57" s="101"/>
      <c r="P57" s="102"/>
      <c r="Q57" s="98"/>
      <c r="R57" s="98"/>
      <c r="S57" s="98"/>
      <c r="T57" s="98"/>
      <c r="U57" s="98"/>
      <c r="V57" s="98"/>
      <c r="W57" s="103"/>
      <c r="X57" s="103"/>
      <c r="Y57" s="103"/>
      <c r="Z57" s="103"/>
      <c r="AA57" s="103"/>
      <c r="AB57" s="103"/>
      <c r="AC57" s="103"/>
      <c r="AD57" s="103"/>
      <c r="AE57" s="103"/>
      <c r="AF57" s="103"/>
      <c r="AG57" s="103"/>
      <c r="AH57" s="103"/>
      <c r="AI57" s="103"/>
      <c r="AJ57" s="103"/>
      <c r="AX57" s="103"/>
      <c r="AY57" s="103"/>
      <c r="AZ57" s="103"/>
      <c r="BA57" s="103"/>
    </row>
    <row r="58" spans="1:61" ht="15.75" customHeight="1" x14ac:dyDescent="0.25">
      <c r="D58" s="97"/>
      <c r="E58" s="98"/>
      <c r="F58" s="99"/>
      <c r="G58" s="99"/>
      <c r="H58" s="100"/>
      <c r="I58" s="98"/>
      <c r="J58" s="98"/>
      <c r="K58" s="99"/>
      <c r="L58" s="99"/>
      <c r="M58" s="99"/>
      <c r="N58" s="99"/>
      <c r="O58" s="101"/>
      <c r="P58" s="102"/>
      <c r="Q58" s="98"/>
      <c r="R58" s="98"/>
      <c r="S58" s="98"/>
      <c r="T58" s="98"/>
      <c r="U58" s="98"/>
      <c r="V58" s="98"/>
      <c r="W58" s="103"/>
      <c r="X58" s="103"/>
      <c r="Y58" s="103"/>
      <c r="Z58" s="103"/>
      <c r="AA58" s="103"/>
      <c r="AB58" s="103"/>
      <c r="AC58" s="103"/>
      <c r="AD58" s="103"/>
      <c r="AE58" s="103"/>
      <c r="AF58" s="103"/>
      <c r="AG58" s="103"/>
      <c r="AH58" s="103"/>
      <c r="AI58" s="103"/>
      <c r="AJ58" s="103"/>
      <c r="AX58" s="103"/>
      <c r="AY58" s="103"/>
      <c r="AZ58" s="103"/>
      <c r="BA58" s="103"/>
    </row>
    <row r="59" spans="1:61" ht="15.75" customHeight="1" x14ac:dyDescent="0.25">
      <c r="D59" s="97"/>
      <c r="E59" s="98"/>
      <c r="F59" s="99"/>
      <c r="G59" s="99"/>
      <c r="H59" s="100"/>
      <c r="I59" s="98"/>
      <c r="J59" s="98"/>
      <c r="K59" s="99"/>
      <c r="L59" s="99"/>
      <c r="M59" s="99"/>
      <c r="N59" s="99"/>
      <c r="O59" s="101"/>
      <c r="P59" s="102"/>
      <c r="Q59" s="98"/>
      <c r="R59" s="98"/>
      <c r="S59" s="98"/>
      <c r="T59" s="98"/>
      <c r="U59" s="98"/>
      <c r="V59" s="98"/>
      <c r="W59" s="103"/>
      <c r="X59" s="103"/>
      <c r="Y59" s="103"/>
      <c r="Z59" s="103"/>
      <c r="AA59" s="103"/>
      <c r="AB59" s="103"/>
      <c r="AC59" s="103"/>
      <c r="AD59" s="103"/>
      <c r="AE59" s="103"/>
      <c r="AF59" s="103"/>
      <c r="AG59" s="103"/>
      <c r="AH59" s="103"/>
      <c r="AI59" s="103"/>
      <c r="AJ59" s="103"/>
      <c r="AX59" s="103"/>
      <c r="AY59" s="103"/>
      <c r="AZ59" s="103"/>
      <c r="BA59" s="103"/>
    </row>
    <row r="60" spans="1:61" ht="15.75" customHeight="1" x14ac:dyDescent="0.25">
      <c r="D60" s="97"/>
      <c r="E60" s="98"/>
      <c r="F60" s="99"/>
      <c r="G60" s="99"/>
      <c r="H60" s="100"/>
      <c r="I60" s="98"/>
      <c r="J60" s="98"/>
      <c r="K60" s="99"/>
      <c r="L60" s="99"/>
      <c r="M60" s="99"/>
      <c r="N60" s="99"/>
      <c r="O60" s="101"/>
      <c r="P60" s="102"/>
      <c r="Q60" s="98"/>
      <c r="R60" s="98"/>
      <c r="S60" s="98"/>
      <c r="T60" s="98"/>
      <c r="U60" s="98"/>
      <c r="V60" s="98"/>
      <c r="W60" s="103"/>
      <c r="X60" s="103"/>
      <c r="Y60" s="103"/>
      <c r="Z60" s="103"/>
      <c r="AA60" s="103"/>
      <c r="AB60" s="103"/>
      <c r="AC60" s="103"/>
      <c r="AD60" s="103"/>
      <c r="AE60" s="103"/>
      <c r="AF60" s="103"/>
      <c r="AG60" s="103"/>
      <c r="AH60" s="103"/>
      <c r="AI60" s="103"/>
      <c r="AJ60" s="103"/>
      <c r="AX60" s="103"/>
      <c r="AY60" s="103"/>
      <c r="AZ60" s="103"/>
      <c r="BA60" s="103"/>
    </row>
    <row r="61" spans="1:61" ht="15.75" customHeight="1" x14ac:dyDescent="0.25">
      <c r="D61" s="97"/>
      <c r="E61" s="98"/>
      <c r="F61" s="99"/>
      <c r="G61" s="99"/>
      <c r="H61" s="100"/>
      <c r="I61" s="98"/>
      <c r="J61" s="98"/>
      <c r="K61" s="99"/>
      <c r="L61" s="99"/>
      <c r="M61" s="99"/>
      <c r="N61" s="99"/>
      <c r="O61" s="101"/>
      <c r="P61" s="102"/>
      <c r="Q61" s="98"/>
      <c r="R61" s="98"/>
      <c r="S61" s="98"/>
      <c r="T61" s="98"/>
      <c r="U61" s="98"/>
      <c r="V61" s="98"/>
      <c r="W61" s="103"/>
      <c r="X61" s="103"/>
      <c r="Y61" s="103"/>
      <c r="Z61" s="103"/>
      <c r="AA61" s="103"/>
      <c r="AB61" s="103"/>
      <c r="AC61" s="103"/>
      <c r="AD61" s="103"/>
      <c r="AE61" s="103"/>
      <c r="AF61" s="103"/>
      <c r="AG61" s="103"/>
      <c r="AH61" s="103"/>
      <c r="AI61" s="103"/>
      <c r="AJ61" s="103"/>
      <c r="AX61" s="103"/>
      <c r="AY61" s="103"/>
      <c r="AZ61" s="103"/>
      <c r="BA61" s="103"/>
      <c r="BI61" s="104"/>
    </row>
    <row r="62" spans="1:61" ht="15.75" customHeight="1" x14ac:dyDescent="0.25">
      <c r="D62" s="97"/>
      <c r="E62" s="98"/>
      <c r="F62" s="99"/>
      <c r="G62" s="99"/>
      <c r="H62" s="100"/>
      <c r="I62" s="98"/>
      <c r="J62" s="98"/>
      <c r="K62" s="99"/>
      <c r="L62" s="99"/>
      <c r="M62" s="99"/>
      <c r="N62" s="99"/>
      <c r="O62" s="101"/>
      <c r="P62" s="102"/>
      <c r="Q62" s="98"/>
      <c r="R62" s="98"/>
      <c r="S62" s="98"/>
      <c r="T62" s="98"/>
      <c r="U62" s="98"/>
      <c r="V62" s="98"/>
      <c r="W62" s="103"/>
      <c r="X62" s="103"/>
      <c r="Y62" s="103"/>
      <c r="Z62" s="103"/>
      <c r="AA62" s="103"/>
      <c r="AB62" s="103"/>
      <c r="AC62" s="103"/>
      <c r="AD62" s="103"/>
      <c r="AE62" s="103"/>
      <c r="AF62" s="103"/>
      <c r="AG62" s="103"/>
      <c r="AH62" s="103"/>
      <c r="AI62" s="103"/>
      <c r="AJ62" s="103"/>
      <c r="AX62" s="103"/>
      <c r="AY62" s="103"/>
      <c r="AZ62" s="103"/>
      <c r="BA62" s="103"/>
    </row>
    <row r="63" spans="1:61" ht="15.75" customHeight="1" x14ac:dyDescent="0.25">
      <c r="D63" s="97"/>
      <c r="E63" s="98"/>
      <c r="F63" s="99"/>
      <c r="G63" s="99"/>
      <c r="H63" s="100"/>
      <c r="I63" s="98"/>
      <c r="J63" s="98"/>
      <c r="K63" s="99"/>
      <c r="L63" s="99"/>
      <c r="M63" s="99"/>
      <c r="N63" s="99"/>
      <c r="O63" s="101"/>
      <c r="P63" s="102"/>
      <c r="Q63" s="98"/>
      <c r="R63" s="98"/>
      <c r="S63" s="98"/>
      <c r="T63" s="98"/>
      <c r="U63" s="98"/>
      <c r="V63" s="98"/>
      <c r="W63" s="103"/>
      <c r="X63" s="103"/>
      <c r="Y63" s="103"/>
      <c r="Z63" s="103"/>
      <c r="AA63" s="103"/>
      <c r="AB63" s="103"/>
      <c r="AC63" s="103"/>
      <c r="AD63" s="103"/>
      <c r="AE63" s="103"/>
      <c r="AF63" s="103"/>
      <c r="AG63" s="103"/>
      <c r="AH63" s="103"/>
      <c r="AI63" s="103"/>
      <c r="AJ63" s="103"/>
      <c r="AX63" s="103"/>
      <c r="AY63" s="103"/>
      <c r="AZ63" s="103"/>
      <c r="BA63" s="103"/>
    </row>
    <row r="64" spans="1:61" ht="15.75" customHeight="1" x14ac:dyDescent="0.25">
      <c r="D64" s="97"/>
      <c r="E64" s="98"/>
      <c r="F64" s="99"/>
      <c r="G64" s="99"/>
      <c r="H64" s="100"/>
      <c r="I64" s="98"/>
      <c r="J64" s="98"/>
      <c r="K64" s="99"/>
      <c r="L64" s="99"/>
      <c r="M64" s="99"/>
      <c r="N64" s="99"/>
      <c r="O64" s="101"/>
      <c r="P64" s="102"/>
      <c r="Q64" s="98"/>
      <c r="R64" s="98"/>
      <c r="S64" s="98"/>
      <c r="T64" s="98"/>
      <c r="U64" s="98"/>
      <c r="V64" s="98"/>
      <c r="W64" s="103"/>
      <c r="X64" s="103"/>
      <c r="Y64" s="103"/>
      <c r="Z64" s="103"/>
      <c r="AA64" s="103"/>
      <c r="AB64" s="103"/>
      <c r="AC64" s="103"/>
      <c r="AD64" s="103"/>
      <c r="AE64" s="103"/>
      <c r="AF64" s="103"/>
      <c r="AG64" s="103"/>
      <c r="AH64" s="103"/>
      <c r="AI64" s="103"/>
      <c r="AJ64" s="103"/>
      <c r="AX64" s="103"/>
      <c r="AY64" s="103"/>
      <c r="AZ64" s="103"/>
      <c r="BA64" s="103"/>
    </row>
    <row r="65" spans="4:53" ht="15.75" customHeight="1" x14ac:dyDescent="0.25">
      <c r="D65" s="97"/>
      <c r="E65" s="98"/>
      <c r="F65" s="99"/>
      <c r="G65" s="99"/>
      <c r="H65" s="100"/>
      <c r="I65" s="98"/>
      <c r="J65" s="98"/>
      <c r="K65" s="99"/>
      <c r="L65" s="99"/>
      <c r="M65" s="99"/>
      <c r="N65" s="99"/>
      <c r="O65" s="101"/>
      <c r="P65" s="102"/>
      <c r="Q65" s="98"/>
      <c r="R65" s="98"/>
      <c r="S65" s="98"/>
      <c r="T65" s="98"/>
      <c r="U65" s="98"/>
      <c r="V65" s="98"/>
      <c r="W65" s="103"/>
      <c r="X65" s="103"/>
      <c r="Y65" s="103"/>
      <c r="Z65" s="103"/>
      <c r="AA65" s="103"/>
      <c r="AB65" s="103"/>
      <c r="AC65" s="103"/>
      <c r="AD65" s="103"/>
      <c r="AE65" s="103"/>
      <c r="AF65" s="103"/>
      <c r="AG65" s="103"/>
      <c r="AH65" s="103"/>
      <c r="AI65" s="103"/>
      <c r="AJ65" s="103"/>
      <c r="AX65" s="103"/>
      <c r="AY65" s="103"/>
      <c r="AZ65" s="103"/>
      <c r="BA65" s="103"/>
    </row>
    <row r="66" spans="4:53" ht="15.75" customHeight="1" x14ac:dyDescent="0.25">
      <c r="D66" s="97"/>
      <c r="E66" s="98"/>
      <c r="F66" s="99"/>
      <c r="G66" s="99"/>
      <c r="H66" s="100"/>
      <c r="I66" s="98"/>
      <c r="J66" s="98"/>
      <c r="K66" s="99"/>
      <c r="L66" s="99"/>
      <c r="M66" s="99"/>
      <c r="N66" s="99"/>
      <c r="O66" s="101"/>
      <c r="P66" s="102"/>
      <c r="Q66" s="98"/>
      <c r="R66" s="98"/>
      <c r="S66" s="98"/>
      <c r="T66" s="98"/>
      <c r="U66" s="98"/>
      <c r="V66" s="98"/>
      <c r="W66" s="103"/>
      <c r="X66" s="103"/>
      <c r="Y66" s="103"/>
      <c r="Z66" s="103"/>
      <c r="AA66" s="103"/>
      <c r="AB66" s="103"/>
      <c r="AC66" s="103"/>
      <c r="AD66" s="103"/>
      <c r="AE66" s="103"/>
      <c r="AF66" s="103"/>
      <c r="AG66" s="103"/>
      <c r="AH66" s="103"/>
      <c r="AI66" s="103"/>
      <c r="AJ66" s="103"/>
      <c r="AX66" s="103"/>
      <c r="AY66" s="103"/>
      <c r="AZ66" s="103"/>
      <c r="BA66" s="103"/>
    </row>
    <row r="67" spans="4:53" ht="15.75" customHeight="1" x14ac:dyDescent="0.25">
      <c r="D67" s="97"/>
      <c r="E67" s="98"/>
      <c r="F67" s="99"/>
      <c r="G67" s="99"/>
      <c r="H67" s="100"/>
      <c r="I67" s="98"/>
      <c r="J67" s="98"/>
      <c r="K67" s="99"/>
      <c r="L67" s="99"/>
      <c r="M67" s="99"/>
      <c r="N67" s="99"/>
      <c r="O67" s="101"/>
      <c r="P67" s="102"/>
      <c r="Q67" s="98"/>
      <c r="R67" s="98"/>
      <c r="S67" s="98"/>
      <c r="T67" s="98"/>
      <c r="U67" s="98"/>
      <c r="V67" s="98"/>
      <c r="W67" s="103"/>
      <c r="X67" s="103"/>
      <c r="Y67" s="103"/>
      <c r="Z67" s="103"/>
      <c r="AA67" s="103"/>
      <c r="AB67" s="103"/>
      <c r="AC67" s="103"/>
      <c r="AD67" s="103"/>
      <c r="AE67" s="103"/>
      <c r="AF67" s="103"/>
      <c r="AG67" s="103"/>
      <c r="AH67" s="103"/>
      <c r="AI67" s="103"/>
      <c r="AJ67" s="103"/>
      <c r="AX67" s="103"/>
      <c r="AY67" s="103"/>
      <c r="AZ67" s="103"/>
      <c r="BA67" s="103"/>
    </row>
    <row r="68" spans="4:53" ht="15.75" customHeight="1" x14ac:dyDescent="0.25">
      <c r="D68" s="97"/>
      <c r="E68" s="98"/>
      <c r="F68" s="99"/>
      <c r="G68" s="99"/>
      <c r="H68" s="100"/>
      <c r="I68" s="98"/>
      <c r="J68" s="98"/>
      <c r="K68" s="99"/>
      <c r="L68" s="99"/>
      <c r="M68" s="99"/>
      <c r="N68" s="99"/>
      <c r="O68" s="101"/>
      <c r="P68" s="102"/>
      <c r="Q68" s="98"/>
      <c r="R68" s="98"/>
      <c r="S68" s="98"/>
      <c r="T68" s="98"/>
      <c r="U68" s="98"/>
      <c r="V68" s="98"/>
      <c r="W68" s="103"/>
      <c r="X68" s="103"/>
      <c r="Y68" s="103"/>
      <c r="Z68" s="103"/>
      <c r="AA68" s="103"/>
      <c r="AB68" s="103"/>
      <c r="AC68" s="103"/>
      <c r="AD68" s="103"/>
      <c r="AE68" s="103"/>
      <c r="AF68" s="103"/>
      <c r="AG68" s="103"/>
      <c r="AH68" s="103"/>
      <c r="AI68" s="103"/>
      <c r="AJ68" s="103"/>
      <c r="AX68" s="103"/>
      <c r="AY68" s="103"/>
      <c r="AZ68" s="103"/>
      <c r="BA68" s="103"/>
    </row>
    <row r="69" spans="4:53" ht="15.75" customHeight="1" x14ac:dyDescent="0.25">
      <c r="D69" s="97"/>
      <c r="E69" s="98"/>
      <c r="F69" s="99"/>
      <c r="G69" s="99"/>
      <c r="H69" s="100"/>
      <c r="I69" s="98"/>
      <c r="J69" s="98"/>
      <c r="K69" s="99"/>
      <c r="L69" s="99"/>
      <c r="M69" s="99"/>
      <c r="N69" s="99"/>
      <c r="O69" s="101"/>
      <c r="P69" s="102"/>
      <c r="Q69" s="98"/>
      <c r="R69" s="98"/>
      <c r="S69" s="98"/>
      <c r="T69" s="98"/>
      <c r="U69" s="98"/>
      <c r="V69" s="98"/>
      <c r="W69" s="103"/>
      <c r="X69" s="103"/>
      <c r="Y69" s="103"/>
      <c r="Z69" s="103"/>
      <c r="AA69" s="103"/>
      <c r="AB69" s="103"/>
      <c r="AC69" s="103"/>
      <c r="AD69" s="103"/>
      <c r="AE69" s="103"/>
      <c r="AF69" s="103"/>
      <c r="AG69" s="103"/>
      <c r="AH69" s="103"/>
      <c r="AI69" s="103"/>
      <c r="AJ69" s="103"/>
      <c r="AX69" s="103"/>
      <c r="AY69" s="103"/>
      <c r="AZ69" s="103"/>
      <c r="BA69" s="103"/>
    </row>
    <row r="70" spans="4:53" ht="15.75" customHeight="1" x14ac:dyDescent="0.25">
      <c r="D70" s="97"/>
      <c r="E70" s="98"/>
      <c r="F70" s="99"/>
      <c r="G70" s="99"/>
      <c r="H70" s="100"/>
      <c r="I70" s="98"/>
      <c r="J70" s="98"/>
      <c r="K70" s="99"/>
      <c r="L70" s="99"/>
      <c r="M70" s="99"/>
      <c r="N70" s="99"/>
      <c r="O70" s="101"/>
      <c r="P70" s="102"/>
      <c r="Q70" s="98"/>
      <c r="R70" s="98"/>
      <c r="S70" s="98"/>
      <c r="T70" s="98"/>
      <c r="U70" s="98"/>
      <c r="V70" s="98"/>
      <c r="W70" s="103"/>
      <c r="X70" s="103"/>
      <c r="Y70" s="103"/>
      <c r="Z70" s="103"/>
      <c r="AA70" s="103"/>
      <c r="AB70" s="103"/>
      <c r="AC70" s="103"/>
      <c r="AD70" s="103"/>
      <c r="AE70" s="103"/>
      <c r="AF70" s="103"/>
      <c r="AG70" s="103"/>
      <c r="AH70" s="103"/>
      <c r="AI70" s="103"/>
      <c r="AJ70" s="103"/>
      <c r="AX70" s="103"/>
      <c r="AY70" s="103"/>
      <c r="AZ70" s="103"/>
      <c r="BA70" s="103"/>
    </row>
    <row r="71" spans="4:53" ht="15.75" customHeight="1" x14ac:dyDescent="0.25">
      <c r="D71" s="97"/>
      <c r="E71" s="98"/>
      <c r="F71" s="99"/>
      <c r="G71" s="99"/>
      <c r="H71" s="100"/>
      <c r="I71" s="98"/>
      <c r="J71" s="98"/>
      <c r="K71" s="99"/>
      <c r="L71" s="99"/>
      <c r="M71" s="99"/>
      <c r="N71" s="99"/>
      <c r="O71" s="101"/>
      <c r="P71" s="102"/>
      <c r="Q71" s="98"/>
      <c r="R71" s="98"/>
      <c r="S71" s="98"/>
      <c r="T71" s="98"/>
      <c r="U71" s="98"/>
      <c r="V71" s="98"/>
      <c r="W71" s="103"/>
      <c r="X71" s="103"/>
      <c r="Y71" s="103"/>
      <c r="Z71" s="103"/>
      <c r="AA71" s="103"/>
      <c r="AB71" s="103"/>
      <c r="AC71" s="103"/>
      <c r="AD71" s="103"/>
      <c r="AE71" s="103"/>
      <c r="AF71" s="103"/>
      <c r="AG71" s="103"/>
      <c r="AH71" s="103"/>
      <c r="AI71" s="103"/>
      <c r="AJ71" s="103"/>
      <c r="AX71" s="103"/>
      <c r="AY71" s="103"/>
      <c r="AZ71" s="103"/>
      <c r="BA71" s="103"/>
    </row>
    <row r="72" spans="4:53" ht="15.75" customHeight="1" x14ac:dyDescent="0.25">
      <c r="D72" s="97"/>
      <c r="E72" s="98"/>
      <c r="F72" s="99"/>
      <c r="G72" s="99"/>
      <c r="H72" s="100"/>
      <c r="I72" s="98"/>
      <c r="J72" s="98"/>
      <c r="K72" s="99"/>
      <c r="L72" s="99"/>
      <c r="M72" s="99"/>
      <c r="N72" s="99"/>
      <c r="O72" s="101"/>
      <c r="P72" s="102"/>
      <c r="Q72" s="98"/>
      <c r="R72" s="98"/>
      <c r="S72" s="98"/>
      <c r="T72" s="98"/>
      <c r="U72" s="98"/>
      <c r="V72" s="98"/>
      <c r="W72" s="103"/>
      <c r="X72" s="103"/>
      <c r="Y72" s="103"/>
      <c r="Z72" s="103"/>
      <c r="AA72" s="103"/>
      <c r="AB72" s="103"/>
      <c r="AC72" s="103"/>
      <c r="AD72" s="103"/>
      <c r="AE72" s="103"/>
      <c r="AF72" s="103"/>
      <c r="AG72" s="103"/>
      <c r="AH72" s="103"/>
      <c r="AI72" s="103"/>
      <c r="AJ72" s="103"/>
      <c r="AX72" s="103"/>
      <c r="AY72" s="103"/>
      <c r="AZ72" s="103"/>
      <c r="BA72" s="103"/>
    </row>
    <row r="73" spans="4:53" ht="15.75" customHeight="1" x14ac:dyDescent="0.25">
      <c r="D73" s="97"/>
      <c r="E73" s="98"/>
      <c r="F73" s="99"/>
      <c r="G73" s="99"/>
      <c r="H73" s="100"/>
      <c r="I73" s="98"/>
      <c r="J73" s="98"/>
      <c r="K73" s="99"/>
      <c r="L73" s="99"/>
      <c r="M73" s="99"/>
      <c r="N73" s="99"/>
      <c r="O73" s="101"/>
      <c r="P73" s="102"/>
      <c r="Q73" s="98"/>
      <c r="R73" s="98"/>
      <c r="S73" s="98"/>
      <c r="T73" s="98"/>
      <c r="U73" s="98"/>
      <c r="V73" s="98"/>
      <c r="W73" s="103"/>
      <c r="X73" s="103"/>
      <c r="Y73" s="103"/>
      <c r="Z73" s="103"/>
      <c r="AA73" s="103"/>
      <c r="AB73" s="103"/>
      <c r="AC73" s="103"/>
      <c r="AD73" s="103"/>
      <c r="AE73" s="103"/>
      <c r="AF73" s="103"/>
      <c r="AG73" s="103"/>
      <c r="AH73" s="103"/>
      <c r="AI73" s="103"/>
      <c r="AJ73" s="103"/>
      <c r="AX73" s="103"/>
      <c r="AY73" s="103"/>
      <c r="AZ73" s="103"/>
      <c r="BA73" s="103"/>
    </row>
    <row r="74" spans="4:53" ht="15.75" customHeight="1" x14ac:dyDescent="0.25">
      <c r="D74" s="97"/>
      <c r="E74" s="98"/>
      <c r="F74" s="99"/>
      <c r="G74" s="99"/>
      <c r="H74" s="100"/>
      <c r="I74" s="98"/>
      <c r="J74" s="98"/>
      <c r="K74" s="99"/>
      <c r="L74" s="99"/>
      <c r="M74" s="99"/>
      <c r="N74" s="99"/>
      <c r="O74" s="101"/>
      <c r="P74" s="102"/>
      <c r="Q74" s="98"/>
      <c r="R74" s="98"/>
      <c r="S74" s="98"/>
      <c r="T74" s="98"/>
      <c r="U74" s="98"/>
      <c r="V74" s="98"/>
      <c r="W74" s="103"/>
      <c r="X74" s="103"/>
      <c r="Y74" s="103"/>
      <c r="Z74" s="103"/>
      <c r="AA74" s="103"/>
      <c r="AB74" s="103"/>
      <c r="AC74" s="103"/>
      <c r="AD74" s="103"/>
      <c r="AE74" s="103"/>
      <c r="AF74" s="103"/>
      <c r="AG74" s="103"/>
      <c r="AH74" s="103"/>
      <c r="AI74" s="103"/>
      <c r="AJ74" s="103"/>
      <c r="AX74" s="103"/>
      <c r="AY74" s="103"/>
      <c r="AZ74" s="103"/>
      <c r="BA74" s="103"/>
    </row>
    <row r="75" spans="4:53" ht="15.75" customHeight="1" x14ac:dyDescent="0.25">
      <c r="D75" s="97"/>
      <c r="E75" s="98"/>
      <c r="F75" s="99"/>
      <c r="G75" s="99"/>
      <c r="H75" s="100"/>
      <c r="I75" s="98"/>
      <c r="J75" s="98"/>
      <c r="K75" s="99"/>
      <c r="L75" s="99"/>
      <c r="M75" s="99"/>
      <c r="N75" s="99"/>
      <c r="O75" s="101"/>
      <c r="P75" s="102"/>
      <c r="Q75" s="98"/>
      <c r="R75" s="98"/>
      <c r="S75" s="98"/>
      <c r="T75" s="98"/>
      <c r="U75" s="98"/>
      <c r="V75" s="98"/>
      <c r="W75" s="103"/>
      <c r="X75" s="103"/>
      <c r="Y75" s="103"/>
      <c r="Z75" s="103"/>
      <c r="AA75" s="103"/>
      <c r="AB75" s="103"/>
      <c r="AC75" s="103"/>
      <c r="AD75" s="103"/>
      <c r="AE75" s="103"/>
      <c r="AF75" s="103"/>
      <c r="AG75" s="103"/>
      <c r="AH75" s="103"/>
      <c r="AI75" s="103"/>
      <c r="AJ75" s="103"/>
      <c r="AX75" s="103"/>
      <c r="AY75" s="103"/>
      <c r="AZ75" s="103"/>
      <c r="BA75" s="103"/>
    </row>
    <row r="76" spans="4:53" ht="15.75" customHeight="1" x14ac:dyDescent="0.25">
      <c r="D76" s="97"/>
      <c r="E76" s="98"/>
      <c r="F76" s="99"/>
      <c r="G76" s="99"/>
      <c r="H76" s="100"/>
      <c r="I76" s="98"/>
      <c r="J76" s="98"/>
      <c r="K76" s="99"/>
      <c r="L76" s="99"/>
      <c r="M76" s="99"/>
      <c r="N76" s="99"/>
      <c r="O76" s="101"/>
      <c r="P76" s="102"/>
      <c r="Q76" s="98"/>
      <c r="R76" s="98"/>
      <c r="S76" s="98"/>
      <c r="T76" s="98"/>
      <c r="U76" s="98"/>
      <c r="V76" s="98"/>
      <c r="W76" s="103"/>
      <c r="X76" s="103"/>
      <c r="Y76" s="103"/>
      <c r="Z76" s="103"/>
      <c r="AA76" s="103"/>
      <c r="AB76" s="103"/>
      <c r="AC76" s="103"/>
      <c r="AD76" s="103"/>
      <c r="AE76" s="103"/>
      <c r="AF76" s="103"/>
      <c r="AG76" s="103"/>
      <c r="AH76" s="103"/>
      <c r="AI76" s="103"/>
      <c r="AJ76" s="103"/>
      <c r="AX76" s="103"/>
      <c r="AY76" s="103"/>
      <c r="AZ76" s="103"/>
      <c r="BA76" s="103"/>
    </row>
    <row r="77" spans="4:53" ht="15.75" customHeight="1" x14ac:dyDescent="0.25">
      <c r="D77" s="97"/>
      <c r="E77" s="98"/>
      <c r="F77" s="99"/>
      <c r="G77" s="99"/>
      <c r="H77" s="100"/>
      <c r="I77" s="98"/>
      <c r="J77" s="98"/>
      <c r="K77" s="99"/>
      <c r="L77" s="99"/>
      <c r="M77" s="99"/>
      <c r="N77" s="99"/>
      <c r="O77" s="101"/>
      <c r="P77" s="102"/>
      <c r="Q77" s="98"/>
      <c r="R77" s="98"/>
      <c r="S77" s="98"/>
      <c r="T77" s="98"/>
      <c r="U77" s="98"/>
      <c r="V77" s="98"/>
      <c r="W77" s="103"/>
      <c r="X77" s="103"/>
      <c r="Y77" s="103"/>
      <c r="Z77" s="103"/>
      <c r="AA77" s="103"/>
      <c r="AB77" s="103"/>
      <c r="AC77" s="103"/>
      <c r="AD77" s="103"/>
      <c r="AE77" s="103"/>
      <c r="AF77" s="103"/>
      <c r="AG77" s="103"/>
      <c r="AH77" s="103"/>
      <c r="AI77" s="103"/>
      <c r="AJ77" s="103"/>
      <c r="AX77" s="103"/>
      <c r="AY77" s="103"/>
      <c r="AZ77" s="103"/>
      <c r="BA77" s="103"/>
    </row>
    <row r="78" spans="4:53" ht="15.75" customHeight="1" x14ac:dyDescent="0.25">
      <c r="D78" s="97"/>
      <c r="E78" s="98"/>
      <c r="F78" s="99"/>
      <c r="G78" s="99"/>
      <c r="H78" s="100"/>
      <c r="I78" s="98"/>
      <c r="J78" s="98"/>
      <c r="K78" s="99"/>
      <c r="L78" s="99"/>
      <c r="M78" s="99"/>
      <c r="N78" s="99"/>
      <c r="O78" s="101"/>
      <c r="P78" s="102"/>
      <c r="Q78" s="98"/>
      <c r="R78" s="98"/>
      <c r="S78" s="98"/>
      <c r="T78" s="98"/>
      <c r="U78" s="98"/>
      <c r="V78" s="98"/>
      <c r="W78" s="103"/>
      <c r="X78" s="103"/>
      <c r="Y78" s="103"/>
      <c r="Z78" s="103"/>
      <c r="AA78" s="103"/>
      <c r="AB78" s="103"/>
      <c r="AC78" s="103"/>
      <c r="AD78" s="103"/>
      <c r="AE78" s="103"/>
      <c r="AF78" s="103"/>
      <c r="AG78" s="103"/>
      <c r="AH78" s="103"/>
      <c r="AI78" s="103"/>
      <c r="AJ78" s="103"/>
      <c r="AX78" s="103"/>
      <c r="AY78" s="103"/>
      <c r="AZ78" s="103"/>
      <c r="BA78" s="103"/>
    </row>
    <row r="79" spans="4:53" ht="15.75" customHeight="1" x14ac:dyDescent="0.25">
      <c r="D79" s="97"/>
      <c r="E79" s="98"/>
      <c r="F79" s="99"/>
      <c r="G79" s="99"/>
      <c r="H79" s="100"/>
      <c r="I79" s="98"/>
      <c r="J79" s="98"/>
      <c r="K79" s="99"/>
      <c r="L79" s="99"/>
      <c r="M79" s="99"/>
      <c r="N79" s="99"/>
      <c r="O79" s="101"/>
      <c r="P79" s="102"/>
      <c r="Q79" s="98"/>
      <c r="R79" s="98"/>
      <c r="S79" s="98"/>
      <c r="T79" s="98"/>
      <c r="U79" s="98"/>
      <c r="V79" s="98"/>
      <c r="W79" s="103"/>
      <c r="X79" s="103"/>
      <c r="Y79" s="103"/>
      <c r="Z79" s="103"/>
      <c r="AA79" s="103"/>
      <c r="AB79" s="103"/>
      <c r="AC79" s="103"/>
      <c r="AD79" s="103"/>
      <c r="AE79" s="103"/>
      <c r="AF79" s="103"/>
      <c r="AG79" s="103"/>
      <c r="AH79" s="103"/>
      <c r="AI79" s="103"/>
      <c r="AJ79" s="103"/>
      <c r="AX79" s="103"/>
      <c r="AY79" s="103"/>
      <c r="AZ79" s="103"/>
      <c r="BA79" s="103"/>
    </row>
    <row r="80" spans="4:53" ht="15.75" customHeight="1" x14ac:dyDescent="0.25">
      <c r="D80" s="97"/>
      <c r="E80" s="98"/>
      <c r="F80" s="99"/>
      <c r="G80" s="99"/>
      <c r="H80" s="100"/>
      <c r="I80" s="98"/>
      <c r="J80" s="98"/>
      <c r="K80" s="99"/>
      <c r="L80" s="99"/>
      <c r="M80" s="99"/>
      <c r="N80" s="99"/>
      <c r="O80" s="101"/>
      <c r="P80" s="102"/>
      <c r="Q80" s="98"/>
      <c r="R80" s="98"/>
      <c r="S80" s="98"/>
      <c r="T80" s="98"/>
      <c r="U80" s="98"/>
      <c r="V80" s="98"/>
      <c r="W80" s="103"/>
      <c r="X80" s="103"/>
      <c r="Y80" s="103"/>
      <c r="Z80" s="103"/>
      <c r="AA80" s="103"/>
      <c r="AB80" s="103"/>
      <c r="AC80" s="103"/>
      <c r="AD80" s="103"/>
      <c r="AE80" s="103"/>
      <c r="AF80" s="103"/>
      <c r="AG80" s="103"/>
      <c r="AH80" s="103"/>
      <c r="AI80" s="103"/>
      <c r="AJ80" s="103"/>
      <c r="AX80" s="103"/>
      <c r="AY80" s="103"/>
      <c r="AZ80" s="103"/>
      <c r="BA80" s="103"/>
    </row>
    <row r="81" spans="4:53" ht="15.75" customHeight="1" x14ac:dyDescent="0.25">
      <c r="D81" s="97"/>
      <c r="E81" s="98"/>
      <c r="F81" s="99"/>
      <c r="G81" s="99"/>
      <c r="H81" s="100"/>
      <c r="I81" s="98"/>
      <c r="J81" s="98"/>
      <c r="K81" s="99"/>
      <c r="L81" s="99"/>
      <c r="M81" s="99"/>
      <c r="N81" s="99"/>
      <c r="O81" s="101"/>
      <c r="P81" s="102"/>
      <c r="Q81" s="98"/>
      <c r="R81" s="98"/>
      <c r="S81" s="98"/>
      <c r="T81" s="98"/>
      <c r="U81" s="98"/>
      <c r="V81" s="98"/>
      <c r="W81" s="103"/>
      <c r="X81" s="103"/>
      <c r="Y81" s="103"/>
      <c r="Z81" s="103"/>
      <c r="AA81" s="103"/>
      <c r="AB81" s="103"/>
      <c r="AC81" s="103"/>
      <c r="AD81" s="103"/>
      <c r="AE81" s="103"/>
      <c r="AF81" s="103"/>
      <c r="AG81" s="103"/>
      <c r="AH81" s="103"/>
      <c r="AI81" s="103"/>
      <c r="AJ81" s="103"/>
      <c r="AX81" s="103"/>
      <c r="AY81" s="103"/>
      <c r="AZ81" s="103"/>
      <c r="BA81" s="103"/>
    </row>
    <row r="82" spans="4:53" ht="15.75" customHeight="1" x14ac:dyDescent="0.25">
      <c r="D82" s="97"/>
      <c r="E82" s="98"/>
      <c r="F82" s="99"/>
      <c r="G82" s="99"/>
      <c r="H82" s="100"/>
      <c r="I82" s="98"/>
      <c r="J82" s="98"/>
      <c r="K82" s="99"/>
      <c r="L82" s="99"/>
      <c r="M82" s="99"/>
      <c r="N82" s="99"/>
      <c r="O82" s="101"/>
      <c r="P82" s="102"/>
      <c r="Q82" s="98"/>
      <c r="R82" s="98"/>
      <c r="S82" s="98"/>
      <c r="T82" s="98"/>
      <c r="U82" s="98"/>
      <c r="V82" s="98"/>
      <c r="W82" s="103"/>
      <c r="X82" s="103"/>
      <c r="Y82" s="103"/>
      <c r="Z82" s="103"/>
      <c r="AA82" s="103"/>
      <c r="AB82" s="103"/>
      <c r="AC82" s="103"/>
      <c r="AD82" s="103"/>
      <c r="AE82" s="103"/>
      <c r="AF82" s="103"/>
      <c r="AG82" s="103"/>
      <c r="AH82" s="103"/>
      <c r="AI82" s="103"/>
      <c r="AJ82" s="103"/>
      <c r="AX82" s="103"/>
      <c r="AY82" s="103"/>
      <c r="AZ82" s="103"/>
      <c r="BA82" s="103"/>
    </row>
    <row r="83" spans="4:53" ht="15.75" customHeight="1" x14ac:dyDescent="0.25">
      <c r="D83" s="97"/>
      <c r="E83" s="98"/>
      <c r="F83" s="99"/>
      <c r="G83" s="99"/>
      <c r="H83" s="100"/>
      <c r="I83" s="98"/>
      <c r="J83" s="98"/>
      <c r="K83" s="99"/>
      <c r="L83" s="99"/>
      <c r="M83" s="99"/>
      <c r="N83" s="99"/>
      <c r="O83" s="101"/>
      <c r="P83" s="102"/>
      <c r="Q83" s="98"/>
      <c r="R83" s="98"/>
      <c r="S83" s="98"/>
      <c r="T83" s="98"/>
      <c r="U83" s="98"/>
      <c r="V83" s="98"/>
      <c r="W83" s="103"/>
      <c r="X83" s="103"/>
      <c r="Y83" s="103"/>
      <c r="Z83" s="103"/>
      <c r="AA83" s="103"/>
      <c r="AB83" s="103"/>
      <c r="AC83" s="103"/>
      <c r="AD83" s="103"/>
      <c r="AE83" s="103"/>
      <c r="AF83" s="103"/>
      <c r="AG83" s="103"/>
      <c r="AH83" s="103"/>
      <c r="AI83" s="103"/>
      <c r="AJ83" s="103"/>
      <c r="AX83" s="103"/>
      <c r="AY83" s="103"/>
      <c r="AZ83" s="103"/>
      <c r="BA83" s="103"/>
    </row>
    <row r="84" spans="4:53" ht="15.75" customHeight="1" x14ac:dyDescent="0.25">
      <c r="D84" s="97"/>
      <c r="E84" s="98"/>
      <c r="F84" s="99"/>
      <c r="G84" s="99"/>
      <c r="H84" s="100"/>
      <c r="I84" s="98"/>
      <c r="J84" s="98"/>
      <c r="K84" s="99"/>
      <c r="L84" s="99"/>
      <c r="M84" s="99"/>
      <c r="N84" s="99"/>
      <c r="O84" s="101"/>
      <c r="P84" s="102"/>
      <c r="Q84" s="98"/>
      <c r="R84" s="98"/>
      <c r="S84" s="98"/>
      <c r="T84" s="98"/>
      <c r="U84" s="98"/>
      <c r="V84" s="98"/>
      <c r="W84" s="103"/>
      <c r="X84" s="103"/>
      <c r="Y84" s="103"/>
      <c r="Z84" s="103"/>
      <c r="AA84" s="103"/>
      <c r="AB84" s="103"/>
      <c r="AC84" s="103"/>
      <c r="AD84" s="103"/>
      <c r="AE84" s="103"/>
      <c r="AF84" s="103"/>
      <c r="AG84" s="103"/>
      <c r="AH84" s="103"/>
      <c r="AI84" s="103"/>
      <c r="AJ84" s="103"/>
      <c r="AX84" s="103"/>
      <c r="AY84" s="103"/>
      <c r="AZ84" s="103"/>
      <c r="BA84" s="103"/>
    </row>
    <row r="85" spans="4:53" ht="15.75" customHeight="1" x14ac:dyDescent="0.25">
      <c r="D85" s="97"/>
      <c r="E85" s="98"/>
      <c r="F85" s="99"/>
      <c r="G85" s="99"/>
      <c r="H85" s="100"/>
      <c r="I85" s="98"/>
      <c r="J85" s="98"/>
      <c r="K85" s="99"/>
      <c r="L85" s="99"/>
      <c r="M85" s="99"/>
      <c r="N85" s="99"/>
      <c r="O85" s="101"/>
      <c r="P85" s="102"/>
      <c r="Q85" s="98"/>
      <c r="R85" s="98"/>
      <c r="S85" s="98"/>
      <c r="T85" s="98"/>
      <c r="U85" s="98"/>
      <c r="V85" s="98"/>
      <c r="W85" s="103"/>
      <c r="X85" s="103"/>
      <c r="Y85" s="103"/>
      <c r="Z85" s="103"/>
      <c r="AA85" s="103"/>
      <c r="AB85" s="103"/>
      <c r="AC85" s="103"/>
      <c r="AD85" s="103"/>
      <c r="AE85" s="103"/>
      <c r="AF85" s="103"/>
      <c r="AG85" s="103"/>
      <c r="AH85" s="103"/>
      <c r="AI85" s="103"/>
      <c r="AJ85" s="103"/>
      <c r="AX85" s="103"/>
      <c r="AY85" s="103"/>
      <c r="AZ85" s="103"/>
      <c r="BA85" s="103"/>
    </row>
    <row r="86" spans="4:53" ht="15.75" customHeight="1" x14ac:dyDescent="0.25">
      <c r="D86" s="97"/>
      <c r="E86" s="98"/>
      <c r="F86" s="99"/>
      <c r="G86" s="99"/>
      <c r="H86" s="100"/>
      <c r="I86" s="98"/>
      <c r="J86" s="98"/>
      <c r="K86" s="99"/>
      <c r="L86" s="99"/>
      <c r="M86" s="99"/>
      <c r="N86" s="99"/>
      <c r="O86" s="101"/>
      <c r="P86" s="102"/>
      <c r="Q86" s="98"/>
      <c r="R86" s="98"/>
      <c r="S86" s="98"/>
      <c r="T86" s="98"/>
      <c r="U86" s="98"/>
      <c r="V86" s="98"/>
      <c r="W86" s="103"/>
      <c r="X86" s="103"/>
      <c r="Y86" s="103"/>
      <c r="Z86" s="103"/>
      <c r="AA86" s="103"/>
      <c r="AB86" s="103"/>
      <c r="AC86" s="103"/>
      <c r="AD86" s="103"/>
      <c r="AE86" s="103"/>
      <c r="AF86" s="103"/>
      <c r="AG86" s="103"/>
      <c r="AH86" s="103"/>
      <c r="AI86" s="103"/>
      <c r="AJ86" s="103"/>
      <c r="AX86" s="103"/>
      <c r="AY86" s="103"/>
      <c r="AZ86" s="103"/>
      <c r="BA86" s="103"/>
    </row>
    <row r="87" spans="4:53" ht="15.75" customHeight="1" x14ac:dyDescent="0.25">
      <c r="D87" s="97"/>
      <c r="E87" s="98"/>
      <c r="F87" s="99"/>
      <c r="G87" s="99"/>
      <c r="H87" s="100"/>
      <c r="I87" s="98"/>
      <c r="J87" s="98"/>
      <c r="K87" s="99"/>
      <c r="L87" s="99"/>
      <c r="M87" s="99"/>
      <c r="N87" s="99"/>
      <c r="O87" s="101"/>
      <c r="P87" s="102"/>
      <c r="Q87" s="98"/>
      <c r="R87" s="98"/>
      <c r="S87" s="98"/>
      <c r="T87" s="98"/>
      <c r="U87" s="98"/>
      <c r="V87" s="98"/>
      <c r="W87" s="103"/>
      <c r="X87" s="103"/>
      <c r="Y87" s="103"/>
      <c r="Z87" s="103"/>
      <c r="AA87" s="103"/>
      <c r="AB87" s="103"/>
      <c r="AC87" s="103"/>
      <c r="AD87" s="103"/>
      <c r="AE87" s="103"/>
      <c r="AF87" s="103"/>
      <c r="AG87" s="103"/>
      <c r="AH87" s="103"/>
      <c r="AI87" s="103"/>
      <c r="AJ87" s="103"/>
      <c r="AX87" s="103"/>
      <c r="AY87" s="103"/>
      <c r="AZ87" s="103"/>
      <c r="BA87" s="103"/>
    </row>
    <row r="88" spans="4:53" ht="15.75" customHeight="1" x14ac:dyDescent="0.25">
      <c r="D88" s="97"/>
      <c r="E88" s="98"/>
      <c r="F88" s="99"/>
      <c r="G88" s="99"/>
      <c r="H88" s="100"/>
      <c r="I88" s="98"/>
      <c r="J88" s="98"/>
      <c r="K88" s="99"/>
      <c r="L88" s="99"/>
      <c r="M88" s="99"/>
      <c r="N88" s="99"/>
      <c r="O88" s="101"/>
      <c r="P88" s="102"/>
      <c r="Q88" s="98"/>
      <c r="R88" s="98"/>
      <c r="S88" s="98"/>
      <c r="T88" s="98"/>
      <c r="U88" s="98"/>
      <c r="V88" s="98"/>
      <c r="W88" s="103"/>
      <c r="X88" s="103"/>
      <c r="Y88" s="103"/>
      <c r="Z88" s="103"/>
      <c r="AA88" s="103"/>
      <c r="AB88" s="103"/>
      <c r="AC88" s="103"/>
      <c r="AD88" s="103"/>
      <c r="AE88" s="103"/>
      <c r="AF88" s="103"/>
      <c r="AG88" s="103"/>
      <c r="AH88" s="103"/>
      <c r="AI88" s="103"/>
      <c r="AJ88" s="103"/>
      <c r="AX88" s="103"/>
      <c r="AY88" s="103"/>
      <c r="AZ88" s="103"/>
      <c r="BA88" s="103"/>
    </row>
    <row r="89" spans="4:53" ht="15.75" customHeight="1" x14ac:dyDescent="0.25">
      <c r="D89" s="97"/>
      <c r="E89" s="98"/>
      <c r="F89" s="99"/>
      <c r="G89" s="99"/>
      <c r="H89" s="100"/>
      <c r="I89" s="98"/>
      <c r="J89" s="98"/>
      <c r="K89" s="99"/>
      <c r="L89" s="99"/>
      <c r="M89" s="99"/>
      <c r="N89" s="99"/>
      <c r="O89" s="101"/>
      <c r="P89" s="102"/>
      <c r="Q89" s="98"/>
      <c r="R89" s="98"/>
      <c r="S89" s="98"/>
      <c r="T89" s="98"/>
      <c r="U89" s="98"/>
      <c r="V89" s="98"/>
      <c r="W89" s="103"/>
      <c r="X89" s="103"/>
      <c r="Y89" s="103"/>
      <c r="Z89" s="103"/>
      <c r="AA89" s="103"/>
      <c r="AB89" s="103"/>
      <c r="AC89" s="103"/>
      <c r="AD89" s="103"/>
      <c r="AE89" s="103"/>
      <c r="AF89" s="103"/>
      <c r="AG89" s="103"/>
      <c r="AH89" s="103"/>
      <c r="AI89" s="103"/>
      <c r="AJ89" s="103"/>
      <c r="AX89" s="103"/>
      <c r="AY89" s="103"/>
      <c r="AZ89" s="103"/>
      <c r="BA89" s="103"/>
    </row>
    <row r="90" spans="4:53" ht="15.75" customHeight="1" x14ac:dyDescent="0.25">
      <c r="D90" s="97"/>
      <c r="E90" s="98"/>
      <c r="F90" s="99"/>
      <c r="G90" s="99"/>
      <c r="H90" s="100"/>
      <c r="I90" s="98"/>
      <c r="J90" s="98"/>
      <c r="K90" s="99"/>
      <c r="L90" s="99"/>
      <c r="M90" s="99"/>
      <c r="N90" s="99"/>
      <c r="O90" s="101"/>
      <c r="P90" s="102"/>
      <c r="Q90" s="98"/>
      <c r="R90" s="98"/>
      <c r="S90" s="98"/>
      <c r="T90" s="98"/>
      <c r="U90" s="98"/>
      <c r="V90" s="98"/>
      <c r="W90" s="103"/>
      <c r="X90" s="103"/>
      <c r="Y90" s="103"/>
      <c r="Z90" s="103"/>
      <c r="AA90" s="103"/>
      <c r="AB90" s="103"/>
      <c r="AC90" s="103"/>
      <c r="AD90" s="103"/>
      <c r="AE90" s="103"/>
      <c r="AF90" s="103"/>
      <c r="AG90" s="103"/>
      <c r="AH90" s="103"/>
      <c r="AI90" s="103"/>
      <c r="AJ90" s="103"/>
      <c r="AX90" s="103"/>
      <c r="AY90" s="103"/>
      <c r="AZ90" s="103"/>
      <c r="BA90" s="103"/>
    </row>
    <row r="91" spans="4:53" ht="15.75" customHeight="1" x14ac:dyDescent="0.25">
      <c r="D91" s="97"/>
      <c r="E91" s="98"/>
      <c r="F91" s="99"/>
      <c r="G91" s="99"/>
      <c r="H91" s="100"/>
      <c r="I91" s="98"/>
      <c r="J91" s="98"/>
      <c r="K91" s="99"/>
      <c r="L91" s="99"/>
      <c r="M91" s="99"/>
      <c r="N91" s="99"/>
      <c r="O91" s="101"/>
      <c r="P91" s="102"/>
      <c r="Q91" s="98"/>
      <c r="R91" s="98"/>
      <c r="S91" s="98"/>
      <c r="T91" s="98"/>
      <c r="U91" s="98"/>
      <c r="V91" s="98"/>
      <c r="W91" s="103"/>
      <c r="X91" s="103"/>
      <c r="Y91" s="103"/>
      <c r="Z91" s="103"/>
      <c r="AA91" s="103"/>
      <c r="AB91" s="103"/>
      <c r="AC91" s="103"/>
      <c r="AD91" s="103"/>
      <c r="AE91" s="103"/>
      <c r="AF91" s="103"/>
      <c r="AG91" s="103"/>
      <c r="AH91" s="103"/>
      <c r="AI91" s="103"/>
      <c r="AJ91" s="103"/>
      <c r="AX91" s="103"/>
      <c r="AY91" s="103"/>
      <c r="AZ91" s="103"/>
      <c r="BA91" s="103"/>
    </row>
    <row r="92" spans="4:53" ht="15.75" customHeight="1" x14ac:dyDescent="0.25">
      <c r="D92" s="97"/>
      <c r="E92" s="98"/>
      <c r="F92" s="99"/>
      <c r="G92" s="99"/>
      <c r="H92" s="100"/>
      <c r="I92" s="98"/>
      <c r="J92" s="98"/>
      <c r="K92" s="99"/>
      <c r="L92" s="99"/>
      <c r="M92" s="99"/>
      <c r="N92" s="99"/>
      <c r="O92" s="101"/>
      <c r="P92" s="102"/>
      <c r="Q92" s="98"/>
      <c r="R92" s="98"/>
      <c r="S92" s="98"/>
      <c r="T92" s="98"/>
      <c r="U92" s="98"/>
      <c r="V92" s="98"/>
      <c r="W92" s="103"/>
      <c r="X92" s="103"/>
      <c r="Y92" s="103"/>
      <c r="Z92" s="103"/>
      <c r="AA92" s="103"/>
      <c r="AB92" s="103"/>
      <c r="AC92" s="103"/>
      <c r="AD92" s="103"/>
      <c r="AE92" s="103"/>
      <c r="AF92" s="103"/>
      <c r="AG92" s="103"/>
      <c r="AH92" s="103"/>
      <c r="AI92" s="103"/>
      <c r="AJ92" s="103"/>
      <c r="AX92" s="103"/>
      <c r="AY92" s="103"/>
      <c r="AZ92" s="103"/>
      <c r="BA92" s="103"/>
    </row>
    <row r="93" spans="4:53" ht="15.75" customHeight="1" x14ac:dyDescent="0.25">
      <c r="D93" s="97"/>
      <c r="E93" s="98"/>
      <c r="F93" s="99"/>
      <c r="G93" s="99"/>
      <c r="H93" s="100"/>
      <c r="I93" s="98"/>
      <c r="J93" s="98"/>
      <c r="K93" s="99"/>
      <c r="L93" s="99"/>
      <c r="M93" s="99"/>
      <c r="N93" s="99"/>
      <c r="O93" s="101"/>
      <c r="P93" s="102"/>
      <c r="Q93" s="98"/>
      <c r="R93" s="98"/>
      <c r="S93" s="98"/>
      <c r="T93" s="98"/>
      <c r="U93" s="98"/>
      <c r="V93" s="98"/>
      <c r="W93" s="103"/>
      <c r="X93" s="103"/>
      <c r="Y93" s="103"/>
      <c r="Z93" s="103"/>
      <c r="AA93" s="103"/>
      <c r="AB93" s="103"/>
      <c r="AC93" s="103"/>
      <c r="AD93" s="103"/>
      <c r="AE93" s="103"/>
      <c r="AF93" s="103"/>
      <c r="AG93" s="103"/>
      <c r="AH93" s="103"/>
      <c r="AI93" s="103"/>
      <c r="AJ93" s="103"/>
      <c r="AX93" s="103"/>
      <c r="AY93" s="103"/>
      <c r="AZ93" s="103"/>
      <c r="BA93" s="103"/>
    </row>
    <row r="94" spans="4:53" ht="15.75" customHeight="1" x14ac:dyDescent="0.25">
      <c r="D94" s="97"/>
      <c r="E94" s="98"/>
      <c r="F94" s="99"/>
      <c r="G94" s="99"/>
      <c r="H94" s="100"/>
      <c r="I94" s="98"/>
      <c r="J94" s="98"/>
      <c r="K94" s="99"/>
      <c r="L94" s="99"/>
      <c r="M94" s="99"/>
      <c r="N94" s="99"/>
      <c r="O94" s="101"/>
      <c r="P94" s="102"/>
      <c r="Q94" s="98"/>
      <c r="R94" s="98"/>
      <c r="S94" s="98"/>
      <c r="T94" s="98"/>
      <c r="U94" s="98"/>
      <c r="V94" s="98"/>
      <c r="W94" s="103"/>
      <c r="X94" s="103"/>
      <c r="Y94" s="103"/>
      <c r="Z94" s="103"/>
      <c r="AA94" s="103"/>
      <c r="AB94" s="103"/>
      <c r="AC94" s="103"/>
      <c r="AD94" s="103"/>
      <c r="AE94" s="103"/>
      <c r="AF94" s="103"/>
      <c r="AG94" s="103"/>
      <c r="AH94" s="103"/>
      <c r="AI94" s="103"/>
      <c r="AJ94" s="103"/>
      <c r="AX94" s="103"/>
      <c r="AY94" s="103"/>
      <c r="AZ94" s="103"/>
      <c r="BA94" s="103"/>
    </row>
    <row r="95" spans="4:53" ht="15.75" customHeight="1" x14ac:dyDescent="0.25">
      <c r="D95" s="97"/>
      <c r="E95" s="98"/>
      <c r="F95" s="99"/>
      <c r="G95" s="99"/>
      <c r="H95" s="100"/>
      <c r="I95" s="98"/>
      <c r="J95" s="98"/>
      <c r="K95" s="99"/>
      <c r="L95" s="99"/>
      <c r="M95" s="99"/>
      <c r="N95" s="99"/>
      <c r="O95" s="101"/>
      <c r="P95" s="102"/>
      <c r="Q95" s="98"/>
      <c r="R95" s="98"/>
      <c r="S95" s="98"/>
      <c r="T95" s="98"/>
      <c r="U95" s="98"/>
      <c r="V95" s="98"/>
      <c r="W95" s="103"/>
      <c r="X95" s="103"/>
      <c r="Y95" s="103"/>
      <c r="Z95" s="103"/>
      <c r="AA95" s="103"/>
      <c r="AB95" s="103"/>
      <c r="AC95" s="103"/>
      <c r="AD95" s="103"/>
      <c r="AE95" s="103"/>
      <c r="AF95" s="103"/>
      <c r="AG95" s="103"/>
      <c r="AH95" s="103"/>
      <c r="AI95" s="103"/>
      <c r="AJ95" s="103"/>
      <c r="AX95" s="103"/>
      <c r="AY95" s="103"/>
      <c r="AZ95" s="103"/>
      <c r="BA95" s="103"/>
    </row>
    <row r="96" spans="4:53" ht="15.75" customHeight="1" x14ac:dyDescent="0.25">
      <c r="D96" s="97"/>
      <c r="E96" s="98"/>
      <c r="F96" s="99"/>
      <c r="G96" s="99"/>
      <c r="H96" s="100"/>
      <c r="I96" s="98"/>
      <c r="J96" s="98"/>
      <c r="K96" s="99"/>
      <c r="L96" s="99"/>
      <c r="M96" s="99"/>
      <c r="N96" s="99"/>
      <c r="O96" s="101"/>
      <c r="P96" s="102"/>
      <c r="Q96" s="98"/>
      <c r="R96" s="98"/>
      <c r="S96" s="98"/>
      <c r="T96" s="98"/>
      <c r="U96" s="98"/>
      <c r="V96" s="98"/>
      <c r="W96" s="103"/>
      <c r="X96" s="103"/>
      <c r="Y96" s="103"/>
      <c r="Z96" s="103"/>
      <c r="AA96" s="103"/>
      <c r="AB96" s="103"/>
      <c r="AC96" s="103"/>
      <c r="AD96" s="103"/>
      <c r="AE96" s="103"/>
      <c r="AF96" s="103"/>
      <c r="AG96" s="103"/>
      <c r="AH96" s="103"/>
      <c r="AI96" s="103"/>
      <c r="AJ96" s="103"/>
      <c r="AX96" s="103"/>
      <c r="AY96" s="103"/>
      <c r="AZ96" s="103"/>
      <c r="BA96" s="103"/>
    </row>
    <row r="97" spans="4:53" ht="15.75" customHeight="1" x14ac:dyDescent="0.25">
      <c r="D97" s="97"/>
      <c r="E97" s="98"/>
      <c r="F97" s="99"/>
      <c r="G97" s="99"/>
      <c r="H97" s="100"/>
      <c r="I97" s="98"/>
      <c r="J97" s="98"/>
      <c r="K97" s="99"/>
      <c r="L97" s="99"/>
      <c r="M97" s="99"/>
      <c r="N97" s="99"/>
      <c r="O97" s="101"/>
      <c r="P97" s="102"/>
      <c r="Q97" s="98"/>
      <c r="R97" s="98"/>
      <c r="S97" s="98"/>
      <c r="T97" s="98"/>
      <c r="U97" s="98"/>
      <c r="V97" s="98"/>
      <c r="W97" s="103"/>
      <c r="X97" s="103"/>
      <c r="Y97" s="103"/>
      <c r="Z97" s="103"/>
      <c r="AA97" s="103"/>
      <c r="AB97" s="103"/>
      <c r="AC97" s="103"/>
      <c r="AD97" s="103"/>
      <c r="AE97" s="103"/>
      <c r="AF97" s="103"/>
      <c r="AG97" s="103"/>
      <c r="AH97" s="103"/>
      <c r="AI97" s="103"/>
      <c r="AJ97" s="103"/>
      <c r="AX97" s="103"/>
      <c r="AY97" s="103"/>
      <c r="AZ97" s="103"/>
      <c r="BA97" s="103"/>
    </row>
    <row r="98" spans="4:53" ht="15.75" customHeight="1" x14ac:dyDescent="0.25">
      <c r="D98" s="97"/>
      <c r="E98" s="98"/>
      <c r="F98" s="99"/>
      <c r="G98" s="99"/>
      <c r="H98" s="100"/>
      <c r="I98" s="98"/>
      <c r="J98" s="98"/>
      <c r="K98" s="99"/>
      <c r="L98" s="99"/>
      <c r="M98" s="99"/>
      <c r="N98" s="99"/>
      <c r="O98" s="101"/>
      <c r="P98" s="102"/>
      <c r="Q98" s="98"/>
      <c r="R98" s="98"/>
      <c r="S98" s="98"/>
      <c r="T98" s="98"/>
      <c r="U98" s="98"/>
      <c r="V98" s="98"/>
      <c r="W98" s="103"/>
      <c r="X98" s="103"/>
      <c r="Y98" s="103"/>
      <c r="Z98" s="103"/>
      <c r="AA98" s="103"/>
      <c r="AB98" s="103"/>
      <c r="AC98" s="103"/>
      <c r="AD98" s="103"/>
      <c r="AE98" s="103"/>
      <c r="AF98" s="103"/>
      <c r="AG98" s="103"/>
      <c r="AH98" s="103"/>
      <c r="AI98" s="103"/>
      <c r="AJ98" s="103"/>
      <c r="AX98" s="103"/>
      <c r="AY98" s="103"/>
      <c r="AZ98" s="103"/>
      <c r="BA98" s="103"/>
    </row>
    <row r="99" spans="4:53" ht="15.75" customHeight="1" x14ac:dyDescent="0.25">
      <c r="D99" s="97"/>
      <c r="E99" s="98"/>
      <c r="F99" s="99"/>
      <c r="G99" s="99"/>
      <c r="H99" s="100"/>
      <c r="I99" s="98"/>
      <c r="J99" s="98"/>
      <c r="K99" s="99"/>
      <c r="L99" s="99"/>
      <c r="M99" s="99"/>
      <c r="N99" s="99"/>
      <c r="O99" s="101"/>
      <c r="P99" s="102"/>
      <c r="Q99" s="98"/>
      <c r="R99" s="98"/>
      <c r="S99" s="98"/>
      <c r="T99" s="98"/>
      <c r="U99" s="98"/>
      <c r="V99" s="98"/>
      <c r="W99" s="103"/>
      <c r="X99" s="103"/>
      <c r="Y99" s="103"/>
      <c r="Z99" s="103"/>
      <c r="AA99" s="103"/>
      <c r="AB99" s="103"/>
      <c r="AC99" s="103"/>
      <c r="AD99" s="103"/>
      <c r="AE99" s="103"/>
      <c r="AF99" s="103"/>
      <c r="AG99" s="103"/>
      <c r="AH99" s="103"/>
      <c r="AI99" s="103"/>
      <c r="AJ99" s="103"/>
      <c r="AX99" s="103"/>
      <c r="AY99" s="103"/>
      <c r="AZ99" s="103"/>
      <c r="BA99" s="103"/>
    </row>
    <row r="100" spans="4:53" ht="15.75" customHeight="1" x14ac:dyDescent="0.25">
      <c r="D100" s="97"/>
      <c r="E100" s="98"/>
      <c r="F100" s="99"/>
      <c r="G100" s="99"/>
      <c r="H100" s="100"/>
      <c r="I100" s="98"/>
      <c r="J100" s="98"/>
      <c r="K100" s="99"/>
      <c r="L100" s="99"/>
      <c r="M100" s="99"/>
      <c r="N100" s="99"/>
      <c r="O100" s="101"/>
      <c r="P100" s="102"/>
      <c r="Q100" s="98"/>
      <c r="R100" s="98"/>
      <c r="S100" s="98"/>
      <c r="T100" s="98"/>
      <c r="U100" s="98"/>
      <c r="V100" s="98"/>
      <c r="W100" s="103"/>
      <c r="X100" s="103"/>
      <c r="Y100" s="103"/>
      <c r="Z100" s="103"/>
      <c r="AA100" s="103"/>
      <c r="AB100" s="103"/>
      <c r="AC100" s="103"/>
      <c r="AD100" s="103"/>
      <c r="AE100" s="103"/>
      <c r="AF100" s="103"/>
      <c r="AG100" s="103"/>
      <c r="AH100" s="103"/>
      <c r="AI100" s="103"/>
      <c r="AJ100" s="103"/>
      <c r="AX100" s="103"/>
      <c r="AY100" s="103"/>
      <c r="AZ100" s="103"/>
      <c r="BA100" s="103"/>
    </row>
    <row r="101" spans="4:53" ht="15.75" customHeight="1" x14ac:dyDescent="0.25">
      <c r="D101" s="97"/>
      <c r="E101" s="98"/>
      <c r="F101" s="99"/>
      <c r="G101" s="99"/>
      <c r="H101" s="100"/>
      <c r="I101" s="98"/>
      <c r="J101" s="98"/>
      <c r="K101" s="99"/>
      <c r="L101" s="99"/>
      <c r="M101" s="99"/>
      <c r="N101" s="99"/>
      <c r="O101" s="101"/>
      <c r="P101" s="102"/>
      <c r="Q101" s="98"/>
      <c r="R101" s="98"/>
      <c r="S101" s="98"/>
      <c r="T101" s="98"/>
      <c r="U101" s="98"/>
      <c r="V101" s="98"/>
      <c r="W101" s="103"/>
      <c r="X101" s="103"/>
      <c r="Y101" s="103"/>
      <c r="Z101" s="103"/>
      <c r="AA101" s="103"/>
      <c r="AB101" s="103"/>
      <c r="AC101" s="103"/>
      <c r="AD101" s="103"/>
      <c r="AE101" s="103"/>
      <c r="AF101" s="103"/>
      <c r="AG101" s="103"/>
      <c r="AH101" s="103"/>
      <c r="AI101" s="103"/>
      <c r="AJ101" s="103"/>
      <c r="AX101" s="103"/>
      <c r="AY101" s="103"/>
      <c r="AZ101" s="103"/>
      <c r="BA101" s="103"/>
    </row>
    <row r="102" spans="4:53" ht="15.75" customHeight="1" x14ac:dyDescent="0.25">
      <c r="D102" s="97"/>
      <c r="E102" s="98"/>
      <c r="F102" s="99"/>
      <c r="G102" s="99"/>
      <c r="H102" s="100"/>
      <c r="I102" s="98"/>
      <c r="J102" s="98"/>
      <c r="K102" s="99"/>
      <c r="L102" s="99"/>
      <c r="M102" s="99"/>
      <c r="N102" s="99"/>
      <c r="O102" s="101"/>
      <c r="P102" s="102"/>
      <c r="Q102" s="98"/>
      <c r="R102" s="98"/>
      <c r="S102" s="98"/>
      <c r="T102" s="98"/>
      <c r="U102" s="98"/>
      <c r="V102" s="98"/>
      <c r="W102" s="103"/>
      <c r="X102" s="103"/>
      <c r="Y102" s="103"/>
      <c r="Z102" s="103"/>
      <c r="AA102" s="103"/>
      <c r="AB102" s="103"/>
      <c r="AC102" s="103"/>
      <c r="AD102" s="103"/>
      <c r="AE102" s="103"/>
      <c r="AF102" s="103"/>
      <c r="AG102" s="103"/>
      <c r="AH102" s="103"/>
      <c r="AI102" s="103"/>
      <c r="AJ102" s="103"/>
      <c r="AX102" s="103"/>
      <c r="AY102" s="103"/>
      <c r="AZ102" s="103"/>
      <c r="BA102" s="103"/>
    </row>
    <row r="103" spans="4:53" ht="15.75" customHeight="1" x14ac:dyDescent="0.25">
      <c r="D103" s="97"/>
      <c r="E103" s="98"/>
      <c r="F103" s="99"/>
      <c r="G103" s="99"/>
      <c r="H103" s="100"/>
      <c r="I103" s="98"/>
      <c r="J103" s="98"/>
      <c r="K103" s="99"/>
      <c r="L103" s="99"/>
      <c r="M103" s="99"/>
      <c r="N103" s="99"/>
      <c r="O103" s="101"/>
      <c r="P103" s="102"/>
      <c r="Q103" s="98"/>
      <c r="R103" s="98"/>
      <c r="S103" s="98"/>
      <c r="T103" s="98"/>
      <c r="U103" s="98"/>
      <c r="V103" s="98"/>
      <c r="W103" s="103"/>
      <c r="X103" s="103"/>
      <c r="Y103" s="103"/>
      <c r="Z103" s="103"/>
      <c r="AA103" s="103"/>
      <c r="AB103" s="103"/>
      <c r="AC103" s="103"/>
      <c r="AD103" s="103"/>
      <c r="AE103" s="103"/>
      <c r="AF103" s="103"/>
      <c r="AG103" s="103"/>
      <c r="AH103" s="103"/>
      <c r="AI103" s="103"/>
      <c r="AJ103" s="103"/>
      <c r="AX103" s="103"/>
      <c r="AY103" s="103"/>
      <c r="AZ103" s="103"/>
      <c r="BA103" s="103"/>
    </row>
    <row r="104" spans="4:53" ht="15.75" customHeight="1" x14ac:dyDescent="0.25">
      <c r="D104" s="97"/>
      <c r="E104" s="98"/>
      <c r="F104" s="99"/>
      <c r="G104" s="99"/>
      <c r="H104" s="100"/>
      <c r="I104" s="98"/>
      <c r="J104" s="98"/>
      <c r="K104" s="99"/>
      <c r="L104" s="99"/>
      <c r="M104" s="99"/>
      <c r="N104" s="99"/>
      <c r="O104" s="101"/>
      <c r="P104" s="102"/>
      <c r="Q104" s="98"/>
      <c r="R104" s="98"/>
      <c r="S104" s="98"/>
      <c r="T104" s="98"/>
      <c r="U104" s="98"/>
      <c r="V104" s="98"/>
      <c r="W104" s="103"/>
      <c r="X104" s="103"/>
      <c r="Y104" s="103"/>
      <c r="Z104" s="103"/>
      <c r="AA104" s="103"/>
      <c r="AB104" s="103"/>
      <c r="AC104" s="103"/>
      <c r="AD104" s="103"/>
      <c r="AE104" s="103"/>
      <c r="AF104" s="103"/>
      <c r="AG104" s="103"/>
      <c r="AH104" s="103"/>
      <c r="AI104" s="103"/>
      <c r="AJ104" s="103"/>
      <c r="AX104" s="103"/>
      <c r="AY104" s="103"/>
      <c r="AZ104" s="103"/>
      <c r="BA104" s="103"/>
    </row>
    <row r="105" spans="4:53" ht="15.75" customHeight="1" x14ac:dyDescent="0.25">
      <c r="D105" s="97"/>
      <c r="E105" s="98"/>
      <c r="F105" s="99"/>
      <c r="G105" s="99"/>
      <c r="H105" s="100"/>
      <c r="I105" s="98"/>
      <c r="J105" s="98"/>
      <c r="K105" s="99"/>
      <c r="L105" s="99"/>
      <c r="M105" s="99"/>
      <c r="N105" s="99"/>
      <c r="O105" s="101"/>
      <c r="P105" s="102"/>
      <c r="Q105" s="98"/>
      <c r="R105" s="98"/>
      <c r="S105" s="98"/>
      <c r="T105" s="98"/>
      <c r="U105" s="98"/>
      <c r="V105" s="98"/>
      <c r="W105" s="103"/>
      <c r="X105" s="103"/>
      <c r="Y105" s="103"/>
      <c r="Z105" s="103"/>
      <c r="AA105" s="103"/>
      <c r="AB105" s="103"/>
      <c r="AC105" s="103"/>
      <c r="AD105" s="103"/>
      <c r="AE105" s="103"/>
      <c r="AF105" s="103"/>
      <c r="AG105" s="103"/>
      <c r="AH105" s="103"/>
      <c r="AI105" s="103"/>
      <c r="AJ105" s="103"/>
      <c r="AX105" s="103"/>
      <c r="AY105" s="103"/>
      <c r="AZ105" s="103"/>
      <c r="BA105" s="103"/>
    </row>
    <row r="106" spans="4:53" ht="15.75" customHeight="1" x14ac:dyDescent="0.25">
      <c r="D106" s="97"/>
      <c r="E106" s="98"/>
      <c r="F106" s="99"/>
      <c r="G106" s="99"/>
      <c r="H106" s="100"/>
      <c r="I106" s="98"/>
      <c r="J106" s="98"/>
      <c r="K106" s="99"/>
      <c r="L106" s="99"/>
      <c r="M106" s="99"/>
      <c r="N106" s="99"/>
      <c r="O106" s="101"/>
      <c r="P106" s="102"/>
      <c r="Q106" s="98"/>
      <c r="R106" s="98"/>
      <c r="S106" s="98"/>
      <c r="T106" s="98"/>
      <c r="U106" s="98"/>
      <c r="V106" s="98"/>
      <c r="W106" s="103"/>
      <c r="X106" s="103"/>
      <c r="Y106" s="103"/>
      <c r="Z106" s="103"/>
      <c r="AA106" s="103"/>
      <c r="AB106" s="103"/>
      <c r="AC106" s="103"/>
      <c r="AD106" s="103"/>
      <c r="AE106" s="103"/>
      <c r="AF106" s="103"/>
      <c r="AG106" s="103"/>
      <c r="AH106" s="103"/>
      <c r="AI106" s="103"/>
      <c r="AJ106" s="103"/>
      <c r="AX106" s="103"/>
      <c r="AY106" s="103"/>
      <c r="AZ106" s="103"/>
      <c r="BA106" s="103"/>
    </row>
    <row r="107" spans="4:53" ht="15.75" customHeight="1" x14ac:dyDescent="0.25">
      <c r="D107" s="97"/>
      <c r="E107" s="98"/>
      <c r="F107" s="99"/>
      <c r="G107" s="99"/>
      <c r="H107" s="100"/>
      <c r="I107" s="98"/>
      <c r="J107" s="98"/>
      <c r="K107" s="99"/>
      <c r="L107" s="99"/>
      <c r="M107" s="99"/>
      <c r="N107" s="99"/>
      <c r="O107" s="101"/>
      <c r="P107" s="102"/>
      <c r="Q107" s="98"/>
      <c r="R107" s="98"/>
      <c r="S107" s="98"/>
      <c r="T107" s="98"/>
      <c r="U107" s="98"/>
      <c r="V107" s="98"/>
      <c r="W107" s="103"/>
      <c r="X107" s="103"/>
      <c r="Y107" s="103"/>
      <c r="Z107" s="103"/>
      <c r="AA107" s="103"/>
      <c r="AB107" s="103"/>
      <c r="AC107" s="103"/>
      <c r="AD107" s="103"/>
      <c r="AE107" s="103"/>
      <c r="AF107" s="103"/>
      <c r="AG107" s="103"/>
      <c r="AH107" s="103"/>
      <c r="AI107" s="103"/>
      <c r="AJ107" s="103"/>
      <c r="AX107" s="103"/>
      <c r="AY107" s="103"/>
      <c r="AZ107" s="103"/>
      <c r="BA107" s="103"/>
    </row>
    <row r="108" spans="4:53" ht="15.75" customHeight="1" x14ac:dyDescent="0.25">
      <c r="D108" s="97"/>
      <c r="E108" s="98"/>
      <c r="F108" s="99"/>
      <c r="G108" s="99"/>
      <c r="H108" s="100"/>
      <c r="I108" s="98"/>
      <c r="J108" s="98"/>
      <c r="K108" s="99"/>
      <c r="L108" s="99"/>
      <c r="M108" s="99"/>
      <c r="N108" s="99"/>
      <c r="O108" s="101"/>
      <c r="P108" s="102"/>
      <c r="Q108" s="98"/>
      <c r="R108" s="98"/>
      <c r="S108" s="98"/>
      <c r="T108" s="98"/>
      <c r="U108" s="98"/>
      <c r="V108" s="98"/>
      <c r="W108" s="103"/>
      <c r="X108" s="103"/>
      <c r="Y108" s="103"/>
      <c r="Z108" s="103"/>
      <c r="AA108" s="103"/>
      <c r="AB108" s="103"/>
      <c r="AC108" s="103"/>
      <c r="AD108" s="103"/>
      <c r="AE108" s="103"/>
      <c r="AF108" s="103"/>
      <c r="AG108" s="103"/>
      <c r="AH108" s="103"/>
      <c r="AI108" s="103"/>
      <c r="AJ108" s="103"/>
      <c r="AX108" s="103"/>
      <c r="AY108" s="103"/>
      <c r="AZ108" s="103"/>
      <c r="BA108" s="103"/>
    </row>
    <row r="109" spans="4:53" ht="15.75" customHeight="1" x14ac:dyDescent="0.25">
      <c r="D109" s="97"/>
      <c r="E109" s="98"/>
      <c r="F109" s="99"/>
      <c r="G109" s="99"/>
      <c r="H109" s="100"/>
      <c r="I109" s="98"/>
      <c r="J109" s="98"/>
      <c r="K109" s="99"/>
      <c r="L109" s="99"/>
      <c r="M109" s="99"/>
      <c r="N109" s="99"/>
      <c r="O109" s="101"/>
      <c r="P109" s="102"/>
      <c r="Q109" s="98"/>
      <c r="R109" s="98"/>
      <c r="S109" s="98"/>
      <c r="T109" s="98"/>
      <c r="U109" s="98"/>
      <c r="V109" s="98"/>
      <c r="W109" s="103"/>
      <c r="X109" s="103"/>
      <c r="Y109" s="103"/>
      <c r="Z109" s="103"/>
      <c r="AA109" s="103"/>
      <c r="AB109" s="103"/>
      <c r="AC109" s="103"/>
      <c r="AD109" s="103"/>
      <c r="AE109" s="103"/>
      <c r="AF109" s="103"/>
      <c r="AG109" s="103"/>
      <c r="AH109" s="103"/>
      <c r="AI109" s="103"/>
      <c r="AJ109" s="103"/>
      <c r="AX109" s="103"/>
      <c r="AY109" s="103"/>
      <c r="AZ109" s="103"/>
      <c r="BA109" s="103"/>
    </row>
    <row r="110" spans="4:53" ht="15.75" customHeight="1" x14ac:dyDescent="0.25">
      <c r="D110" s="97"/>
      <c r="E110" s="98"/>
      <c r="F110" s="99"/>
      <c r="G110" s="99"/>
      <c r="H110" s="100"/>
      <c r="I110" s="98"/>
      <c r="J110" s="98"/>
      <c r="K110" s="99"/>
      <c r="L110" s="99"/>
      <c r="M110" s="99"/>
      <c r="N110" s="99"/>
      <c r="O110" s="101"/>
      <c r="P110" s="102"/>
      <c r="Q110" s="98"/>
      <c r="R110" s="98"/>
      <c r="S110" s="98"/>
      <c r="T110" s="98"/>
      <c r="U110" s="98"/>
      <c r="V110" s="98"/>
      <c r="W110" s="103"/>
      <c r="X110" s="103"/>
      <c r="Y110" s="103"/>
      <c r="Z110" s="103"/>
      <c r="AA110" s="103"/>
      <c r="AB110" s="103"/>
      <c r="AC110" s="103"/>
      <c r="AD110" s="103"/>
      <c r="AE110" s="103"/>
      <c r="AF110" s="103"/>
      <c r="AG110" s="103"/>
      <c r="AH110" s="103"/>
      <c r="AI110" s="103"/>
      <c r="AJ110" s="103"/>
      <c r="AX110" s="103"/>
      <c r="AY110" s="103"/>
      <c r="AZ110" s="103"/>
      <c r="BA110" s="103"/>
    </row>
    <row r="111" spans="4:53" ht="15.75" customHeight="1" x14ac:dyDescent="0.25">
      <c r="D111" s="97"/>
      <c r="E111" s="98"/>
      <c r="F111" s="99"/>
      <c r="G111" s="99"/>
      <c r="H111" s="100"/>
      <c r="I111" s="98"/>
      <c r="J111" s="98"/>
      <c r="K111" s="99"/>
      <c r="L111" s="99"/>
      <c r="M111" s="99"/>
      <c r="N111" s="99"/>
      <c r="O111" s="101"/>
      <c r="P111" s="102"/>
      <c r="Q111" s="98"/>
      <c r="R111" s="98"/>
      <c r="S111" s="98"/>
      <c r="T111" s="98"/>
      <c r="U111" s="98"/>
      <c r="V111" s="98"/>
      <c r="W111" s="103"/>
      <c r="X111" s="103"/>
      <c r="Y111" s="103"/>
      <c r="Z111" s="103"/>
      <c r="AA111" s="103"/>
      <c r="AB111" s="103"/>
      <c r="AC111" s="103"/>
      <c r="AD111" s="103"/>
      <c r="AE111" s="103"/>
      <c r="AF111" s="103"/>
      <c r="AG111" s="103"/>
      <c r="AH111" s="103"/>
      <c r="AI111" s="103"/>
      <c r="AJ111" s="103"/>
      <c r="AX111" s="103"/>
      <c r="AY111" s="103"/>
      <c r="AZ111" s="103"/>
      <c r="BA111" s="103"/>
    </row>
    <row r="112" spans="4:53" ht="15.75" customHeight="1" x14ac:dyDescent="0.25">
      <c r="D112" s="97"/>
      <c r="E112" s="98"/>
      <c r="F112" s="99"/>
      <c r="G112" s="99"/>
      <c r="H112" s="100"/>
      <c r="I112" s="98"/>
      <c r="J112" s="98"/>
      <c r="K112" s="99"/>
      <c r="L112" s="99"/>
      <c r="M112" s="99"/>
      <c r="N112" s="99"/>
      <c r="O112" s="101"/>
      <c r="P112" s="102"/>
      <c r="Q112" s="98"/>
      <c r="R112" s="98"/>
      <c r="S112" s="98"/>
      <c r="T112" s="98"/>
      <c r="U112" s="98"/>
      <c r="V112" s="98"/>
      <c r="W112" s="103"/>
      <c r="X112" s="103"/>
      <c r="Y112" s="103"/>
      <c r="Z112" s="103"/>
      <c r="AA112" s="103"/>
      <c r="AB112" s="103"/>
      <c r="AC112" s="103"/>
      <c r="AD112" s="103"/>
      <c r="AE112" s="103"/>
      <c r="AF112" s="103"/>
      <c r="AG112" s="103"/>
      <c r="AH112" s="103"/>
      <c r="AI112" s="103"/>
      <c r="AJ112" s="103"/>
      <c r="AX112" s="103"/>
      <c r="AY112" s="103"/>
      <c r="AZ112" s="103"/>
      <c r="BA112" s="103"/>
    </row>
    <row r="113" spans="4:53" ht="15.75" customHeight="1" x14ac:dyDescent="0.25">
      <c r="D113" s="97"/>
      <c r="E113" s="98"/>
      <c r="F113" s="99"/>
      <c r="G113" s="99"/>
      <c r="H113" s="100"/>
      <c r="I113" s="98"/>
      <c r="J113" s="98"/>
      <c r="K113" s="99"/>
      <c r="L113" s="99"/>
      <c r="M113" s="99"/>
      <c r="N113" s="99"/>
      <c r="O113" s="101"/>
      <c r="P113" s="102"/>
      <c r="Q113" s="98"/>
      <c r="R113" s="98"/>
      <c r="S113" s="98"/>
      <c r="T113" s="98"/>
      <c r="U113" s="98"/>
      <c r="V113" s="98"/>
      <c r="W113" s="103"/>
      <c r="X113" s="103"/>
      <c r="Y113" s="103"/>
      <c r="Z113" s="103"/>
      <c r="AA113" s="103"/>
      <c r="AB113" s="103"/>
      <c r="AC113" s="103"/>
      <c r="AD113" s="103"/>
      <c r="AE113" s="103"/>
      <c r="AF113" s="103"/>
      <c r="AG113" s="103"/>
      <c r="AH113" s="103"/>
      <c r="AI113" s="103"/>
      <c r="AJ113" s="103"/>
      <c r="AX113" s="103"/>
      <c r="AY113" s="103"/>
      <c r="AZ113" s="103"/>
      <c r="BA113" s="103"/>
    </row>
    <row r="114" spans="4:53" ht="15.75" customHeight="1" x14ac:dyDescent="0.25">
      <c r="D114" s="97"/>
      <c r="E114" s="98"/>
      <c r="F114" s="99"/>
      <c r="G114" s="99"/>
      <c r="H114" s="100"/>
      <c r="I114" s="98"/>
      <c r="J114" s="98"/>
      <c r="K114" s="99"/>
      <c r="L114" s="99"/>
      <c r="M114" s="99"/>
      <c r="N114" s="99"/>
      <c r="O114" s="101"/>
      <c r="P114" s="102"/>
      <c r="Q114" s="98"/>
      <c r="R114" s="98"/>
      <c r="S114" s="98"/>
      <c r="T114" s="98"/>
      <c r="U114" s="98"/>
      <c r="V114" s="98"/>
      <c r="W114" s="103"/>
      <c r="X114" s="103"/>
      <c r="Y114" s="103"/>
      <c r="Z114" s="103"/>
      <c r="AA114" s="103"/>
      <c r="AB114" s="103"/>
      <c r="AC114" s="103"/>
      <c r="AD114" s="103"/>
      <c r="AE114" s="103"/>
      <c r="AF114" s="103"/>
      <c r="AG114" s="103"/>
      <c r="AH114" s="103"/>
      <c r="AI114" s="103"/>
      <c r="AJ114" s="103"/>
      <c r="AX114" s="103"/>
      <c r="AY114" s="103"/>
      <c r="AZ114" s="103"/>
      <c r="BA114" s="103"/>
    </row>
    <row r="115" spans="4:53" ht="15.75" customHeight="1" x14ac:dyDescent="0.25">
      <c r="D115" s="97"/>
      <c r="E115" s="98"/>
      <c r="F115" s="99"/>
      <c r="G115" s="99"/>
      <c r="H115" s="100"/>
      <c r="I115" s="98"/>
      <c r="J115" s="98"/>
      <c r="K115" s="99"/>
      <c r="L115" s="99"/>
      <c r="M115" s="99"/>
      <c r="N115" s="99"/>
      <c r="O115" s="101"/>
      <c r="P115" s="102"/>
      <c r="Q115" s="98"/>
      <c r="R115" s="98"/>
      <c r="S115" s="98"/>
      <c r="T115" s="98"/>
      <c r="U115" s="98"/>
      <c r="V115" s="98"/>
      <c r="W115" s="103"/>
      <c r="X115" s="103"/>
      <c r="Y115" s="103"/>
      <c r="Z115" s="103"/>
      <c r="AA115" s="103"/>
      <c r="AB115" s="103"/>
      <c r="AC115" s="103"/>
      <c r="AD115" s="103"/>
      <c r="AE115" s="103"/>
      <c r="AF115" s="103"/>
      <c r="AG115" s="103"/>
      <c r="AH115" s="103"/>
      <c r="AI115" s="103"/>
      <c r="AJ115" s="103"/>
      <c r="AX115" s="103"/>
      <c r="AY115" s="103"/>
      <c r="AZ115" s="103"/>
      <c r="BA115" s="103"/>
    </row>
    <row r="116" spans="4:53" ht="15.75" customHeight="1" x14ac:dyDescent="0.25">
      <c r="D116" s="97"/>
      <c r="E116" s="98"/>
      <c r="F116" s="99"/>
      <c r="G116" s="99"/>
      <c r="H116" s="100"/>
      <c r="I116" s="98"/>
      <c r="J116" s="98"/>
      <c r="K116" s="99"/>
      <c r="L116" s="99"/>
      <c r="M116" s="99"/>
      <c r="N116" s="99"/>
      <c r="O116" s="101"/>
      <c r="P116" s="102"/>
      <c r="Q116" s="98"/>
      <c r="R116" s="98"/>
      <c r="S116" s="98"/>
      <c r="T116" s="98"/>
      <c r="U116" s="98"/>
      <c r="V116" s="98"/>
      <c r="W116" s="103"/>
      <c r="X116" s="103"/>
      <c r="Y116" s="103"/>
      <c r="Z116" s="103"/>
      <c r="AA116" s="103"/>
      <c r="AB116" s="103"/>
      <c r="AC116" s="103"/>
      <c r="AD116" s="103"/>
      <c r="AE116" s="103"/>
      <c r="AF116" s="103"/>
      <c r="AG116" s="103"/>
      <c r="AH116" s="103"/>
      <c r="AI116" s="103"/>
      <c r="AJ116" s="103"/>
      <c r="AX116" s="103"/>
      <c r="AY116" s="103"/>
      <c r="AZ116" s="103"/>
      <c r="BA116" s="103"/>
    </row>
    <row r="117" spans="4:53" ht="15.75" customHeight="1" x14ac:dyDescent="0.25">
      <c r="D117" s="97"/>
      <c r="E117" s="98"/>
      <c r="F117" s="99"/>
      <c r="G117" s="99"/>
      <c r="H117" s="100"/>
      <c r="I117" s="98"/>
      <c r="J117" s="98"/>
      <c r="K117" s="99"/>
      <c r="L117" s="99"/>
      <c r="M117" s="99"/>
      <c r="N117" s="99"/>
      <c r="O117" s="101"/>
      <c r="P117" s="102"/>
      <c r="Q117" s="98"/>
      <c r="R117" s="98"/>
      <c r="S117" s="98"/>
      <c r="T117" s="98"/>
      <c r="U117" s="98"/>
      <c r="V117" s="98"/>
      <c r="W117" s="103"/>
      <c r="X117" s="103"/>
      <c r="Y117" s="103"/>
      <c r="Z117" s="103"/>
      <c r="AA117" s="103"/>
      <c r="AB117" s="103"/>
      <c r="AC117" s="103"/>
      <c r="AD117" s="103"/>
      <c r="AE117" s="103"/>
      <c r="AF117" s="103"/>
      <c r="AG117" s="103"/>
      <c r="AH117" s="103"/>
      <c r="AI117" s="103"/>
      <c r="AJ117" s="103"/>
      <c r="AX117" s="103"/>
      <c r="AY117" s="103"/>
      <c r="AZ117" s="103"/>
      <c r="BA117" s="103"/>
    </row>
    <row r="118" spans="4:53" ht="15.75" customHeight="1" x14ac:dyDescent="0.25">
      <c r="D118" s="97"/>
      <c r="E118" s="98"/>
      <c r="F118" s="99"/>
      <c r="G118" s="99"/>
      <c r="H118" s="100"/>
      <c r="I118" s="98"/>
      <c r="J118" s="98"/>
      <c r="K118" s="99"/>
      <c r="L118" s="99"/>
      <c r="M118" s="99"/>
      <c r="N118" s="99"/>
      <c r="O118" s="101"/>
      <c r="P118" s="102"/>
      <c r="Q118" s="98"/>
      <c r="R118" s="98"/>
      <c r="S118" s="98"/>
      <c r="T118" s="98"/>
      <c r="U118" s="98"/>
      <c r="V118" s="98"/>
      <c r="W118" s="103"/>
      <c r="X118" s="103"/>
      <c r="Y118" s="103"/>
      <c r="Z118" s="103"/>
      <c r="AA118" s="103"/>
      <c r="AB118" s="103"/>
      <c r="AC118" s="103"/>
      <c r="AD118" s="103"/>
      <c r="AE118" s="103"/>
      <c r="AF118" s="103"/>
      <c r="AG118" s="103"/>
      <c r="AH118" s="103"/>
      <c r="AI118" s="103"/>
      <c r="AJ118" s="103"/>
      <c r="AX118" s="103"/>
      <c r="AY118" s="103"/>
      <c r="AZ118" s="103"/>
      <c r="BA118" s="103"/>
    </row>
    <row r="119" spans="4:53" ht="15.75" customHeight="1" x14ac:dyDescent="0.25">
      <c r="D119" s="97"/>
      <c r="E119" s="98"/>
      <c r="F119" s="99"/>
      <c r="G119" s="99"/>
      <c r="H119" s="100"/>
      <c r="I119" s="98"/>
      <c r="J119" s="98"/>
      <c r="K119" s="99"/>
      <c r="L119" s="99"/>
      <c r="M119" s="99"/>
      <c r="N119" s="99"/>
      <c r="O119" s="101"/>
      <c r="P119" s="102"/>
      <c r="Q119" s="98"/>
      <c r="R119" s="98"/>
      <c r="S119" s="98"/>
      <c r="T119" s="98"/>
      <c r="U119" s="98"/>
      <c r="V119" s="98"/>
      <c r="W119" s="103"/>
      <c r="X119" s="103"/>
      <c r="Y119" s="103"/>
      <c r="Z119" s="103"/>
      <c r="AA119" s="103"/>
      <c r="AB119" s="103"/>
      <c r="AC119" s="103"/>
      <c r="AD119" s="103"/>
      <c r="AE119" s="103"/>
      <c r="AF119" s="103"/>
      <c r="AG119" s="103"/>
      <c r="AH119" s="103"/>
      <c r="AI119" s="103"/>
      <c r="AJ119" s="103"/>
      <c r="AX119" s="103"/>
      <c r="AY119" s="103"/>
      <c r="AZ119" s="103"/>
      <c r="BA119" s="103"/>
    </row>
    <row r="120" spans="4:53" ht="15.75" customHeight="1" x14ac:dyDescent="0.25">
      <c r="D120" s="97"/>
      <c r="E120" s="98"/>
      <c r="F120" s="99"/>
      <c r="G120" s="99"/>
      <c r="H120" s="100"/>
      <c r="I120" s="98"/>
      <c r="J120" s="98"/>
      <c r="K120" s="99"/>
      <c r="L120" s="99"/>
      <c r="M120" s="99"/>
      <c r="N120" s="99"/>
      <c r="O120" s="101"/>
      <c r="P120" s="102"/>
      <c r="Q120" s="98"/>
      <c r="R120" s="98"/>
      <c r="S120" s="98"/>
      <c r="T120" s="98"/>
      <c r="U120" s="98"/>
      <c r="V120" s="98"/>
      <c r="W120" s="103"/>
      <c r="X120" s="103"/>
      <c r="Y120" s="103"/>
      <c r="Z120" s="103"/>
      <c r="AA120" s="103"/>
      <c r="AB120" s="103"/>
      <c r="AC120" s="103"/>
      <c r="AD120" s="103"/>
      <c r="AE120" s="103"/>
      <c r="AF120" s="103"/>
      <c r="AG120" s="103"/>
      <c r="AH120" s="103"/>
      <c r="AI120" s="103"/>
      <c r="AJ120" s="103"/>
      <c r="AX120" s="103"/>
      <c r="AY120" s="103"/>
      <c r="AZ120" s="103"/>
      <c r="BA120" s="103"/>
    </row>
    <row r="121" spans="4:53" ht="15.75" customHeight="1" x14ac:dyDescent="0.25">
      <c r="D121" s="97"/>
      <c r="E121" s="98"/>
      <c r="F121" s="99"/>
      <c r="G121" s="99"/>
      <c r="H121" s="100"/>
      <c r="I121" s="98"/>
      <c r="J121" s="98"/>
      <c r="K121" s="99"/>
      <c r="L121" s="99"/>
      <c r="M121" s="99"/>
      <c r="N121" s="99"/>
      <c r="O121" s="101"/>
      <c r="P121" s="102"/>
      <c r="Q121" s="98"/>
      <c r="R121" s="98"/>
      <c r="S121" s="98"/>
      <c r="T121" s="98"/>
      <c r="U121" s="98"/>
      <c r="V121" s="98"/>
      <c r="W121" s="103"/>
      <c r="X121" s="103"/>
      <c r="Y121" s="103"/>
      <c r="Z121" s="103"/>
      <c r="AA121" s="103"/>
      <c r="AB121" s="103"/>
      <c r="AC121" s="103"/>
      <c r="AD121" s="103"/>
      <c r="AE121" s="103"/>
      <c r="AF121" s="103"/>
      <c r="AG121" s="103"/>
      <c r="AH121" s="103"/>
      <c r="AI121" s="103"/>
      <c r="AJ121" s="103"/>
      <c r="AX121" s="103"/>
      <c r="AY121" s="103"/>
      <c r="AZ121" s="103"/>
      <c r="BA121" s="103"/>
    </row>
    <row r="122" spans="4:53" ht="15.75" customHeight="1" x14ac:dyDescent="0.25">
      <c r="D122" s="97"/>
      <c r="E122" s="98"/>
      <c r="F122" s="99"/>
      <c r="G122" s="99"/>
      <c r="H122" s="100"/>
      <c r="I122" s="98"/>
      <c r="J122" s="98"/>
      <c r="K122" s="99"/>
      <c r="L122" s="99"/>
      <c r="M122" s="99"/>
      <c r="N122" s="99"/>
      <c r="O122" s="101"/>
      <c r="P122" s="102"/>
      <c r="Q122" s="98"/>
      <c r="R122" s="98"/>
      <c r="S122" s="98"/>
      <c r="T122" s="98"/>
      <c r="U122" s="98"/>
      <c r="V122" s="98"/>
      <c r="W122" s="103"/>
      <c r="X122" s="103"/>
      <c r="Y122" s="103"/>
      <c r="Z122" s="103"/>
      <c r="AA122" s="103"/>
      <c r="AB122" s="103"/>
      <c r="AC122" s="103"/>
      <c r="AD122" s="103"/>
      <c r="AE122" s="103"/>
      <c r="AF122" s="103"/>
      <c r="AG122" s="103"/>
      <c r="AH122" s="103"/>
      <c r="AI122" s="103"/>
      <c r="AJ122" s="103"/>
      <c r="AX122" s="103"/>
      <c r="AY122" s="103"/>
      <c r="AZ122" s="103"/>
      <c r="BA122" s="103"/>
    </row>
    <row r="123" spans="4:53" ht="15.75" customHeight="1" x14ac:dyDescent="0.25">
      <c r="D123" s="97"/>
      <c r="E123" s="98"/>
      <c r="F123" s="99"/>
      <c r="G123" s="99"/>
      <c r="H123" s="100"/>
      <c r="I123" s="98"/>
      <c r="J123" s="98"/>
      <c r="K123" s="99"/>
      <c r="L123" s="99"/>
      <c r="M123" s="99"/>
      <c r="N123" s="99"/>
      <c r="O123" s="101"/>
      <c r="P123" s="102"/>
      <c r="Q123" s="98"/>
      <c r="R123" s="98"/>
      <c r="S123" s="98"/>
      <c r="T123" s="98"/>
      <c r="U123" s="98"/>
      <c r="V123" s="98"/>
      <c r="W123" s="103"/>
      <c r="X123" s="103"/>
      <c r="Y123" s="103"/>
      <c r="Z123" s="103"/>
      <c r="AA123" s="103"/>
      <c r="AB123" s="103"/>
      <c r="AC123" s="103"/>
      <c r="AD123" s="103"/>
      <c r="AE123" s="103"/>
      <c r="AF123" s="103"/>
      <c r="AG123" s="103"/>
      <c r="AH123" s="103"/>
      <c r="AI123" s="103"/>
      <c r="AJ123" s="103"/>
      <c r="AX123" s="103"/>
      <c r="AY123" s="103"/>
      <c r="AZ123" s="103"/>
      <c r="BA123" s="103"/>
    </row>
    <row r="124" spans="4:53" ht="15.75" customHeight="1" x14ac:dyDescent="0.25">
      <c r="D124" s="97"/>
      <c r="E124" s="98"/>
      <c r="F124" s="99"/>
      <c r="G124" s="99"/>
      <c r="H124" s="100"/>
      <c r="I124" s="98"/>
      <c r="J124" s="98"/>
      <c r="K124" s="99"/>
      <c r="L124" s="99"/>
      <c r="M124" s="99"/>
      <c r="N124" s="99"/>
      <c r="O124" s="101"/>
      <c r="P124" s="102"/>
      <c r="Q124" s="98"/>
      <c r="R124" s="98"/>
      <c r="S124" s="98"/>
      <c r="T124" s="98"/>
      <c r="U124" s="98"/>
      <c r="V124" s="98"/>
      <c r="W124" s="103"/>
      <c r="X124" s="103"/>
      <c r="Y124" s="103"/>
      <c r="Z124" s="103"/>
      <c r="AA124" s="103"/>
      <c r="AB124" s="103"/>
      <c r="AC124" s="103"/>
      <c r="AD124" s="103"/>
      <c r="AE124" s="103"/>
      <c r="AF124" s="103"/>
      <c r="AG124" s="103"/>
      <c r="AH124" s="103"/>
      <c r="AI124" s="103"/>
      <c r="AJ124" s="103"/>
      <c r="AX124" s="103"/>
      <c r="AY124" s="103"/>
      <c r="AZ124" s="103"/>
      <c r="BA124" s="103"/>
    </row>
    <row r="125" spans="4:53" ht="15.75" customHeight="1" x14ac:dyDescent="0.25">
      <c r="D125" s="97"/>
      <c r="E125" s="98"/>
      <c r="F125" s="99"/>
      <c r="G125" s="99"/>
      <c r="H125" s="100"/>
      <c r="I125" s="98"/>
      <c r="J125" s="98"/>
      <c r="K125" s="99"/>
      <c r="L125" s="99"/>
      <c r="M125" s="99"/>
      <c r="N125" s="99"/>
      <c r="O125" s="101"/>
      <c r="P125" s="102"/>
      <c r="Q125" s="98"/>
      <c r="R125" s="98"/>
      <c r="S125" s="98"/>
      <c r="T125" s="98"/>
      <c r="U125" s="98"/>
      <c r="V125" s="98"/>
      <c r="W125" s="103"/>
      <c r="X125" s="103"/>
      <c r="Y125" s="103"/>
      <c r="Z125" s="103"/>
      <c r="AA125" s="103"/>
      <c r="AB125" s="103"/>
      <c r="AC125" s="103"/>
      <c r="AD125" s="103"/>
      <c r="AE125" s="103"/>
      <c r="AF125" s="103"/>
      <c r="AG125" s="103"/>
      <c r="AH125" s="103"/>
      <c r="AI125" s="103"/>
      <c r="AJ125" s="103"/>
      <c r="AX125" s="103"/>
      <c r="AY125" s="103"/>
      <c r="AZ125" s="103"/>
      <c r="BA125" s="103"/>
    </row>
    <row r="126" spans="4:53" ht="15.75" customHeight="1" x14ac:dyDescent="0.25">
      <c r="D126" s="97"/>
      <c r="E126" s="98"/>
      <c r="F126" s="99"/>
      <c r="G126" s="99"/>
      <c r="H126" s="100"/>
      <c r="I126" s="98"/>
      <c r="J126" s="98"/>
      <c r="K126" s="99"/>
      <c r="L126" s="99"/>
      <c r="M126" s="99"/>
      <c r="N126" s="99"/>
      <c r="O126" s="101"/>
      <c r="P126" s="102"/>
      <c r="Q126" s="98"/>
      <c r="R126" s="98"/>
      <c r="S126" s="98"/>
      <c r="T126" s="98"/>
      <c r="U126" s="98"/>
      <c r="V126" s="98"/>
      <c r="W126" s="103"/>
      <c r="X126" s="103"/>
      <c r="Y126" s="103"/>
      <c r="Z126" s="103"/>
      <c r="AA126" s="103"/>
      <c r="AB126" s="103"/>
      <c r="AC126" s="103"/>
      <c r="AD126" s="103"/>
      <c r="AE126" s="103"/>
      <c r="AF126" s="103"/>
      <c r="AG126" s="103"/>
      <c r="AH126" s="103"/>
      <c r="AI126" s="103"/>
      <c r="AJ126" s="103"/>
      <c r="AX126" s="103"/>
      <c r="AY126" s="103"/>
      <c r="AZ126" s="103"/>
      <c r="BA126" s="103"/>
    </row>
    <row r="127" spans="4:53" ht="15.75" customHeight="1" x14ac:dyDescent="0.25">
      <c r="D127" s="97"/>
      <c r="E127" s="98"/>
      <c r="F127" s="99"/>
      <c r="G127" s="99"/>
      <c r="H127" s="100"/>
      <c r="I127" s="98"/>
      <c r="J127" s="98"/>
      <c r="K127" s="99"/>
      <c r="L127" s="99"/>
      <c r="M127" s="99"/>
      <c r="N127" s="99"/>
      <c r="O127" s="101"/>
      <c r="P127" s="102"/>
      <c r="Q127" s="98"/>
      <c r="R127" s="98"/>
      <c r="S127" s="98"/>
      <c r="T127" s="98"/>
      <c r="U127" s="98"/>
      <c r="V127" s="98"/>
      <c r="W127" s="103"/>
      <c r="X127" s="103"/>
      <c r="Y127" s="103"/>
      <c r="Z127" s="103"/>
      <c r="AA127" s="103"/>
      <c r="AB127" s="103"/>
      <c r="AC127" s="103"/>
      <c r="AD127" s="103"/>
      <c r="AE127" s="103"/>
      <c r="AF127" s="103"/>
      <c r="AG127" s="103"/>
      <c r="AH127" s="103"/>
      <c r="AI127" s="103"/>
      <c r="AJ127" s="103"/>
      <c r="AX127" s="103"/>
      <c r="AY127" s="103"/>
      <c r="AZ127" s="103"/>
      <c r="BA127" s="103"/>
    </row>
    <row r="128" spans="4:53" ht="15.75" customHeight="1" x14ac:dyDescent="0.25">
      <c r="D128" s="97"/>
      <c r="E128" s="98"/>
      <c r="F128" s="99"/>
      <c r="G128" s="99"/>
      <c r="H128" s="100"/>
      <c r="I128" s="98"/>
      <c r="J128" s="98"/>
      <c r="K128" s="99"/>
      <c r="L128" s="99"/>
      <c r="M128" s="99"/>
      <c r="N128" s="99"/>
      <c r="O128" s="101"/>
      <c r="P128" s="102"/>
      <c r="Q128" s="98"/>
      <c r="R128" s="98"/>
      <c r="S128" s="98"/>
      <c r="T128" s="98"/>
      <c r="U128" s="98"/>
      <c r="V128" s="98"/>
      <c r="W128" s="103"/>
      <c r="X128" s="103"/>
      <c r="Y128" s="103"/>
      <c r="Z128" s="103"/>
      <c r="AA128" s="103"/>
      <c r="AB128" s="103"/>
      <c r="AC128" s="103"/>
      <c r="AD128" s="103"/>
      <c r="AE128" s="103"/>
      <c r="AF128" s="103"/>
      <c r="AG128" s="103"/>
      <c r="AH128" s="103"/>
      <c r="AI128" s="103"/>
      <c r="AJ128" s="103"/>
      <c r="AX128" s="103"/>
      <c r="AY128" s="103"/>
      <c r="AZ128" s="103"/>
      <c r="BA128" s="103"/>
    </row>
    <row r="129" spans="4:53" ht="15.75" customHeight="1" x14ac:dyDescent="0.25">
      <c r="D129" s="97"/>
      <c r="E129" s="98"/>
      <c r="F129" s="99"/>
      <c r="G129" s="99"/>
      <c r="H129" s="100"/>
      <c r="I129" s="98"/>
      <c r="J129" s="98"/>
      <c r="K129" s="99"/>
      <c r="L129" s="99"/>
      <c r="M129" s="99"/>
      <c r="N129" s="99"/>
      <c r="O129" s="101"/>
      <c r="P129" s="102"/>
      <c r="Q129" s="98"/>
      <c r="R129" s="98"/>
      <c r="S129" s="98"/>
      <c r="T129" s="98"/>
      <c r="U129" s="98"/>
      <c r="V129" s="98"/>
      <c r="W129" s="103"/>
      <c r="X129" s="103"/>
      <c r="Y129" s="103"/>
      <c r="Z129" s="103"/>
      <c r="AA129" s="103"/>
      <c r="AB129" s="103"/>
      <c r="AC129" s="103"/>
      <c r="AD129" s="103"/>
      <c r="AE129" s="103"/>
      <c r="AF129" s="103"/>
      <c r="AG129" s="103"/>
      <c r="AH129" s="103"/>
      <c r="AI129" s="103"/>
      <c r="AJ129" s="103"/>
      <c r="AX129" s="103"/>
      <c r="AY129" s="103"/>
      <c r="AZ129" s="103"/>
      <c r="BA129" s="103"/>
    </row>
    <row r="130" spans="4:53" ht="15.75" customHeight="1" x14ac:dyDescent="0.25">
      <c r="D130" s="97"/>
      <c r="E130" s="98"/>
      <c r="F130" s="99"/>
      <c r="G130" s="99"/>
      <c r="H130" s="100"/>
      <c r="I130" s="98"/>
      <c r="J130" s="98"/>
      <c r="K130" s="99"/>
      <c r="L130" s="99"/>
      <c r="M130" s="99"/>
      <c r="N130" s="99"/>
      <c r="O130" s="101"/>
      <c r="P130" s="102"/>
      <c r="Q130" s="98"/>
      <c r="R130" s="98"/>
      <c r="S130" s="98"/>
      <c r="T130" s="98"/>
      <c r="U130" s="98"/>
      <c r="V130" s="98"/>
      <c r="W130" s="103"/>
      <c r="X130" s="103"/>
      <c r="Y130" s="103"/>
      <c r="Z130" s="103"/>
      <c r="AA130" s="103"/>
      <c r="AB130" s="103"/>
      <c r="AC130" s="103"/>
      <c r="AD130" s="103"/>
      <c r="AE130" s="103"/>
      <c r="AF130" s="103"/>
      <c r="AG130" s="103"/>
      <c r="AH130" s="103"/>
      <c r="AI130" s="103"/>
      <c r="AJ130" s="103"/>
      <c r="AX130" s="103"/>
      <c r="AY130" s="103"/>
      <c r="AZ130" s="103"/>
      <c r="BA130" s="103"/>
    </row>
    <row r="131" spans="4:53" ht="15.75" customHeight="1" x14ac:dyDescent="0.25">
      <c r="D131" s="97"/>
      <c r="E131" s="98"/>
      <c r="F131" s="99"/>
      <c r="G131" s="99"/>
      <c r="H131" s="100"/>
      <c r="I131" s="98"/>
      <c r="J131" s="98"/>
      <c r="K131" s="99"/>
      <c r="L131" s="99"/>
      <c r="M131" s="99"/>
      <c r="N131" s="99"/>
      <c r="O131" s="101"/>
      <c r="P131" s="102"/>
      <c r="Q131" s="98"/>
      <c r="R131" s="98"/>
      <c r="S131" s="98"/>
      <c r="T131" s="98"/>
      <c r="U131" s="98"/>
      <c r="V131" s="98"/>
      <c r="W131" s="103"/>
      <c r="X131" s="103"/>
      <c r="Y131" s="103"/>
      <c r="Z131" s="103"/>
      <c r="AA131" s="103"/>
      <c r="AB131" s="103"/>
      <c r="AC131" s="103"/>
      <c r="AD131" s="103"/>
      <c r="AE131" s="103"/>
      <c r="AF131" s="103"/>
      <c r="AG131" s="103"/>
      <c r="AH131" s="103"/>
      <c r="AI131" s="103"/>
      <c r="AJ131" s="103"/>
      <c r="AX131" s="103"/>
      <c r="AY131" s="103"/>
      <c r="AZ131" s="103"/>
      <c r="BA131" s="103"/>
    </row>
    <row r="132" spans="4:53" ht="15.75" customHeight="1" x14ac:dyDescent="0.25">
      <c r="D132" s="97"/>
      <c r="E132" s="98"/>
      <c r="F132" s="99"/>
      <c r="G132" s="99"/>
      <c r="H132" s="100"/>
      <c r="I132" s="98"/>
      <c r="J132" s="98"/>
      <c r="K132" s="99"/>
      <c r="L132" s="99"/>
      <c r="M132" s="99"/>
      <c r="N132" s="99"/>
      <c r="O132" s="101"/>
      <c r="P132" s="102"/>
      <c r="Q132" s="98"/>
      <c r="R132" s="98"/>
      <c r="S132" s="98"/>
      <c r="T132" s="98"/>
      <c r="U132" s="98"/>
      <c r="V132" s="98"/>
      <c r="W132" s="103"/>
      <c r="X132" s="103"/>
      <c r="Y132" s="103"/>
      <c r="Z132" s="103"/>
      <c r="AA132" s="103"/>
      <c r="AB132" s="103"/>
      <c r="AC132" s="103"/>
      <c r="AD132" s="103"/>
      <c r="AE132" s="103"/>
      <c r="AF132" s="103"/>
      <c r="AG132" s="103"/>
      <c r="AH132" s="103"/>
      <c r="AI132" s="103"/>
      <c r="AJ132" s="103"/>
      <c r="AX132" s="103"/>
      <c r="AY132" s="103"/>
      <c r="AZ132" s="103"/>
      <c r="BA132" s="103"/>
    </row>
    <row r="133" spans="4:53" ht="15.75" customHeight="1" x14ac:dyDescent="0.25">
      <c r="D133" s="97"/>
      <c r="E133" s="98"/>
      <c r="F133" s="99"/>
      <c r="G133" s="99"/>
      <c r="H133" s="100"/>
      <c r="I133" s="98"/>
      <c r="J133" s="98"/>
      <c r="K133" s="99"/>
      <c r="L133" s="99"/>
      <c r="M133" s="99"/>
      <c r="N133" s="99"/>
      <c r="O133" s="101"/>
      <c r="P133" s="102"/>
      <c r="Q133" s="98"/>
      <c r="R133" s="98"/>
      <c r="S133" s="98"/>
      <c r="T133" s="98"/>
      <c r="U133" s="98"/>
      <c r="V133" s="98"/>
      <c r="W133" s="103"/>
      <c r="X133" s="103"/>
      <c r="Y133" s="103"/>
      <c r="Z133" s="103"/>
      <c r="AA133" s="103"/>
      <c r="AB133" s="103"/>
      <c r="AC133" s="103"/>
      <c r="AD133" s="103"/>
      <c r="AE133" s="103"/>
      <c r="AF133" s="103"/>
      <c r="AG133" s="103"/>
      <c r="AH133" s="103"/>
      <c r="AI133" s="103"/>
      <c r="AJ133" s="103"/>
      <c r="AX133" s="103"/>
      <c r="AY133" s="103"/>
      <c r="AZ133" s="103"/>
      <c r="BA133" s="103"/>
    </row>
    <row r="134" spans="4:53" ht="15.75" customHeight="1" x14ac:dyDescent="0.25">
      <c r="D134" s="97"/>
      <c r="E134" s="98"/>
      <c r="F134" s="99"/>
      <c r="G134" s="99"/>
      <c r="H134" s="100"/>
      <c r="I134" s="98"/>
      <c r="J134" s="98"/>
      <c r="K134" s="99"/>
      <c r="L134" s="99"/>
      <c r="M134" s="99"/>
      <c r="N134" s="99"/>
      <c r="O134" s="101"/>
      <c r="P134" s="102"/>
      <c r="Q134" s="98"/>
      <c r="R134" s="98"/>
      <c r="S134" s="98"/>
      <c r="T134" s="98"/>
      <c r="U134" s="98"/>
      <c r="V134" s="98"/>
      <c r="W134" s="103"/>
      <c r="X134" s="103"/>
      <c r="Y134" s="103"/>
      <c r="Z134" s="103"/>
      <c r="AA134" s="103"/>
      <c r="AB134" s="103"/>
      <c r="AC134" s="103"/>
      <c r="AD134" s="103"/>
      <c r="AE134" s="103"/>
      <c r="AF134" s="103"/>
      <c r="AG134" s="103"/>
      <c r="AH134" s="103"/>
      <c r="AI134" s="103"/>
      <c r="AJ134" s="103"/>
      <c r="AX134" s="103"/>
      <c r="AY134" s="103"/>
      <c r="AZ134" s="103"/>
      <c r="BA134" s="103"/>
    </row>
    <row r="135" spans="4:53" ht="15.75" customHeight="1" x14ac:dyDescent="0.25">
      <c r="D135" s="97"/>
      <c r="E135" s="98"/>
      <c r="F135" s="99"/>
      <c r="G135" s="99"/>
      <c r="H135" s="100"/>
      <c r="I135" s="98"/>
      <c r="J135" s="98"/>
      <c r="K135" s="99"/>
      <c r="L135" s="99"/>
      <c r="M135" s="99"/>
      <c r="N135" s="99"/>
      <c r="O135" s="101"/>
      <c r="P135" s="102"/>
      <c r="Q135" s="98"/>
      <c r="R135" s="98"/>
      <c r="S135" s="98"/>
      <c r="T135" s="98"/>
      <c r="U135" s="98"/>
      <c r="V135" s="98"/>
      <c r="W135" s="103"/>
      <c r="X135" s="103"/>
      <c r="Y135" s="103"/>
      <c r="Z135" s="103"/>
      <c r="AA135" s="103"/>
      <c r="AB135" s="103"/>
      <c r="AC135" s="103"/>
      <c r="AD135" s="103"/>
      <c r="AE135" s="103"/>
      <c r="AF135" s="103"/>
      <c r="AG135" s="103"/>
      <c r="AH135" s="103"/>
      <c r="AI135" s="103"/>
      <c r="AJ135" s="103"/>
      <c r="AX135" s="103"/>
      <c r="AY135" s="103"/>
      <c r="AZ135" s="103"/>
      <c r="BA135" s="103"/>
    </row>
    <row r="136" spans="4:53" ht="15.75" customHeight="1" x14ac:dyDescent="0.25">
      <c r="D136" s="97"/>
      <c r="E136" s="98"/>
      <c r="F136" s="99"/>
      <c r="G136" s="99"/>
      <c r="H136" s="100"/>
      <c r="I136" s="98"/>
      <c r="J136" s="98"/>
      <c r="K136" s="99"/>
      <c r="L136" s="99"/>
      <c r="M136" s="99"/>
      <c r="N136" s="99"/>
      <c r="O136" s="101"/>
      <c r="P136" s="102"/>
      <c r="Q136" s="98"/>
      <c r="R136" s="98"/>
      <c r="S136" s="98"/>
      <c r="T136" s="98"/>
      <c r="U136" s="98"/>
      <c r="V136" s="98"/>
      <c r="W136" s="103"/>
      <c r="X136" s="103"/>
      <c r="Y136" s="103"/>
      <c r="Z136" s="103"/>
      <c r="AA136" s="103"/>
      <c r="AB136" s="103"/>
      <c r="AC136" s="103"/>
      <c r="AD136" s="103"/>
      <c r="AE136" s="103"/>
      <c r="AF136" s="103"/>
      <c r="AG136" s="103"/>
      <c r="AH136" s="103"/>
      <c r="AI136" s="103"/>
      <c r="AJ136" s="103"/>
      <c r="AX136" s="103"/>
      <c r="AY136" s="103"/>
      <c r="AZ136" s="103"/>
      <c r="BA136" s="103"/>
    </row>
    <row r="137" spans="4:53" ht="15.75" customHeight="1" x14ac:dyDescent="0.25">
      <c r="D137" s="97"/>
      <c r="E137" s="98"/>
      <c r="F137" s="99"/>
      <c r="G137" s="99"/>
      <c r="H137" s="100"/>
      <c r="I137" s="98"/>
      <c r="J137" s="98"/>
      <c r="K137" s="99"/>
      <c r="L137" s="99"/>
      <c r="M137" s="99"/>
      <c r="N137" s="99"/>
      <c r="O137" s="101"/>
      <c r="P137" s="102"/>
      <c r="Q137" s="98"/>
      <c r="R137" s="98"/>
      <c r="S137" s="98"/>
      <c r="T137" s="98"/>
      <c r="U137" s="98"/>
      <c r="V137" s="98"/>
      <c r="W137" s="103"/>
      <c r="X137" s="103"/>
      <c r="Y137" s="103"/>
      <c r="Z137" s="103"/>
      <c r="AA137" s="103"/>
      <c r="AB137" s="103"/>
      <c r="AC137" s="103"/>
      <c r="AD137" s="103"/>
      <c r="AE137" s="103"/>
      <c r="AF137" s="103"/>
      <c r="AG137" s="103"/>
      <c r="AH137" s="103"/>
      <c r="AI137" s="103"/>
      <c r="AJ137" s="103"/>
      <c r="AX137" s="103"/>
      <c r="AY137" s="103"/>
      <c r="AZ137" s="103"/>
      <c r="BA137" s="103"/>
    </row>
    <row r="138" spans="4:53" ht="15.75" customHeight="1" x14ac:dyDescent="0.25">
      <c r="D138" s="97"/>
      <c r="E138" s="98"/>
      <c r="F138" s="99"/>
      <c r="G138" s="99"/>
      <c r="H138" s="100"/>
      <c r="I138" s="98"/>
      <c r="J138" s="98"/>
      <c r="K138" s="99"/>
      <c r="L138" s="99"/>
      <c r="M138" s="99"/>
      <c r="N138" s="99"/>
      <c r="O138" s="101"/>
      <c r="P138" s="102"/>
      <c r="Q138" s="98"/>
      <c r="R138" s="98"/>
      <c r="S138" s="98"/>
      <c r="T138" s="98"/>
      <c r="U138" s="98"/>
      <c r="V138" s="98"/>
      <c r="W138" s="103"/>
      <c r="X138" s="103"/>
      <c r="Y138" s="103"/>
      <c r="Z138" s="103"/>
      <c r="AA138" s="103"/>
      <c r="AB138" s="103"/>
      <c r="AC138" s="103"/>
      <c r="AD138" s="103"/>
      <c r="AE138" s="103"/>
      <c r="AF138" s="103"/>
      <c r="AG138" s="103"/>
      <c r="AH138" s="103"/>
      <c r="AI138" s="103"/>
      <c r="AJ138" s="103"/>
      <c r="AX138" s="103"/>
      <c r="AY138" s="103"/>
      <c r="AZ138" s="103"/>
      <c r="BA138" s="103"/>
    </row>
    <row r="139" spans="4:53" ht="15.75" customHeight="1" x14ac:dyDescent="0.25">
      <c r="D139" s="97"/>
      <c r="E139" s="98"/>
      <c r="F139" s="99"/>
      <c r="G139" s="99"/>
      <c r="H139" s="100"/>
      <c r="I139" s="98"/>
      <c r="J139" s="98"/>
      <c r="K139" s="99"/>
      <c r="L139" s="99"/>
      <c r="M139" s="99"/>
      <c r="N139" s="99"/>
      <c r="O139" s="101"/>
      <c r="P139" s="102"/>
      <c r="Q139" s="98"/>
      <c r="R139" s="98"/>
      <c r="S139" s="98"/>
      <c r="T139" s="98"/>
      <c r="U139" s="98"/>
      <c r="V139" s="98"/>
      <c r="W139" s="103"/>
      <c r="X139" s="103"/>
      <c r="Y139" s="103"/>
      <c r="Z139" s="103"/>
      <c r="AA139" s="103"/>
      <c r="AB139" s="103"/>
      <c r="AC139" s="103"/>
      <c r="AD139" s="103"/>
      <c r="AE139" s="103"/>
      <c r="AF139" s="103"/>
      <c r="AG139" s="103"/>
      <c r="AH139" s="103"/>
      <c r="AI139" s="103"/>
      <c r="AJ139" s="103"/>
      <c r="AX139" s="103"/>
      <c r="AY139" s="103"/>
      <c r="AZ139" s="103"/>
      <c r="BA139" s="103"/>
    </row>
    <row r="140" spans="4:53" ht="15.75" customHeight="1" x14ac:dyDescent="0.25">
      <c r="D140" s="97"/>
      <c r="E140" s="98"/>
      <c r="F140" s="99"/>
      <c r="G140" s="99"/>
      <c r="H140" s="100"/>
      <c r="I140" s="98"/>
      <c r="J140" s="98"/>
      <c r="K140" s="99"/>
      <c r="L140" s="99"/>
      <c r="M140" s="99"/>
      <c r="N140" s="99"/>
      <c r="O140" s="101"/>
      <c r="P140" s="102"/>
      <c r="Q140" s="98"/>
      <c r="R140" s="98"/>
      <c r="S140" s="98"/>
      <c r="T140" s="98"/>
      <c r="U140" s="98"/>
      <c r="V140" s="98"/>
      <c r="W140" s="103"/>
      <c r="X140" s="103"/>
      <c r="Y140" s="103"/>
      <c r="Z140" s="103"/>
      <c r="AA140" s="103"/>
      <c r="AB140" s="103"/>
      <c r="AC140" s="103"/>
      <c r="AD140" s="103"/>
      <c r="AE140" s="103"/>
      <c r="AF140" s="103"/>
      <c r="AG140" s="103"/>
      <c r="AH140" s="103"/>
      <c r="AI140" s="103"/>
      <c r="AJ140" s="103"/>
      <c r="AX140" s="103"/>
      <c r="AY140" s="103"/>
      <c r="AZ140" s="103"/>
      <c r="BA140" s="103"/>
    </row>
    <row r="141" spans="4:53" ht="15.75" customHeight="1" x14ac:dyDescent="0.25">
      <c r="D141" s="97"/>
      <c r="E141" s="98"/>
      <c r="F141" s="99"/>
      <c r="G141" s="99"/>
      <c r="H141" s="100"/>
      <c r="I141" s="98"/>
      <c r="J141" s="98"/>
      <c r="K141" s="99"/>
      <c r="L141" s="99"/>
      <c r="M141" s="99"/>
      <c r="N141" s="99"/>
      <c r="O141" s="101"/>
      <c r="P141" s="102"/>
      <c r="Q141" s="98"/>
      <c r="R141" s="98"/>
      <c r="S141" s="98"/>
      <c r="T141" s="98"/>
      <c r="U141" s="98"/>
      <c r="V141" s="98"/>
      <c r="W141" s="103"/>
      <c r="X141" s="103"/>
      <c r="Y141" s="103"/>
      <c r="Z141" s="103"/>
      <c r="AA141" s="103"/>
      <c r="AB141" s="103"/>
      <c r="AC141" s="103"/>
      <c r="AD141" s="103"/>
      <c r="AE141" s="103"/>
      <c r="AF141" s="103"/>
      <c r="AG141" s="103"/>
      <c r="AH141" s="103"/>
      <c r="AI141" s="103"/>
      <c r="AJ141" s="103"/>
      <c r="AX141" s="103"/>
      <c r="AY141" s="103"/>
      <c r="AZ141" s="103"/>
      <c r="BA141" s="103"/>
    </row>
    <row r="142" spans="4:53" ht="15.75" customHeight="1" x14ac:dyDescent="0.25">
      <c r="D142" s="97"/>
      <c r="E142" s="98"/>
      <c r="F142" s="99"/>
      <c r="G142" s="99"/>
      <c r="H142" s="100"/>
      <c r="I142" s="98"/>
      <c r="J142" s="98"/>
      <c r="K142" s="99"/>
      <c r="L142" s="99"/>
      <c r="M142" s="99"/>
      <c r="N142" s="99"/>
      <c r="O142" s="101"/>
      <c r="P142" s="102"/>
      <c r="Q142" s="98"/>
      <c r="R142" s="98"/>
      <c r="S142" s="98"/>
      <c r="T142" s="98"/>
      <c r="U142" s="98"/>
      <c r="V142" s="98"/>
      <c r="W142" s="103"/>
      <c r="X142" s="103"/>
      <c r="Y142" s="103"/>
      <c r="Z142" s="103"/>
      <c r="AA142" s="103"/>
      <c r="AB142" s="103"/>
      <c r="AC142" s="103"/>
      <c r="AD142" s="103"/>
      <c r="AE142" s="103"/>
      <c r="AF142" s="103"/>
      <c r="AG142" s="103"/>
      <c r="AH142" s="103"/>
      <c r="AI142" s="103"/>
      <c r="AJ142" s="103"/>
      <c r="AX142" s="103"/>
      <c r="AY142" s="103"/>
      <c r="AZ142" s="103"/>
      <c r="BA142" s="103"/>
    </row>
    <row r="143" spans="4:53" ht="15.75" customHeight="1" x14ac:dyDescent="0.25">
      <c r="D143" s="97"/>
      <c r="E143" s="98"/>
      <c r="F143" s="99"/>
      <c r="G143" s="99"/>
      <c r="H143" s="100"/>
      <c r="I143" s="98"/>
      <c r="J143" s="98"/>
      <c r="K143" s="99"/>
      <c r="L143" s="99"/>
      <c r="M143" s="99"/>
      <c r="N143" s="99"/>
      <c r="O143" s="101"/>
      <c r="P143" s="102"/>
      <c r="Q143" s="98"/>
      <c r="R143" s="98"/>
      <c r="S143" s="98"/>
      <c r="T143" s="98"/>
      <c r="U143" s="98"/>
      <c r="V143" s="98"/>
      <c r="W143" s="103"/>
      <c r="X143" s="103"/>
      <c r="Y143" s="103"/>
      <c r="Z143" s="103"/>
      <c r="AA143" s="103"/>
      <c r="AB143" s="103"/>
      <c r="AC143" s="103"/>
      <c r="AD143" s="103"/>
      <c r="AE143" s="103"/>
      <c r="AF143" s="103"/>
      <c r="AG143" s="103"/>
      <c r="AH143" s="103"/>
      <c r="AI143" s="103"/>
      <c r="AJ143" s="103"/>
      <c r="AX143" s="103"/>
      <c r="AY143" s="103"/>
      <c r="AZ143" s="103"/>
      <c r="BA143" s="103"/>
    </row>
    <row r="144" spans="4:53" ht="15.75" customHeight="1" x14ac:dyDescent="0.25">
      <c r="D144" s="97"/>
      <c r="E144" s="98"/>
      <c r="F144" s="99"/>
      <c r="G144" s="99"/>
      <c r="H144" s="100"/>
      <c r="I144" s="98"/>
      <c r="J144" s="98"/>
      <c r="K144" s="99"/>
      <c r="L144" s="99"/>
      <c r="M144" s="99"/>
      <c r="N144" s="99"/>
      <c r="O144" s="101"/>
      <c r="P144" s="102"/>
      <c r="Q144" s="98"/>
      <c r="R144" s="98"/>
      <c r="S144" s="98"/>
      <c r="T144" s="98"/>
      <c r="U144" s="98"/>
      <c r="V144" s="98"/>
      <c r="W144" s="103"/>
      <c r="X144" s="103"/>
      <c r="Y144" s="103"/>
      <c r="Z144" s="103"/>
      <c r="AA144" s="103"/>
      <c r="AB144" s="103"/>
      <c r="AC144" s="103"/>
      <c r="AD144" s="103"/>
      <c r="AE144" s="103"/>
      <c r="AF144" s="103"/>
      <c r="AG144" s="103"/>
      <c r="AH144" s="103"/>
      <c r="AI144" s="103"/>
      <c r="AJ144" s="103"/>
      <c r="AX144" s="103"/>
      <c r="AY144" s="103"/>
      <c r="AZ144" s="103"/>
      <c r="BA144" s="103"/>
    </row>
    <row r="145" spans="4:53" ht="15.75" customHeight="1" x14ac:dyDescent="0.25">
      <c r="D145" s="97"/>
      <c r="E145" s="98"/>
      <c r="F145" s="99"/>
      <c r="G145" s="99"/>
      <c r="H145" s="100"/>
      <c r="I145" s="98"/>
      <c r="J145" s="98"/>
      <c r="K145" s="99"/>
      <c r="L145" s="99"/>
      <c r="M145" s="99"/>
      <c r="N145" s="99"/>
      <c r="O145" s="101"/>
      <c r="P145" s="102"/>
      <c r="Q145" s="98"/>
      <c r="R145" s="98"/>
      <c r="S145" s="98"/>
      <c r="T145" s="98"/>
      <c r="U145" s="98"/>
      <c r="V145" s="98"/>
      <c r="W145" s="103"/>
      <c r="X145" s="103"/>
      <c r="Y145" s="103"/>
      <c r="Z145" s="103"/>
      <c r="AA145" s="103"/>
      <c r="AB145" s="103"/>
      <c r="AC145" s="103"/>
      <c r="AD145" s="103"/>
      <c r="AE145" s="103"/>
      <c r="AF145" s="103"/>
      <c r="AG145" s="103"/>
      <c r="AH145" s="103"/>
      <c r="AI145" s="103"/>
      <c r="AJ145" s="103"/>
      <c r="AX145" s="103"/>
      <c r="AY145" s="103"/>
      <c r="AZ145" s="103"/>
      <c r="BA145" s="103"/>
    </row>
    <row r="146" spans="4:53" ht="15.75" customHeight="1" x14ac:dyDescent="0.25">
      <c r="D146" s="97"/>
      <c r="E146" s="98"/>
      <c r="F146" s="99"/>
      <c r="G146" s="99"/>
      <c r="H146" s="100"/>
      <c r="I146" s="98"/>
      <c r="J146" s="98"/>
      <c r="K146" s="99"/>
      <c r="L146" s="99"/>
      <c r="M146" s="99"/>
      <c r="N146" s="99"/>
      <c r="O146" s="101"/>
      <c r="P146" s="102"/>
      <c r="Q146" s="98"/>
      <c r="R146" s="98"/>
      <c r="S146" s="98"/>
      <c r="T146" s="98"/>
      <c r="U146" s="98"/>
      <c r="V146" s="98"/>
      <c r="W146" s="103"/>
      <c r="X146" s="103"/>
      <c r="Y146" s="103"/>
      <c r="Z146" s="103"/>
      <c r="AA146" s="103"/>
      <c r="AB146" s="103"/>
      <c r="AC146" s="103"/>
      <c r="AD146" s="103"/>
      <c r="AE146" s="103"/>
      <c r="AF146" s="103"/>
      <c r="AG146" s="103"/>
      <c r="AH146" s="103"/>
      <c r="AI146" s="103"/>
      <c r="AJ146" s="103"/>
      <c r="AX146" s="103"/>
      <c r="AY146" s="103"/>
      <c r="AZ146" s="103"/>
      <c r="BA146" s="103"/>
    </row>
    <row r="147" spans="4:53" ht="15.75" customHeight="1" x14ac:dyDescent="0.25">
      <c r="D147" s="97"/>
      <c r="E147" s="98"/>
      <c r="F147" s="99"/>
      <c r="G147" s="99"/>
      <c r="H147" s="100"/>
      <c r="I147" s="98"/>
      <c r="J147" s="98"/>
      <c r="K147" s="99"/>
      <c r="L147" s="99"/>
      <c r="M147" s="99"/>
      <c r="N147" s="99"/>
      <c r="O147" s="101"/>
      <c r="P147" s="102"/>
      <c r="Q147" s="98"/>
      <c r="R147" s="98"/>
      <c r="S147" s="98"/>
      <c r="T147" s="98"/>
      <c r="U147" s="98"/>
      <c r="V147" s="98"/>
      <c r="W147" s="103"/>
      <c r="X147" s="103"/>
      <c r="Y147" s="103"/>
      <c r="Z147" s="103"/>
      <c r="AA147" s="103"/>
      <c r="AB147" s="103"/>
      <c r="AC147" s="103"/>
      <c r="AD147" s="103"/>
      <c r="AE147" s="103"/>
      <c r="AF147" s="103"/>
      <c r="AG147" s="103"/>
      <c r="AH147" s="103"/>
      <c r="AI147" s="103"/>
      <c r="AJ147" s="103"/>
      <c r="AX147" s="103"/>
      <c r="AY147" s="103"/>
      <c r="AZ147" s="103"/>
      <c r="BA147" s="103"/>
    </row>
    <row r="148" spans="4:53" ht="15.75" customHeight="1" x14ac:dyDescent="0.25">
      <c r="D148" s="97"/>
      <c r="E148" s="98"/>
      <c r="F148" s="99"/>
      <c r="G148" s="99"/>
      <c r="H148" s="100"/>
      <c r="I148" s="98"/>
      <c r="J148" s="98"/>
      <c r="K148" s="99"/>
      <c r="L148" s="99"/>
      <c r="M148" s="99"/>
      <c r="N148" s="99"/>
      <c r="O148" s="101"/>
      <c r="P148" s="102"/>
      <c r="Q148" s="98"/>
      <c r="R148" s="98"/>
      <c r="S148" s="98"/>
      <c r="T148" s="98"/>
      <c r="U148" s="98"/>
      <c r="V148" s="98"/>
      <c r="W148" s="103"/>
      <c r="X148" s="103"/>
      <c r="Y148" s="103"/>
      <c r="Z148" s="103"/>
      <c r="AA148" s="103"/>
      <c r="AB148" s="103"/>
      <c r="AC148" s="103"/>
      <c r="AD148" s="103"/>
      <c r="AE148" s="103"/>
      <c r="AF148" s="103"/>
      <c r="AG148" s="103"/>
      <c r="AH148" s="103"/>
      <c r="AI148" s="103"/>
      <c r="AJ148" s="103"/>
      <c r="AX148" s="103"/>
      <c r="AY148" s="103"/>
      <c r="AZ148" s="103"/>
      <c r="BA148" s="103"/>
    </row>
    <row r="149" spans="4:53" ht="15.75" customHeight="1" x14ac:dyDescent="0.25">
      <c r="D149" s="97"/>
      <c r="E149" s="98"/>
      <c r="F149" s="99"/>
      <c r="G149" s="99"/>
      <c r="H149" s="100"/>
      <c r="I149" s="98"/>
      <c r="J149" s="98"/>
      <c r="K149" s="99"/>
      <c r="L149" s="99"/>
      <c r="M149" s="99"/>
      <c r="N149" s="99"/>
      <c r="O149" s="101"/>
      <c r="P149" s="102"/>
      <c r="Q149" s="98"/>
      <c r="R149" s="98"/>
      <c r="S149" s="98"/>
      <c r="T149" s="98"/>
      <c r="U149" s="98"/>
      <c r="V149" s="98"/>
      <c r="W149" s="103"/>
      <c r="X149" s="103"/>
      <c r="Y149" s="103"/>
      <c r="Z149" s="103"/>
      <c r="AA149" s="103"/>
      <c r="AB149" s="103"/>
      <c r="AC149" s="103"/>
      <c r="AD149" s="103"/>
      <c r="AE149" s="103"/>
      <c r="AF149" s="103"/>
      <c r="AG149" s="103"/>
      <c r="AH149" s="103"/>
      <c r="AI149" s="103"/>
      <c r="AJ149" s="103"/>
      <c r="AX149" s="103"/>
      <c r="AY149" s="103"/>
      <c r="AZ149" s="103"/>
      <c r="BA149" s="103"/>
    </row>
    <row r="150" spans="4:53" ht="15.75" customHeight="1" x14ac:dyDescent="0.25">
      <c r="D150" s="97"/>
      <c r="E150" s="98"/>
      <c r="F150" s="99"/>
      <c r="G150" s="99"/>
      <c r="H150" s="100"/>
      <c r="I150" s="98"/>
      <c r="J150" s="98"/>
      <c r="K150" s="99"/>
      <c r="L150" s="99"/>
      <c r="M150" s="99"/>
      <c r="N150" s="99"/>
      <c r="O150" s="101"/>
      <c r="P150" s="102"/>
      <c r="Q150" s="98"/>
      <c r="R150" s="98"/>
      <c r="S150" s="98"/>
      <c r="T150" s="98"/>
      <c r="U150" s="98"/>
      <c r="V150" s="98"/>
      <c r="W150" s="103"/>
      <c r="X150" s="103"/>
      <c r="Y150" s="103"/>
      <c r="Z150" s="103"/>
      <c r="AA150" s="103"/>
      <c r="AB150" s="103"/>
      <c r="AC150" s="103"/>
      <c r="AD150" s="103"/>
      <c r="AE150" s="103"/>
      <c r="AF150" s="103"/>
      <c r="AG150" s="103"/>
      <c r="AH150" s="103"/>
      <c r="AI150" s="103"/>
      <c r="AJ150" s="103"/>
      <c r="AX150" s="103"/>
      <c r="AY150" s="103"/>
      <c r="AZ150" s="103"/>
      <c r="BA150" s="103"/>
    </row>
    <row r="151" spans="4:53" ht="15.75" customHeight="1" x14ac:dyDescent="0.25">
      <c r="D151" s="97"/>
      <c r="E151" s="98"/>
      <c r="F151" s="99"/>
      <c r="G151" s="99"/>
      <c r="H151" s="100"/>
      <c r="I151" s="98"/>
      <c r="J151" s="98"/>
      <c r="K151" s="99"/>
      <c r="L151" s="99"/>
      <c r="M151" s="99"/>
      <c r="N151" s="99"/>
      <c r="O151" s="101"/>
      <c r="P151" s="102"/>
      <c r="Q151" s="98"/>
      <c r="R151" s="98"/>
      <c r="S151" s="98"/>
      <c r="T151" s="98"/>
      <c r="U151" s="98"/>
      <c r="V151" s="98"/>
      <c r="W151" s="103"/>
      <c r="X151" s="103"/>
      <c r="Y151" s="103"/>
      <c r="Z151" s="103"/>
      <c r="AA151" s="103"/>
      <c r="AB151" s="103"/>
      <c r="AC151" s="103"/>
      <c r="AD151" s="103"/>
      <c r="AE151" s="103"/>
      <c r="AF151" s="103"/>
      <c r="AG151" s="103"/>
      <c r="AH151" s="103"/>
      <c r="AI151" s="103"/>
      <c r="AJ151" s="103"/>
      <c r="AX151" s="103"/>
      <c r="AY151" s="103"/>
      <c r="AZ151" s="103"/>
      <c r="BA151" s="103"/>
    </row>
    <row r="152" spans="4:53" ht="15.75" customHeight="1" x14ac:dyDescent="0.25">
      <c r="D152" s="97"/>
      <c r="E152" s="98"/>
      <c r="F152" s="99"/>
      <c r="G152" s="99"/>
      <c r="H152" s="100"/>
      <c r="I152" s="98"/>
      <c r="J152" s="98"/>
      <c r="K152" s="99"/>
      <c r="L152" s="99"/>
      <c r="M152" s="99"/>
      <c r="N152" s="99"/>
      <c r="O152" s="101"/>
      <c r="P152" s="102"/>
      <c r="Q152" s="98"/>
      <c r="R152" s="98"/>
      <c r="S152" s="98"/>
      <c r="T152" s="98"/>
      <c r="U152" s="98"/>
      <c r="V152" s="98"/>
      <c r="W152" s="103"/>
      <c r="X152" s="103"/>
      <c r="Y152" s="103"/>
      <c r="Z152" s="103"/>
      <c r="AA152" s="103"/>
      <c r="AB152" s="103"/>
      <c r="AC152" s="103"/>
      <c r="AD152" s="103"/>
      <c r="AE152" s="103"/>
      <c r="AF152" s="103"/>
      <c r="AG152" s="103"/>
      <c r="AH152" s="103"/>
      <c r="AI152" s="103"/>
      <c r="AJ152" s="103"/>
      <c r="AX152" s="103"/>
      <c r="AY152" s="103"/>
      <c r="AZ152" s="103"/>
      <c r="BA152" s="103"/>
    </row>
    <row r="153" spans="4:53" ht="15.75" customHeight="1" x14ac:dyDescent="0.25">
      <c r="D153" s="97"/>
      <c r="E153" s="98"/>
      <c r="F153" s="99"/>
      <c r="G153" s="99"/>
      <c r="H153" s="100"/>
      <c r="I153" s="98"/>
      <c r="J153" s="98"/>
      <c r="K153" s="99"/>
      <c r="L153" s="99"/>
      <c r="M153" s="99"/>
      <c r="N153" s="99"/>
      <c r="O153" s="101"/>
      <c r="P153" s="102"/>
      <c r="Q153" s="98"/>
      <c r="R153" s="98"/>
      <c r="S153" s="98"/>
      <c r="T153" s="98"/>
      <c r="U153" s="98"/>
      <c r="V153" s="98"/>
      <c r="W153" s="103"/>
      <c r="X153" s="103"/>
      <c r="Y153" s="103"/>
      <c r="Z153" s="103"/>
      <c r="AA153" s="103"/>
      <c r="AB153" s="103"/>
      <c r="AC153" s="103"/>
      <c r="AD153" s="103"/>
      <c r="AE153" s="103"/>
      <c r="AF153" s="103"/>
      <c r="AG153" s="103"/>
      <c r="AH153" s="103"/>
      <c r="AI153" s="103"/>
      <c r="AJ153" s="103"/>
      <c r="AX153" s="103"/>
      <c r="AY153" s="103"/>
      <c r="AZ153" s="103"/>
      <c r="BA153" s="103"/>
    </row>
    <row r="154" spans="4:53" ht="15.75" customHeight="1" x14ac:dyDescent="0.25">
      <c r="D154" s="97"/>
      <c r="E154" s="98"/>
      <c r="F154" s="99"/>
      <c r="G154" s="99"/>
      <c r="H154" s="100"/>
      <c r="I154" s="98"/>
      <c r="J154" s="98"/>
      <c r="K154" s="99"/>
      <c r="L154" s="99"/>
      <c r="M154" s="99"/>
      <c r="N154" s="99"/>
      <c r="O154" s="101"/>
      <c r="P154" s="102"/>
      <c r="Q154" s="98"/>
      <c r="R154" s="98"/>
      <c r="S154" s="98"/>
      <c r="T154" s="98"/>
      <c r="U154" s="98"/>
      <c r="V154" s="98"/>
      <c r="W154" s="103"/>
      <c r="X154" s="103"/>
      <c r="Y154" s="103"/>
      <c r="Z154" s="103"/>
      <c r="AA154" s="103"/>
      <c r="AB154" s="103"/>
      <c r="AC154" s="103"/>
      <c r="AD154" s="103"/>
      <c r="AE154" s="103"/>
      <c r="AF154" s="103"/>
      <c r="AG154" s="103"/>
      <c r="AH154" s="103"/>
      <c r="AI154" s="103"/>
      <c r="AJ154" s="103"/>
      <c r="AX154" s="103"/>
      <c r="AY154" s="103"/>
      <c r="AZ154" s="103"/>
      <c r="BA154" s="103"/>
    </row>
    <row r="155" spans="4:53" ht="15.75" customHeight="1" x14ac:dyDescent="0.25">
      <c r="D155" s="97"/>
      <c r="E155" s="98"/>
      <c r="F155" s="99"/>
      <c r="G155" s="99"/>
      <c r="H155" s="100"/>
      <c r="I155" s="98"/>
      <c r="J155" s="98"/>
      <c r="K155" s="99"/>
      <c r="L155" s="99"/>
      <c r="M155" s="99"/>
      <c r="N155" s="99"/>
      <c r="O155" s="101"/>
      <c r="P155" s="102"/>
      <c r="Q155" s="98"/>
      <c r="R155" s="98"/>
      <c r="S155" s="98"/>
      <c r="T155" s="98"/>
      <c r="U155" s="98"/>
      <c r="V155" s="98"/>
      <c r="W155" s="103"/>
      <c r="X155" s="103"/>
      <c r="Y155" s="103"/>
      <c r="Z155" s="103"/>
      <c r="AA155" s="103"/>
      <c r="AB155" s="103"/>
      <c r="AC155" s="103"/>
      <c r="AD155" s="103"/>
      <c r="AE155" s="103"/>
      <c r="AF155" s="103"/>
      <c r="AG155" s="103"/>
      <c r="AH155" s="103"/>
      <c r="AI155" s="103"/>
      <c r="AJ155" s="103"/>
      <c r="AX155" s="103"/>
      <c r="AY155" s="103"/>
      <c r="AZ155" s="103"/>
      <c r="BA155" s="103"/>
    </row>
    <row r="156" spans="4:53" ht="15.75" customHeight="1" x14ac:dyDescent="0.25">
      <c r="D156" s="97"/>
      <c r="E156" s="98"/>
      <c r="F156" s="99"/>
      <c r="G156" s="99"/>
      <c r="H156" s="100"/>
      <c r="I156" s="98"/>
      <c r="J156" s="98"/>
      <c r="K156" s="99"/>
      <c r="L156" s="99"/>
      <c r="M156" s="99"/>
      <c r="N156" s="99"/>
      <c r="O156" s="101"/>
      <c r="P156" s="102"/>
      <c r="Q156" s="98"/>
      <c r="R156" s="98"/>
      <c r="S156" s="98"/>
      <c r="T156" s="98"/>
      <c r="U156" s="98"/>
      <c r="V156" s="98"/>
      <c r="W156" s="103"/>
      <c r="X156" s="103"/>
      <c r="Y156" s="103"/>
      <c r="Z156" s="103"/>
      <c r="AA156" s="103"/>
      <c r="AB156" s="103"/>
      <c r="AC156" s="103"/>
      <c r="AD156" s="103"/>
      <c r="AE156" s="103"/>
      <c r="AF156" s="103"/>
      <c r="AG156" s="103"/>
      <c r="AH156" s="103"/>
      <c r="AI156" s="103"/>
      <c r="AJ156" s="103"/>
      <c r="AX156" s="103"/>
      <c r="AY156" s="103"/>
      <c r="AZ156" s="103"/>
      <c r="BA156" s="103"/>
    </row>
    <row r="157" spans="4:53" ht="15.75" customHeight="1" x14ac:dyDescent="0.25">
      <c r="D157" s="97"/>
      <c r="E157" s="98"/>
      <c r="F157" s="99"/>
      <c r="G157" s="99"/>
      <c r="H157" s="100"/>
      <c r="I157" s="98"/>
      <c r="J157" s="98"/>
      <c r="K157" s="99"/>
      <c r="L157" s="99"/>
      <c r="M157" s="99"/>
      <c r="N157" s="99"/>
      <c r="O157" s="101"/>
      <c r="P157" s="102"/>
      <c r="Q157" s="98"/>
      <c r="R157" s="98"/>
      <c r="S157" s="98"/>
      <c r="T157" s="98"/>
      <c r="U157" s="98"/>
      <c r="V157" s="98"/>
      <c r="W157" s="103"/>
      <c r="X157" s="103"/>
      <c r="Y157" s="103"/>
      <c r="Z157" s="103"/>
      <c r="AA157" s="103"/>
      <c r="AB157" s="103"/>
      <c r="AC157" s="103"/>
      <c r="AD157" s="103"/>
      <c r="AE157" s="103"/>
      <c r="AF157" s="103"/>
      <c r="AG157" s="103"/>
      <c r="AH157" s="103"/>
      <c r="AI157" s="103"/>
      <c r="AJ157" s="103"/>
      <c r="AX157" s="103"/>
      <c r="AY157" s="103"/>
      <c r="AZ157" s="103"/>
      <c r="BA157" s="103"/>
    </row>
    <row r="158" spans="4:53" ht="15.75" customHeight="1" x14ac:dyDescent="0.25">
      <c r="D158" s="97"/>
      <c r="E158" s="98"/>
      <c r="F158" s="99"/>
      <c r="G158" s="99"/>
      <c r="H158" s="100"/>
      <c r="I158" s="98"/>
      <c r="J158" s="98"/>
      <c r="K158" s="99"/>
      <c r="L158" s="99"/>
      <c r="M158" s="99"/>
      <c r="N158" s="99"/>
      <c r="O158" s="101"/>
      <c r="P158" s="102"/>
      <c r="Q158" s="98"/>
      <c r="R158" s="98"/>
      <c r="S158" s="98"/>
      <c r="T158" s="98"/>
      <c r="U158" s="98"/>
      <c r="V158" s="98"/>
      <c r="W158" s="103"/>
      <c r="X158" s="103"/>
      <c r="Y158" s="103"/>
      <c r="Z158" s="103"/>
      <c r="AA158" s="103"/>
      <c r="AB158" s="103"/>
      <c r="AC158" s="103"/>
      <c r="AD158" s="103"/>
      <c r="AE158" s="103"/>
      <c r="AF158" s="103"/>
      <c r="AG158" s="103"/>
      <c r="AH158" s="103"/>
      <c r="AI158" s="103"/>
      <c r="AJ158" s="103"/>
      <c r="AX158" s="103"/>
      <c r="AY158" s="103"/>
      <c r="AZ158" s="103"/>
      <c r="BA158" s="103"/>
    </row>
    <row r="159" spans="4:53" ht="15.75" customHeight="1" x14ac:dyDescent="0.25">
      <c r="D159" s="97"/>
      <c r="E159" s="98"/>
      <c r="F159" s="99"/>
      <c r="G159" s="99"/>
      <c r="H159" s="100"/>
      <c r="I159" s="98"/>
      <c r="J159" s="98"/>
      <c r="K159" s="99"/>
      <c r="L159" s="99"/>
      <c r="M159" s="99"/>
      <c r="N159" s="99"/>
      <c r="O159" s="101"/>
      <c r="P159" s="102"/>
      <c r="Q159" s="98"/>
      <c r="R159" s="98"/>
      <c r="S159" s="98"/>
      <c r="T159" s="98"/>
      <c r="U159" s="98"/>
      <c r="V159" s="98"/>
      <c r="W159" s="103"/>
      <c r="X159" s="103"/>
      <c r="Y159" s="103"/>
      <c r="Z159" s="103"/>
      <c r="AA159" s="103"/>
      <c r="AB159" s="103"/>
      <c r="AC159" s="103"/>
      <c r="AD159" s="103"/>
      <c r="AE159" s="103"/>
      <c r="AF159" s="103"/>
      <c r="AG159" s="103"/>
      <c r="AH159" s="103"/>
      <c r="AI159" s="103"/>
      <c r="AJ159" s="103"/>
      <c r="AX159" s="103"/>
      <c r="AY159" s="103"/>
      <c r="AZ159" s="103"/>
      <c r="BA159" s="103"/>
    </row>
    <row r="160" spans="4:53" ht="15.75" customHeight="1" x14ac:dyDescent="0.25">
      <c r="D160" s="97"/>
      <c r="E160" s="98"/>
      <c r="F160" s="99"/>
      <c r="G160" s="99"/>
      <c r="H160" s="100"/>
      <c r="I160" s="98"/>
      <c r="J160" s="98"/>
      <c r="K160" s="99"/>
      <c r="L160" s="99"/>
      <c r="M160" s="99"/>
      <c r="N160" s="99"/>
      <c r="O160" s="101"/>
      <c r="P160" s="102"/>
      <c r="Q160" s="98"/>
      <c r="R160" s="98"/>
      <c r="S160" s="98"/>
      <c r="T160" s="98"/>
      <c r="U160" s="98"/>
      <c r="V160" s="98"/>
      <c r="W160" s="103"/>
      <c r="X160" s="103"/>
      <c r="Y160" s="103"/>
      <c r="Z160" s="103"/>
      <c r="AA160" s="103"/>
      <c r="AB160" s="103"/>
      <c r="AC160" s="103"/>
      <c r="AD160" s="103"/>
      <c r="AE160" s="103"/>
      <c r="AF160" s="103"/>
      <c r="AG160" s="103"/>
      <c r="AH160" s="103"/>
      <c r="AI160" s="103"/>
      <c r="AJ160" s="103"/>
      <c r="AX160" s="103"/>
      <c r="AY160" s="103"/>
      <c r="AZ160" s="103"/>
      <c r="BA160" s="103"/>
    </row>
    <row r="161" spans="4:53" ht="15.75" customHeight="1" x14ac:dyDescent="0.25">
      <c r="D161" s="97"/>
      <c r="E161" s="98"/>
      <c r="F161" s="99"/>
      <c r="G161" s="99"/>
      <c r="H161" s="100"/>
      <c r="I161" s="98"/>
      <c r="J161" s="98"/>
      <c r="K161" s="99"/>
      <c r="L161" s="99"/>
      <c r="M161" s="99"/>
      <c r="N161" s="99"/>
      <c r="O161" s="101"/>
      <c r="P161" s="102"/>
      <c r="Q161" s="98"/>
      <c r="R161" s="98"/>
      <c r="S161" s="98"/>
      <c r="T161" s="98"/>
      <c r="U161" s="98"/>
      <c r="V161" s="98"/>
      <c r="W161" s="103"/>
      <c r="X161" s="103"/>
      <c r="Y161" s="103"/>
      <c r="Z161" s="103"/>
      <c r="AA161" s="103"/>
      <c r="AB161" s="103"/>
      <c r="AC161" s="103"/>
      <c r="AD161" s="103"/>
      <c r="AE161" s="103"/>
      <c r="AF161" s="103"/>
      <c r="AG161" s="103"/>
      <c r="AH161" s="103"/>
      <c r="AI161" s="103"/>
      <c r="AJ161" s="103"/>
      <c r="AX161" s="103"/>
      <c r="AY161" s="103"/>
      <c r="AZ161" s="103"/>
      <c r="BA161" s="103"/>
    </row>
    <row r="162" spans="4:53" ht="15.75" customHeight="1" x14ac:dyDescent="0.25">
      <c r="D162" s="97"/>
      <c r="E162" s="98"/>
      <c r="F162" s="99"/>
      <c r="G162" s="99"/>
      <c r="H162" s="100"/>
      <c r="I162" s="98"/>
      <c r="J162" s="98"/>
      <c r="K162" s="99"/>
      <c r="L162" s="99"/>
      <c r="M162" s="99"/>
      <c r="N162" s="99"/>
      <c r="O162" s="101"/>
      <c r="P162" s="102"/>
      <c r="Q162" s="98"/>
      <c r="R162" s="98"/>
      <c r="S162" s="98"/>
      <c r="T162" s="98"/>
      <c r="U162" s="98"/>
      <c r="V162" s="98"/>
      <c r="W162" s="103"/>
      <c r="X162" s="103"/>
      <c r="Y162" s="103"/>
      <c r="Z162" s="103"/>
      <c r="AA162" s="103"/>
      <c r="AB162" s="103"/>
      <c r="AC162" s="103"/>
      <c r="AD162" s="103"/>
      <c r="AE162" s="103"/>
      <c r="AF162" s="103"/>
      <c r="AG162" s="103"/>
      <c r="AH162" s="103"/>
      <c r="AI162" s="103"/>
      <c r="AJ162" s="103"/>
      <c r="AX162" s="103"/>
      <c r="AY162" s="103"/>
      <c r="AZ162" s="103"/>
      <c r="BA162" s="103"/>
    </row>
    <row r="163" spans="4:53" ht="15.75" customHeight="1" x14ac:dyDescent="0.25">
      <c r="D163" s="97"/>
      <c r="E163" s="98"/>
      <c r="F163" s="99"/>
      <c r="G163" s="99"/>
      <c r="H163" s="100"/>
      <c r="I163" s="98"/>
      <c r="J163" s="98"/>
      <c r="K163" s="99"/>
      <c r="L163" s="99"/>
      <c r="M163" s="99"/>
      <c r="N163" s="99"/>
      <c r="O163" s="101"/>
      <c r="P163" s="102"/>
      <c r="Q163" s="98"/>
      <c r="R163" s="98"/>
      <c r="S163" s="98"/>
      <c r="T163" s="98"/>
      <c r="U163" s="98"/>
      <c r="V163" s="98"/>
      <c r="W163" s="103"/>
      <c r="X163" s="103"/>
      <c r="Y163" s="103"/>
      <c r="Z163" s="103"/>
      <c r="AA163" s="103"/>
      <c r="AB163" s="103"/>
      <c r="AC163" s="103"/>
      <c r="AD163" s="103"/>
      <c r="AE163" s="103"/>
      <c r="AF163" s="103"/>
      <c r="AG163" s="103"/>
      <c r="AH163" s="103"/>
      <c r="AI163" s="103"/>
      <c r="AJ163" s="103"/>
      <c r="AX163" s="103"/>
      <c r="AY163" s="103"/>
      <c r="AZ163" s="103"/>
      <c r="BA163" s="103"/>
    </row>
    <row r="164" spans="4:53" ht="15.75" customHeight="1" x14ac:dyDescent="0.25">
      <c r="D164" s="97"/>
      <c r="E164" s="98"/>
      <c r="F164" s="99"/>
      <c r="G164" s="99"/>
      <c r="H164" s="100"/>
      <c r="I164" s="98"/>
      <c r="J164" s="98"/>
      <c r="K164" s="99"/>
      <c r="L164" s="99"/>
      <c r="M164" s="99"/>
      <c r="N164" s="99"/>
      <c r="O164" s="101"/>
      <c r="P164" s="102"/>
      <c r="Q164" s="98"/>
      <c r="R164" s="98"/>
      <c r="S164" s="98"/>
      <c r="T164" s="98"/>
      <c r="U164" s="98"/>
      <c r="V164" s="98"/>
      <c r="W164" s="103"/>
      <c r="X164" s="103"/>
      <c r="Y164" s="103"/>
      <c r="Z164" s="103"/>
      <c r="AA164" s="103"/>
      <c r="AB164" s="103"/>
      <c r="AC164" s="103"/>
      <c r="AD164" s="103"/>
      <c r="AE164" s="103"/>
      <c r="AF164" s="103"/>
      <c r="AG164" s="103"/>
      <c r="AH164" s="103"/>
      <c r="AI164" s="103"/>
      <c r="AJ164" s="103"/>
      <c r="AX164" s="103"/>
      <c r="AY164" s="103"/>
      <c r="AZ164" s="103"/>
      <c r="BA164" s="103"/>
    </row>
    <row r="165" spans="4:53" ht="15.75" customHeight="1" x14ac:dyDescent="0.25">
      <c r="D165" s="97"/>
      <c r="E165" s="98"/>
      <c r="F165" s="99"/>
      <c r="G165" s="99"/>
      <c r="H165" s="100"/>
      <c r="I165" s="98"/>
      <c r="J165" s="98"/>
      <c r="K165" s="99"/>
      <c r="L165" s="99"/>
      <c r="M165" s="99"/>
      <c r="N165" s="99"/>
      <c r="O165" s="101"/>
      <c r="P165" s="102"/>
      <c r="Q165" s="98"/>
      <c r="R165" s="98"/>
      <c r="S165" s="98"/>
      <c r="T165" s="98"/>
      <c r="U165" s="98"/>
      <c r="V165" s="98"/>
      <c r="W165" s="103"/>
      <c r="X165" s="103"/>
      <c r="Y165" s="103"/>
      <c r="Z165" s="103"/>
      <c r="AA165" s="103"/>
      <c r="AB165" s="103"/>
      <c r="AC165" s="103"/>
      <c r="AD165" s="103"/>
      <c r="AE165" s="103"/>
      <c r="AF165" s="103"/>
      <c r="AG165" s="103"/>
      <c r="AH165" s="103"/>
      <c r="AI165" s="103"/>
      <c r="AJ165" s="103"/>
      <c r="AX165" s="103"/>
      <c r="AY165" s="103"/>
      <c r="AZ165" s="103"/>
      <c r="BA165" s="103"/>
    </row>
    <row r="166" spans="4:53" ht="15.75" customHeight="1" x14ac:dyDescent="0.25">
      <c r="D166" s="97"/>
      <c r="E166" s="98"/>
      <c r="F166" s="99"/>
      <c r="G166" s="99"/>
      <c r="H166" s="100"/>
      <c r="I166" s="98"/>
      <c r="J166" s="98"/>
      <c r="K166" s="99"/>
      <c r="L166" s="99"/>
      <c r="M166" s="99"/>
      <c r="N166" s="99"/>
      <c r="O166" s="101"/>
      <c r="P166" s="102"/>
      <c r="Q166" s="98"/>
      <c r="R166" s="98"/>
      <c r="S166" s="98"/>
      <c r="T166" s="98"/>
      <c r="U166" s="98"/>
      <c r="V166" s="98"/>
      <c r="W166" s="103"/>
      <c r="X166" s="103"/>
      <c r="Y166" s="103"/>
      <c r="Z166" s="103"/>
      <c r="AA166" s="103"/>
      <c r="AB166" s="103"/>
      <c r="AC166" s="103"/>
      <c r="AD166" s="103"/>
      <c r="AE166" s="103"/>
      <c r="AF166" s="103"/>
      <c r="AG166" s="103"/>
      <c r="AH166" s="103"/>
      <c r="AI166" s="103"/>
      <c r="AJ166" s="103"/>
      <c r="AX166" s="103"/>
      <c r="AY166" s="103"/>
      <c r="AZ166" s="103"/>
      <c r="BA166" s="103"/>
    </row>
    <row r="167" spans="4:53" ht="15.75" customHeight="1" x14ac:dyDescent="0.25">
      <c r="D167" s="97"/>
      <c r="E167" s="98"/>
      <c r="F167" s="99"/>
      <c r="G167" s="99"/>
      <c r="H167" s="100"/>
      <c r="I167" s="98"/>
      <c r="J167" s="98"/>
      <c r="K167" s="99"/>
      <c r="L167" s="99"/>
      <c r="M167" s="99"/>
      <c r="N167" s="99"/>
      <c r="O167" s="101"/>
      <c r="P167" s="102"/>
      <c r="Q167" s="98"/>
      <c r="R167" s="98"/>
      <c r="S167" s="98"/>
      <c r="T167" s="98"/>
      <c r="U167" s="98"/>
      <c r="V167" s="98"/>
      <c r="W167" s="103"/>
      <c r="X167" s="103"/>
      <c r="Y167" s="103"/>
      <c r="Z167" s="103"/>
      <c r="AA167" s="103"/>
      <c r="AB167" s="103"/>
      <c r="AC167" s="103"/>
      <c r="AD167" s="103"/>
      <c r="AE167" s="103"/>
      <c r="AF167" s="103"/>
      <c r="AG167" s="103"/>
      <c r="AH167" s="103"/>
      <c r="AI167" s="103"/>
      <c r="AJ167" s="103"/>
      <c r="AX167" s="103"/>
      <c r="AY167" s="103"/>
      <c r="AZ167" s="103"/>
      <c r="BA167" s="103"/>
    </row>
    <row r="168" spans="4:53" ht="15.75" customHeight="1" x14ac:dyDescent="0.25">
      <c r="D168" s="97"/>
      <c r="E168" s="98"/>
      <c r="F168" s="99"/>
      <c r="G168" s="99"/>
      <c r="H168" s="100"/>
      <c r="I168" s="98"/>
      <c r="J168" s="98"/>
      <c r="K168" s="99"/>
      <c r="L168" s="99"/>
      <c r="M168" s="99"/>
      <c r="N168" s="99"/>
      <c r="O168" s="101"/>
      <c r="P168" s="102"/>
      <c r="Q168" s="98"/>
      <c r="R168" s="98"/>
      <c r="S168" s="98"/>
      <c r="T168" s="98"/>
      <c r="U168" s="98"/>
      <c r="V168" s="98"/>
      <c r="W168" s="103"/>
      <c r="X168" s="103"/>
      <c r="Y168" s="103"/>
      <c r="Z168" s="103"/>
      <c r="AA168" s="103"/>
      <c r="AB168" s="103"/>
      <c r="AC168" s="103"/>
      <c r="AD168" s="103"/>
      <c r="AE168" s="103"/>
      <c r="AF168" s="103"/>
      <c r="AG168" s="103"/>
      <c r="AH168" s="103"/>
      <c r="AI168" s="103"/>
      <c r="AJ168" s="103"/>
      <c r="AX168" s="103"/>
      <c r="AY168" s="103"/>
      <c r="AZ168" s="103"/>
      <c r="BA168" s="103"/>
    </row>
    <row r="169" spans="4:53" ht="15.75" customHeight="1" x14ac:dyDescent="0.25">
      <c r="D169" s="97"/>
      <c r="E169" s="98"/>
      <c r="F169" s="99"/>
      <c r="G169" s="99"/>
      <c r="H169" s="100"/>
      <c r="I169" s="98"/>
      <c r="J169" s="98"/>
      <c r="K169" s="99"/>
      <c r="L169" s="99"/>
      <c r="M169" s="99"/>
      <c r="N169" s="99"/>
      <c r="O169" s="101"/>
      <c r="P169" s="102"/>
      <c r="Q169" s="98"/>
      <c r="R169" s="98"/>
      <c r="S169" s="98"/>
      <c r="T169" s="98"/>
      <c r="U169" s="98"/>
      <c r="V169" s="98"/>
      <c r="W169" s="103"/>
      <c r="X169" s="103"/>
      <c r="Y169" s="103"/>
      <c r="Z169" s="103"/>
      <c r="AA169" s="103"/>
      <c r="AB169" s="103"/>
      <c r="AC169" s="103"/>
      <c r="AD169" s="103"/>
      <c r="AE169" s="103"/>
      <c r="AF169" s="103"/>
      <c r="AG169" s="103"/>
      <c r="AH169" s="103"/>
      <c r="AI169" s="103"/>
      <c r="AJ169" s="103"/>
      <c r="AX169" s="103"/>
      <c r="AY169" s="103"/>
      <c r="AZ169" s="103"/>
      <c r="BA169" s="103"/>
    </row>
    <row r="170" spans="4:53" ht="15.75" customHeight="1" x14ac:dyDescent="0.25">
      <c r="D170" s="97"/>
      <c r="E170" s="98"/>
      <c r="F170" s="99"/>
      <c r="G170" s="99"/>
      <c r="H170" s="100"/>
      <c r="I170" s="98"/>
      <c r="J170" s="98"/>
      <c r="K170" s="99"/>
      <c r="L170" s="99"/>
      <c r="M170" s="99"/>
      <c r="N170" s="99"/>
      <c r="O170" s="101"/>
      <c r="P170" s="102"/>
      <c r="Q170" s="98"/>
      <c r="R170" s="98"/>
      <c r="S170" s="98"/>
      <c r="T170" s="98"/>
      <c r="U170" s="98"/>
      <c r="V170" s="98"/>
      <c r="W170" s="103"/>
      <c r="X170" s="103"/>
      <c r="Y170" s="103"/>
      <c r="Z170" s="103"/>
      <c r="AA170" s="103"/>
      <c r="AB170" s="103"/>
      <c r="AC170" s="103"/>
      <c r="AD170" s="103"/>
      <c r="AE170" s="103"/>
      <c r="AF170" s="103"/>
      <c r="AG170" s="103"/>
      <c r="AH170" s="103"/>
      <c r="AI170" s="103"/>
      <c r="AJ170" s="103"/>
      <c r="AX170" s="103"/>
      <c r="AY170" s="103"/>
      <c r="AZ170" s="103"/>
      <c r="BA170" s="103"/>
    </row>
    <row r="171" spans="4:53" ht="15.75" customHeight="1" x14ac:dyDescent="0.25">
      <c r="D171" s="97"/>
      <c r="E171" s="98"/>
      <c r="F171" s="99"/>
      <c r="G171" s="99"/>
      <c r="H171" s="100"/>
      <c r="I171" s="98"/>
      <c r="J171" s="98"/>
      <c r="K171" s="99"/>
      <c r="L171" s="99"/>
      <c r="M171" s="99"/>
      <c r="N171" s="99"/>
      <c r="O171" s="101"/>
      <c r="P171" s="102"/>
      <c r="Q171" s="98"/>
      <c r="R171" s="98"/>
      <c r="S171" s="98"/>
      <c r="T171" s="98"/>
      <c r="U171" s="98"/>
      <c r="V171" s="98"/>
      <c r="W171" s="103"/>
      <c r="X171" s="103"/>
      <c r="Y171" s="103"/>
      <c r="Z171" s="103"/>
      <c r="AA171" s="103"/>
      <c r="AB171" s="103"/>
      <c r="AC171" s="103"/>
      <c r="AD171" s="103"/>
      <c r="AE171" s="103"/>
      <c r="AF171" s="103"/>
      <c r="AG171" s="103"/>
      <c r="AH171" s="103"/>
      <c r="AI171" s="103"/>
      <c r="AJ171" s="103"/>
      <c r="AX171" s="103"/>
      <c r="AY171" s="103"/>
      <c r="AZ171" s="103"/>
      <c r="BA171" s="103"/>
    </row>
    <row r="172" spans="4:53" ht="15.75" customHeight="1" x14ac:dyDescent="0.25">
      <c r="D172" s="97"/>
      <c r="E172" s="98"/>
      <c r="F172" s="99"/>
      <c r="G172" s="99"/>
      <c r="H172" s="100"/>
      <c r="I172" s="98"/>
      <c r="J172" s="98"/>
      <c r="K172" s="99"/>
      <c r="L172" s="99"/>
      <c r="M172" s="99"/>
      <c r="N172" s="99"/>
      <c r="O172" s="101"/>
      <c r="P172" s="102"/>
      <c r="Q172" s="98"/>
      <c r="R172" s="98"/>
      <c r="S172" s="98"/>
      <c r="T172" s="98"/>
      <c r="U172" s="98"/>
      <c r="V172" s="98"/>
      <c r="W172" s="103"/>
      <c r="X172" s="103"/>
      <c r="Y172" s="103"/>
      <c r="Z172" s="103"/>
      <c r="AA172" s="103"/>
      <c r="AB172" s="103"/>
      <c r="AC172" s="103"/>
      <c r="AD172" s="103"/>
      <c r="AE172" s="103"/>
      <c r="AF172" s="103"/>
      <c r="AG172" s="103"/>
      <c r="AH172" s="103"/>
      <c r="AI172" s="103"/>
      <c r="AJ172" s="103"/>
      <c r="AX172" s="103"/>
      <c r="AY172" s="103"/>
      <c r="AZ172" s="103"/>
      <c r="BA172" s="103"/>
    </row>
    <row r="173" spans="4:53" ht="15.75" customHeight="1" x14ac:dyDescent="0.25">
      <c r="D173" s="97"/>
      <c r="E173" s="98"/>
      <c r="F173" s="99"/>
      <c r="G173" s="99"/>
      <c r="H173" s="100"/>
      <c r="I173" s="98"/>
      <c r="J173" s="98"/>
      <c r="K173" s="99"/>
      <c r="L173" s="99"/>
      <c r="M173" s="99"/>
      <c r="N173" s="99"/>
      <c r="O173" s="101"/>
      <c r="P173" s="102"/>
      <c r="Q173" s="98"/>
      <c r="R173" s="98"/>
      <c r="S173" s="98"/>
      <c r="T173" s="98"/>
      <c r="U173" s="98"/>
      <c r="V173" s="98"/>
      <c r="W173" s="103"/>
      <c r="X173" s="103"/>
      <c r="Y173" s="103"/>
      <c r="Z173" s="103"/>
      <c r="AA173" s="103"/>
      <c r="AB173" s="103"/>
      <c r="AC173" s="103"/>
      <c r="AD173" s="103"/>
      <c r="AE173" s="103"/>
      <c r="AF173" s="103"/>
      <c r="AG173" s="103"/>
      <c r="AH173" s="103"/>
      <c r="AI173" s="103"/>
      <c r="AJ173" s="103"/>
      <c r="AX173" s="103"/>
      <c r="AY173" s="103"/>
      <c r="AZ173" s="103"/>
      <c r="BA173" s="103"/>
    </row>
    <row r="174" spans="4:53" ht="15.75" customHeight="1" x14ac:dyDescent="0.25">
      <c r="D174" s="97"/>
      <c r="E174" s="98"/>
      <c r="F174" s="99"/>
      <c r="G174" s="99"/>
      <c r="H174" s="100"/>
      <c r="I174" s="98"/>
      <c r="J174" s="98"/>
      <c r="K174" s="99"/>
      <c r="L174" s="99"/>
      <c r="M174" s="99"/>
      <c r="N174" s="99"/>
      <c r="O174" s="101"/>
      <c r="P174" s="102"/>
      <c r="Q174" s="98"/>
      <c r="R174" s="98"/>
      <c r="S174" s="98"/>
      <c r="T174" s="98"/>
      <c r="U174" s="98"/>
      <c r="V174" s="98"/>
      <c r="W174" s="103"/>
      <c r="X174" s="103"/>
      <c r="Y174" s="103"/>
      <c r="Z174" s="103"/>
      <c r="AA174" s="103"/>
      <c r="AB174" s="103"/>
      <c r="AC174" s="103"/>
      <c r="AD174" s="103"/>
      <c r="AE174" s="103"/>
      <c r="AF174" s="103"/>
      <c r="AG174" s="103"/>
      <c r="AH174" s="103"/>
      <c r="AI174" s="103"/>
      <c r="AJ174" s="103"/>
      <c r="AX174" s="103"/>
      <c r="AY174" s="103"/>
      <c r="AZ174" s="103"/>
      <c r="BA174" s="103"/>
    </row>
    <row r="175" spans="4:53" ht="15.75" customHeight="1" x14ac:dyDescent="0.25">
      <c r="D175" s="97"/>
      <c r="E175" s="98"/>
      <c r="F175" s="99"/>
      <c r="G175" s="99"/>
      <c r="H175" s="100"/>
      <c r="I175" s="98"/>
      <c r="J175" s="98"/>
      <c r="K175" s="99"/>
      <c r="L175" s="99"/>
      <c r="M175" s="99"/>
      <c r="N175" s="99"/>
      <c r="O175" s="101"/>
      <c r="P175" s="102"/>
      <c r="Q175" s="98"/>
      <c r="R175" s="98"/>
      <c r="S175" s="98"/>
      <c r="T175" s="98"/>
      <c r="U175" s="98"/>
      <c r="V175" s="98"/>
      <c r="W175" s="103"/>
      <c r="X175" s="103"/>
      <c r="Y175" s="103"/>
      <c r="Z175" s="103"/>
      <c r="AA175" s="103"/>
      <c r="AB175" s="103"/>
      <c r="AC175" s="103"/>
      <c r="AD175" s="103"/>
      <c r="AE175" s="103"/>
      <c r="AF175" s="103"/>
      <c r="AG175" s="103"/>
      <c r="AH175" s="103"/>
      <c r="AI175" s="103"/>
      <c r="AJ175" s="103"/>
      <c r="AX175" s="103"/>
      <c r="AY175" s="103"/>
      <c r="AZ175" s="103"/>
      <c r="BA175" s="103"/>
    </row>
    <row r="176" spans="4:53" ht="15.75" customHeight="1" x14ac:dyDescent="0.25">
      <c r="D176" s="97"/>
      <c r="E176" s="98"/>
      <c r="F176" s="99"/>
      <c r="G176" s="99"/>
      <c r="H176" s="100"/>
      <c r="I176" s="98"/>
      <c r="J176" s="98"/>
      <c r="K176" s="99"/>
      <c r="L176" s="99"/>
      <c r="M176" s="99"/>
      <c r="N176" s="99"/>
      <c r="O176" s="101"/>
      <c r="P176" s="102"/>
      <c r="Q176" s="98"/>
      <c r="R176" s="98"/>
      <c r="S176" s="98"/>
      <c r="T176" s="98"/>
      <c r="U176" s="98"/>
      <c r="V176" s="98"/>
      <c r="W176" s="103"/>
      <c r="X176" s="103"/>
      <c r="Y176" s="103"/>
      <c r="Z176" s="103"/>
      <c r="AA176" s="103"/>
      <c r="AB176" s="103"/>
      <c r="AC176" s="103"/>
      <c r="AD176" s="103"/>
      <c r="AE176" s="103"/>
      <c r="AF176" s="103"/>
      <c r="AG176" s="103"/>
      <c r="AH176" s="103"/>
      <c r="AI176" s="103"/>
      <c r="AJ176" s="103"/>
      <c r="AX176" s="103"/>
      <c r="AY176" s="103"/>
      <c r="AZ176" s="103"/>
      <c r="BA176" s="103"/>
    </row>
    <row r="177" spans="4:53" ht="15.75" customHeight="1" x14ac:dyDescent="0.25">
      <c r="D177" s="97"/>
      <c r="E177" s="98"/>
      <c r="F177" s="99"/>
      <c r="G177" s="99"/>
      <c r="H177" s="100"/>
      <c r="I177" s="98"/>
      <c r="J177" s="98"/>
      <c r="K177" s="99"/>
      <c r="L177" s="99"/>
      <c r="M177" s="99"/>
      <c r="N177" s="99"/>
      <c r="O177" s="101"/>
      <c r="P177" s="102"/>
      <c r="Q177" s="98"/>
      <c r="R177" s="98"/>
      <c r="S177" s="98"/>
      <c r="T177" s="98"/>
      <c r="U177" s="98"/>
      <c r="V177" s="98"/>
      <c r="W177" s="103"/>
      <c r="X177" s="103"/>
      <c r="Y177" s="103"/>
      <c r="Z177" s="103"/>
      <c r="AA177" s="103"/>
      <c r="AB177" s="103"/>
      <c r="AC177" s="103"/>
      <c r="AD177" s="103"/>
      <c r="AE177" s="103"/>
      <c r="AF177" s="103"/>
      <c r="AG177" s="103"/>
      <c r="AH177" s="103"/>
      <c r="AI177" s="103"/>
      <c r="AJ177" s="103"/>
      <c r="AX177" s="103"/>
      <c r="AY177" s="103"/>
      <c r="AZ177" s="103"/>
      <c r="BA177" s="103"/>
    </row>
    <row r="178" spans="4:53" ht="15.75" customHeight="1" x14ac:dyDescent="0.25">
      <c r="D178" s="97"/>
      <c r="E178" s="98"/>
      <c r="F178" s="99"/>
      <c r="G178" s="99"/>
      <c r="H178" s="100"/>
      <c r="I178" s="98"/>
      <c r="J178" s="98"/>
      <c r="K178" s="99"/>
      <c r="L178" s="99"/>
      <c r="M178" s="99"/>
      <c r="N178" s="99"/>
      <c r="O178" s="101"/>
      <c r="P178" s="102"/>
      <c r="Q178" s="98"/>
      <c r="R178" s="98"/>
      <c r="S178" s="98"/>
      <c r="T178" s="98"/>
      <c r="U178" s="98"/>
      <c r="V178" s="98"/>
      <c r="W178" s="103"/>
      <c r="X178" s="103"/>
      <c r="Y178" s="103"/>
      <c r="Z178" s="103"/>
      <c r="AA178" s="103"/>
      <c r="AB178" s="103"/>
      <c r="AC178" s="103"/>
      <c r="AD178" s="103"/>
      <c r="AE178" s="103"/>
      <c r="AF178" s="103"/>
      <c r="AG178" s="103"/>
      <c r="AH178" s="103"/>
      <c r="AI178" s="103"/>
      <c r="AJ178" s="103"/>
      <c r="AX178" s="103"/>
      <c r="AY178" s="103"/>
      <c r="AZ178" s="103"/>
      <c r="BA178" s="103"/>
    </row>
    <row r="179" spans="4:53" ht="15.75" customHeight="1" x14ac:dyDescent="0.25">
      <c r="D179" s="97"/>
      <c r="E179" s="98"/>
      <c r="F179" s="99"/>
      <c r="G179" s="99"/>
      <c r="H179" s="100"/>
      <c r="I179" s="98"/>
      <c r="J179" s="98"/>
      <c r="K179" s="99"/>
      <c r="L179" s="99"/>
      <c r="M179" s="99"/>
      <c r="N179" s="99"/>
      <c r="O179" s="101"/>
      <c r="P179" s="102"/>
      <c r="Q179" s="98"/>
      <c r="R179" s="98"/>
      <c r="S179" s="98"/>
      <c r="T179" s="98"/>
      <c r="U179" s="98"/>
      <c r="V179" s="98"/>
      <c r="W179" s="103"/>
      <c r="X179" s="103"/>
      <c r="Y179" s="103"/>
      <c r="Z179" s="103"/>
      <c r="AA179" s="103"/>
      <c r="AB179" s="103"/>
      <c r="AC179" s="103"/>
      <c r="AD179" s="103"/>
      <c r="AE179" s="103"/>
      <c r="AF179" s="103"/>
      <c r="AG179" s="103"/>
      <c r="AH179" s="103"/>
      <c r="AI179" s="103"/>
      <c r="AJ179" s="103"/>
      <c r="AX179" s="103"/>
      <c r="AY179" s="103"/>
      <c r="AZ179" s="103"/>
      <c r="BA179" s="103"/>
    </row>
    <row r="180" spans="4:53" ht="15.75" customHeight="1" x14ac:dyDescent="0.25">
      <c r="D180" s="97"/>
      <c r="E180" s="98"/>
      <c r="F180" s="99"/>
      <c r="G180" s="99"/>
      <c r="H180" s="100"/>
      <c r="I180" s="98"/>
      <c r="J180" s="98"/>
      <c r="K180" s="99"/>
      <c r="L180" s="99"/>
      <c r="M180" s="99"/>
      <c r="N180" s="99"/>
      <c r="O180" s="101"/>
      <c r="P180" s="102"/>
      <c r="Q180" s="98"/>
      <c r="R180" s="98"/>
      <c r="S180" s="98"/>
      <c r="T180" s="98"/>
      <c r="U180" s="98"/>
      <c r="V180" s="98"/>
      <c r="W180" s="103"/>
      <c r="X180" s="103"/>
      <c r="Y180" s="103"/>
      <c r="Z180" s="103"/>
      <c r="AA180" s="103"/>
      <c r="AB180" s="103"/>
      <c r="AC180" s="103"/>
      <c r="AD180" s="103"/>
      <c r="AE180" s="103"/>
      <c r="AF180" s="103"/>
      <c r="AG180" s="103"/>
      <c r="AH180" s="103"/>
      <c r="AI180" s="103"/>
      <c r="AJ180" s="103"/>
      <c r="AX180" s="103"/>
      <c r="AY180" s="103"/>
      <c r="AZ180" s="103"/>
      <c r="BA180" s="103"/>
    </row>
    <row r="181" spans="4:53" ht="15.75" customHeight="1" x14ac:dyDescent="0.25">
      <c r="D181" s="97"/>
      <c r="E181" s="98"/>
      <c r="F181" s="99"/>
      <c r="G181" s="99"/>
      <c r="H181" s="100"/>
      <c r="I181" s="98"/>
      <c r="J181" s="98"/>
      <c r="K181" s="99"/>
      <c r="L181" s="99"/>
      <c r="M181" s="99"/>
      <c r="N181" s="99"/>
      <c r="O181" s="101"/>
      <c r="P181" s="102"/>
      <c r="Q181" s="98"/>
      <c r="R181" s="98"/>
      <c r="S181" s="98"/>
      <c r="T181" s="98"/>
      <c r="U181" s="98"/>
      <c r="V181" s="98"/>
      <c r="W181" s="103"/>
      <c r="X181" s="103"/>
      <c r="Y181" s="103"/>
      <c r="Z181" s="103"/>
      <c r="AA181" s="103"/>
      <c r="AB181" s="103"/>
      <c r="AC181" s="103"/>
      <c r="AD181" s="103"/>
      <c r="AE181" s="103"/>
      <c r="AF181" s="103"/>
      <c r="AG181" s="103"/>
      <c r="AH181" s="103"/>
      <c r="AI181" s="103"/>
      <c r="AJ181" s="103"/>
      <c r="AX181" s="103"/>
      <c r="AY181" s="103"/>
      <c r="AZ181" s="103"/>
      <c r="BA181" s="103"/>
    </row>
    <row r="182" spans="4:53" ht="15.75" customHeight="1" x14ac:dyDescent="0.25">
      <c r="D182" s="97"/>
      <c r="E182" s="98"/>
      <c r="F182" s="99"/>
      <c r="G182" s="99"/>
      <c r="H182" s="100"/>
      <c r="I182" s="98"/>
      <c r="J182" s="98"/>
      <c r="K182" s="99"/>
      <c r="L182" s="99"/>
      <c r="M182" s="99"/>
      <c r="N182" s="99"/>
      <c r="O182" s="101"/>
      <c r="P182" s="102"/>
      <c r="Q182" s="98"/>
      <c r="R182" s="98"/>
      <c r="S182" s="98"/>
      <c r="T182" s="98"/>
      <c r="U182" s="98"/>
      <c r="V182" s="98"/>
      <c r="W182" s="103"/>
      <c r="X182" s="103"/>
      <c r="Y182" s="103"/>
      <c r="Z182" s="103"/>
      <c r="AA182" s="103"/>
      <c r="AB182" s="103"/>
      <c r="AC182" s="103"/>
      <c r="AD182" s="103"/>
      <c r="AE182" s="103"/>
      <c r="AF182" s="103"/>
      <c r="AG182" s="103"/>
      <c r="AH182" s="103"/>
      <c r="AI182" s="103"/>
      <c r="AJ182" s="103"/>
      <c r="AX182" s="103"/>
      <c r="AY182" s="103"/>
      <c r="AZ182" s="103"/>
      <c r="BA182" s="103"/>
    </row>
    <row r="183" spans="4:53" ht="15.75" customHeight="1" x14ac:dyDescent="0.25">
      <c r="D183" s="97"/>
      <c r="E183" s="98"/>
      <c r="F183" s="99"/>
      <c r="G183" s="99"/>
      <c r="H183" s="100"/>
      <c r="I183" s="98"/>
      <c r="J183" s="98"/>
      <c r="K183" s="99"/>
      <c r="L183" s="99"/>
      <c r="M183" s="99"/>
      <c r="N183" s="99"/>
      <c r="O183" s="101"/>
      <c r="P183" s="102"/>
      <c r="Q183" s="98"/>
      <c r="R183" s="98"/>
      <c r="S183" s="98"/>
      <c r="T183" s="98"/>
      <c r="U183" s="98"/>
      <c r="V183" s="98"/>
      <c r="W183" s="103"/>
      <c r="X183" s="103"/>
      <c r="Y183" s="103"/>
      <c r="Z183" s="103"/>
      <c r="AA183" s="103"/>
      <c r="AB183" s="103"/>
      <c r="AC183" s="103"/>
      <c r="AD183" s="103"/>
      <c r="AE183" s="103"/>
      <c r="AF183" s="103"/>
      <c r="AG183" s="103"/>
      <c r="AH183" s="103"/>
      <c r="AI183" s="103"/>
      <c r="AJ183" s="103"/>
      <c r="AX183" s="103"/>
      <c r="AY183" s="103"/>
      <c r="AZ183" s="103"/>
      <c r="BA183" s="103"/>
    </row>
    <row r="184" spans="4:53" ht="15.75" customHeight="1" x14ac:dyDescent="0.25">
      <c r="D184" s="97"/>
      <c r="E184" s="98"/>
      <c r="F184" s="99"/>
      <c r="G184" s="99"/>
      <c r="H184" s="100"/>
      <c r="I184" s="98"/>
      <c r="J184" s="98"/>
      <c r="K184" s="99"/>
      <c r="L184" s="99"/>
      <c r="M184" s="99"/>
      <c r="N184" s="99"/>
      <c r="O184" s="101"/>
      <c r="P184" s="102"/>
      <c r="Q184" s="98"/>
      <c r="R184" s="98"/>
      <c r="S184" s="98"/>
      <c r="T184" s="98"/>
      <c r="U184" s="98"/>
      <c r="V184" s="98"/>
      <c r="W184" s="103"/>
      <c r="X184" s="103"/>
      <c r="Y184" s="103"/>
      <c r="Z184" s="103"/>
      <c r="AA184" s="103"/>
      <c r="AB184" s="103"/>
      <c r="AC184" s="103"/>
      <c r="AD184" s="103"/>
      <c r="AE184" s="103"/>
      <c r="AF184" s="103"/>
      <c r="AG184" s="103"/>
      <c r="AH184" s="103"/>
      <c r="AI184" s="103"/>
      <c r="AJ184" s="103"/>
      <c r="AX184" s="103"/>
      <c r="AY184" s="103"/>
      <c r="AZ184" s="103"/>
      <c r="BA184" s="103"/>
    </row>
    <row r="185" spans="4:53" ht="15.75" customHeight="1" x14ac:dyDescent="0.25">
      <c r="D185" s="97"/>
      <c r="E185" s="98"/>
      <c r="F185" s="99"/>
      <c r="G185" s="99"/>
      <c r="H185" s="100"/>
      <c r="I185" s="98"/>
      <c r="J185" s="98"/>
      <c r="K185" s="99"/>
      <c r="L185" s="99"/>
      <c r="M185" s="99"/>
      <c r="N185" s="99"/>
      <c r="O185" s="101"/>
      <c r="P185" s="102"/>
      <c r="Q185" s="98"/>
      <c r="R185" s="98"/>
      <c r="S185" s="98"/>
      <c r="T185" s="98"/>
      <c r="U185" s="98"/>
      <c r="V185" s="98"/>
      <c r="W185" s="103"/>
      <c r="X185" s="103"/>
      <c r="Y185" s="103"/>
      <c r="Z185" s="103"/>
      <c r="AA185" s="103"/>
      <c r="AB185" s="103"/>
      <c r="AC185" s="103"/>
      <c r="AD185" s="103"/>
      <c r="AE185" s="103"/>
      <c r="AF185" s="103"/>
      <c r="AG185" s="103"/>
      <c r="AH185" s="103"/>
      <c r="AI185" s="103"/>
      <c r="AJ185" s="103"/>
      <c r="AX185" s="103"/>
      <c r="AY185" s="103"/>
      <c r="AZ185" s="103"/>
      <c r="BA185" s="103"/>
    </row>
    <row r="186" spans="4:53" ht="15.75" customHeight="1" x14ac:dyDescent="0.25">
      <c r="D186" s="97"/>
      <c r="E186" s="98"/>
      <c r="F186" s="99"/>
      <c r="G186" s="99"/>
      <c r="H186" s="100"/>
      <c r="I186" s="98"/>
      <c r="J186" s="98"/>
      <c r="K186" s="99"/>
      <c r="L186" s="99"/>
      <c r="M186" s="99"/>
      <c r="N186" s="99"/>
      <c r="O186" s="101"/>
      <c r="P186" s="102"/>
      <c r="Q186" s="98"/>
      <c r="R186" s="98"/>
      <c r="S186" s="98"/>
      <c r="T186" s="98"/>
      <c r="U186" s="98"/>
      <c r="V186" s="98"/>
      <c r="W186" s="103"/>
      <c r="X186" s="103"/>
      <c r="Y186" s="103"/>
      <c r="Z186" s="103"/>
      <c r="AA186" s="103"/>
      <c r="AB186" s="103"/>
      <c r="AC186" s="103"/>
      <c r="AD186" s="103"/>
      <c r="AE186" s="103"/>
      <c r="AF186" s="103"/>
      <c r="AG186" s="103"/>
      <c r="AH186" s="103"/>
      <c r="AI186" s="103"/>
      <c r="AJ186" s="103"/>
      <c r="AX186" s="103"/>
      <c r="AY186" s="103"/>
      <c r="AZ186" s="103"/>
      <c r="BA186" s="103"/>
    </row>
    <row r="187" spans="4:53" ht="15.75" customHeight="1" x14ac:dyDescent="0.25">
      <c r="D187" s="97"/>
      <c r="E187" s="98"/>
      <c r="F187" s="99"/>
      <c r="G187" s="99"/>
      <c r="H187" s="100"/>
      <c r="I187" s="98"/>
      <c r="J187" s="98"/>
      <c r="K187" s="99"/>
      <c r="L187" s="99"/>
      <c r="M187" s="99"/>
      <c r="N187" s="99"/>
      <c r="O187" s="101"/>
      <c r="P187" s="102"/>
      <c r="Q187" s="98"/>
      <c r="R187" s="98"/>
      <c r="S187" s="98"/>
      <c r="T187" s="98"/>
      <c r="U187" s="98"/>
      <c r="V187" s="98"/>
      <c r="W187" s="103"/>
      <c r="X187" s="103"/>
      <c r="Y187" s="103"/>
      <c r="Z187" s="103"/>
      <c r="AA187" s="103"/>
      <c r="AB187" s="103"/>
      <c r="AC187" s="103"/>
      <c r="AD187" s="103"/>
      <c r="AE187" s="103"/>
      <c r="AF187" s="103"/>
      <c r="AG187" s="103"/>
      <c r="AH187" s="103"/>
      <c r="AI187" s="103"/>
      <c r="AJ187" s="103"/>
      <c r="AX187" s="103"/>
      <c r="AY187" s="103"/>
      <c r="AZ187" s="103"/>
      <c r="BA187" s="103"/>
    </row>
    <row r="188" spans="4:53" ht="15.75" customHeight="1" x14ac:dyDescent="0.25">
      <c r="D188" s="97"/>
      <c r="E188" s="98"/>
      <c r="F188" s="99"/>
      <c r="G188" s="99"/>
      <c r="H188" s="100"/>
      <c r="I188" s="98"/>
      <c r="J188" s="98"/>
      <c r="K188" s="99"/>
      <c r="L188" s="99"/>
      <c r="M188" s="99"/>
      <c r="N188" s="99"/>
      <c r="O188" s="101"/>
      <c r="P188" s="102"/>
      <c r="Q188" s="98"/>
      <c r="R188" s="98"/>
      <c r="S188" s="98"/>
      <c r="T188" s="98"/>
      <c r="U188" s="98"/>
      <c r="V188" s="98"/>
      <c r="W188" s="103"/>
      <c r="X188" s="103"/>
      <c r="Y188" s="103"/>
      <c r="Z188" s="103"/>
      <c r="AA188" s="103"/>
      <c r="AB188" s="103"/>
      <c r="AC188" s="103"/>
      <c r="AD188" s="103"/>
      <c r="AE188" s="103"/>
      <c r="AF188" s="103"/>
      <c r="AG188" s="103"/>
      <c r="AH188" s="103"/>
      <c r="AI188" s="103"/>
      <c r="AJ188" s="103"/>
      <c r="AX188" s="103"/>
      <c r="AY188" s="103"/>
      <c r="AZ188" s="103"/>
      <c r="BA188" s="103"/>
    </row>
    <row r="189" spans="4:53" ht="15.75" customHeight="1" x14ac:dyDescent="0.25">
      <c r="D189" s="97"/>
      <c r="E189" s="98"/>
      <c r="F189" s="99"/>
      <c r="G189" s="99"/>
      <c r="H189" s="100"/>
      <c r="I189" s="98"/>
      <c r="J189" s="98"/>
      <c r="K189" s="99"/>
      <c r="L189" s="99"/>
      <c r="M189" s="99"/>
      <c r="N189" s="99"/>
      <c r="O189" s="101"/>
      <c r="P189" s="102"/>
      <c r="Q189" s="98"/>
      <c r="R189" s="98"/>
      <c r="S189" s="98"/>
      <c r="T189" s="98"/>
      <c r="U189" s="98"/>
      <c r="V189" s="98"/>
      <c r="W189" s="103"/>
      <c r="X189" s="103"/>
      <c r="Y189" s="103"/>
      <c r="Z189" s="103"/>
      <c r="AA189" s="103"/>
      <c r="AB189" s="103"/>
      <c r="AC189" s="103"/>
      <c r="AD189" s="103"/>
      <c r="AE189" s="103"/>
      <c r="AF189" s="103"/>
      <c r="AG189" s="103"/>
      <c r="AH189" s="103"/>
      <c r="AI189" s="103"/>
      <c r="AJ189" s="103"/>
      <c r="AX189" s="103"/>
      <c r="AY189" s="103"/>
      <c r="AZ189" s="103"/>
      <c r="BA189" s="103"/>
    </row>
    <row r="190" spans="4:53" ht="15.75" customHeight="1" x14ac:dyDescent="0.25">
      <c r="D190" s="97"/>
      <c r="E190" s="98"/>
      <c r="F190" s="99"/>
      <c r="G190" s="99"/>
      <c r="H190" s="100"/>
      <c r="I190" s="98"/>
      <c r="J190" s="98"/>
      <c r="K190" s="99"/>
      <c r="L190" s="99"/>
      <c r="M190" s="99"/>
      <c r="N190" s="99"/>
      <c r="O190" s="101"/>
      <c r="P190" s="102"/>
      <c r="Q190" s="98"/>
      <c r="R190" s="98"/>
      <c r="S190" s="98"/>
      <c r="T190" s="98"/>
      <c r="U190" s="98"/>
      <c r="V190" s="98"/>
      <c r="W190" s="103"/>
      <c r="X190" s="103"/>
      <c r="Y190" s="103"/>
      <c r="Z190" s="103"/>
      <c r="AA190" s="103"/>
      <c r="AB190" s="103"/>
      <c r="AC190" s="103"/>
      <c r="AD190" s="103"/>
      <c r="AE190" s="103"/>
      <c r="AF190" s="103"/>
      <c r="AG190" s="103"/>
      <c r="AH190" s="103"/>
      <c r="AI190" s="103"/>
      <c r="AJ190" s="103"/>
      <c r="AX190" s="103"/>
      <c r="AY190" s="103"/>
      <c r="AZ190" s="103"/>
      <c r="BA190" s="103"/>
    </row>
    <row r="191" spans="4:53" ht="15.75" customHeight="1" x14ac:dyDescent="0.25">
      <c r="D191" s="97"/>
      <c r="E191" s="98"/>
      <c r="F191" s="99"/>
      <c r="G191" s="99"/>
      <c r="H191" s="100"/>
      <c r="I191" s="98"/>
      <c r="J191" s="98"/>
      <c r="K191" s="99"/>
      <c r="L191" s="99"/>
      <c r="M191" s="99"/>
      <c r="N191" s="99"/>
      <c r="O191" s="101"/>
      <c r="P191" s="102"/>
      <c r="Q191" s="98"/>
      <c r="R191" s="98"/>
      <c r="S191" s="98"/>
      <c r="T191" s="98"/>
      <c r="U191" s="98"/>
      <c r="V191" s="98"/>
      <c r="W191" s="103"/>
      <c r="X191" s="103"/>
      <c r="Y191" s="103"/>
      <c r="Z191" s="103"/>
      <c r="AA191" s="103"/>
      <c r="AB191" s="103"/>
      <c r="AC191" s="103"/>
      <c r="AD191" s="103"/>
      <c r="AE191" s="103"/>
      <c r="AF191" s="103"/>
      <c r="AG191" s="103"/>
      <c r="AH191" s="103"/>
      <c r="AI191" s="103"/>
      <c r="AJ191" s="103"/>
      <c r="AX191" s="103"/>
      <c r="AY191" s="103"/>
      <c r="AZ191" s="103"/>
      <c r="BA191" s="103"/>
    </row>
    <row r="192" spans="4:53" ht="15.75" customHeight="1" x14ac:dyDescent="0.25">
      <c r="D192" s="97"/>
      <c r="E192" s="98"/>
      <c r="F192" s="99"/>
      <c r="G192" s="99"/>
      <c r="H192" s="100"/>
      <c r="I192" s="98"/>
      <c r="J192" s="98"/>
      <c r="K192" s="99"/>
      <c r="L192" s="99"/>
      <c r="M192" s="99"/>
      <c r="N192" s="99"/>
      <c r="O192" s="101"/>
      <c r="P192" s="102"/>
      <c r="Q192" s="98"/>
      <c r="R192" s="98"/>
      <c r="S192" s="98"/>
      <c r="T192" s="98"/>
      <c r="U192" s="98"/>
      <c r="V192" s="98"/>
      <c r="W192" s="103"/>
      <c r="X192" s="103"/>
      <c r="Y192" s="103"/>
      <c r="Z192" s="103"/>
      <c r="AA192" s="103"/>
      <c r="AB192" s="103"/>
      <c r="AC192" s="103"/>
      <c r="AD192" s="103"/>
      <c r="AE192" s="103"/>
      <c r="AF192" s="103"/>
      <c r="AG192" s="103"/>
      <c r="AH192" s="103"/>
      <c r="AI192" s="103"/>
      <c r="AJ192" s="103"/>
      <c r="AX192" s="103"/>
      <c r="AY192" s="103"/>
      <c r="AZ192" s="103"/>
      <c r="BA192" s="103"/>
    </row>
    <row r="193" spans="4:53" ht="15.75" customHeight="1" x14ac:dyDescent="0.25">
      <c r="D193" s="97"/>
      <c r="E193" s="98"/>
      <c r="F193" s="99"/>
      <c r="G193" s="99"/>
      <c r="H193" s="100"/>
      <c r="I193" s="98"/>
      <c r="J193" s="98"/>
      <c r="K193" s="99"/>
      <c r="L193" s="99"/>
      <c r="M193" s="99"/>
      <c r="N193" s="99"/>
      <c r="O193" s="101"/>
      <c r="P193" s="102"/>
      <c r="Q193" s="98"/>
      <c r="R193" s="98"/>
      <c r="S193" s="98"/>
      <c r="T193" s="98"/>
      <c r="U193" s="98"/>
      <c r="V193" s="98"/>
      <c r="W193" s="103"/>
      <c r="X193" s="103"/>
      <c r="Y193" s="103"/>
      <c r="Z193" s="103"/>
      <c r="AA193" s="103"/>
      <c r="AB193" s="103"/>
      <c r="AC193" s="103"/>
      <c r="AD193" s="103"/>
      <c r="AE193" s="103"/>
      <c r="AF193" s="103"/>
      <c r="AG193" s="103"/>
      <c r="AH193" s="103"/>
      <c r="AI193" s="103"/>
      <c r="AJ193" s="103"/>
      <c r="AX193" s="103"/>
      <c r="AY193" s="103"/>
      <c r="AZ193" s="103"/>
      <c r="BA193" s="103"/>
    </row>
    <row r="194" spans="4:53" ht="15.75" customHeight="1" x14ac:dyDescent="0.25">
      <c r="D194" s="97"/>
      <c r="E194" s="98"/>
      <c r="F194" s="99"/>
      <c r="G194" s="99"/>
      <c r="H194" s="100"/>
      <c r="I194" s="98"/>
      <c r="J194" s="98"/>
      <c r="K194" s="99"/>
      <c r="L194" s="99"/>
      <c r="M194" s="99"/>
      <c r="N194" s="99"/>
      <c r="O194" s="101"/>
      <c r="P194" s="102"/>
      <c r="Q194" s="98"/>
      <c r="R194" s="98"/>
      <c r="S194" s="98"/>
      <c r="T194" s="98"/>
      <c r="U194" s="98"/>
      <c r="V194" s="98"/>
      <c r="W194" s="103"/>
      <c r="X194" s="103"/>
      <c r="Y194" s="103"/>
      <c r="Z194" s="103"/>
      <c r="AA194" s="103"/>
      <c r="AB194" s="103"/>
      <c r="AC194" s="103"/>
      <c r="AD194" s="103"/>
      <c r="AE194" s="103"/>
      <c r="AF194" s="103"/>
      <c r="AG194" s="103"/>
      <c r="AH194" s="103"/>
      <c r="AI194" s="103"/>
      <c r="AJ194" s="103"/>
      <c r="AX194" s="103"/>
      <c r="AY194" s="103"/>
      <c r="AZ194" s="103"/>
      <c r="BA194" s="103"/>
    </row>
    <row r="195" spans="4:53" ht="15.75" customHeight="1" x14ac:dyDescent="0.25">
      <c r="D195" s="97"/>
      <c r="E195" s="98"/>
      <c r="F195" s="99"/>
      <c r="G195" s="99"/>
      <c r="H195" s="100"/>
      <c r="I195" s="98"/>
      <c r="J195" s="98"/>
      <c r="K195" s="99"/>
      <c r="L195" s="99"/>
      <c r="M195" s="99"/>
      <c r="N195" s="99"/>
      <c r="O195" s="101"/>
      <c r="P195" s="102"/>
      <c r="Q195" s="98"/>
      <c r="R195" s="98"/>
      <c r="S195" s="98"/>
      <c r="T195" s="98"/>
      <c r="U195" s="98"/>
      <c r="V195" s="98"/>
      <c r="W195" s="103"/>
      <c r="X195" s="103"/>
      <c r="Y195" s="103"/>
      <c r="Z195" s="103"/>
      <c r="AA195" s="103"/>
      <c r="AB195" s="103"/>
      <c r="AC195" s="103"/>
      <c r="AD195" s="103"/>
      <c r="AE195" s="103"/>
      <c r="AF195" s="103"/>
      <c r="AG195" s="103"/>
      <c r="AH195" s="103"/>
      <c r="AI195" s="103"/>
      <c r="AJ195" s="103"/>
      <c r="AX195" s="103"/>
      <c r="AY195" s="103"/>
      <c r="AZ195" s="103"/>
      <c r="BA195" s="103"/>
    </row>
    <row r="196" spans="4:53" ht="15.75" customHeight="1" x14ac:dyDescent="0.25">
      <c r="D196" s="97"/>
      <c r="E196" s="98"/>
      <c r="F196" s="99"/>
      <c r="G196" s="99"/>
      <c r="H196" s="100"/>
      <c r="I196" s="98"/>
      <c r="J196" s="98"/>
      <c r="K196" s="99"/>
      <c r="L196" s="99"/>
      <c r="M196" s="99"/>
      <c r="N196" s="99"/>
      <c r="O196" s="101"/>
      <c r="P196" s="102"/>
      <c r="Q196" s="98"/>
      <c r="R196" s="98"/>
      <c r="S196" s="98"/>
      <c r="T196" s="98"/>
      <c r="U196" s="98"/>
      <c r="V196" s="98"/>
      <c r="W196" s="103"/>
      <c r="X196" s="103"/>
      <c r="Y196" s="103"/>
      <c r="Z196" s="103"/>
      <c r="AA196" s="103"/>
      <c r="AB196" s="103"/>
      <c r="AC196" s="103"/>
      <c r="AD196" s="103"/>
      <c r="AE196" s="103"/>
      <c r="AF196" s="103"/>
      <c r="AG196" s="103"/>
      <c r="AH196" s="103"/>
      <c r="AI196" s="103"/>
      <c r="AJ196" s="103"/>
      <c r="AX196" s="103"/>
      <c r="AY196" s="103"/>
      <c r="AZ196" s="103"/>
      <c r="BA196" s="103"/>
    </row>
    <row r="197" spans="4:53" ht="15.75" customHeight="1" x14ac:dyDescent="0.25">
      <c r="D197" s="97"/>
      <c r="E197" s="98"/>
      <c r="F197" s="99"/>
      <c r="G197" s="99"/>
      <c r="H197" s="100"/>
      <c r="I197" s="98"/>
      <c r="J197" s="98"/>
      <c r="K197" s="99"/>
      <c r="L197" s="99"/>
      <c r="M197" s="99"/>
      <c r="N197" s="99"/>
      <c r="O197" s="101"/>
      <c r="P197" s="102"/>
      <c r="Q197" s="98"/>
      <c r="R197" s="98"/>
      <c r="S197" s="98"/>
      <c r="T197" s="98"/>
      <c r="U197" s="98"/>
      <c r="V197" s="98"/>
      <c r="W197" s="103"/>
      <c r="X197" s="103"/>
      <c r="Y197" s="103"/>
      <c r="Z197" s="103"/>
      <c r="AA197" s="103"/>
      <c r="AB197" s="103"/>
      <c r="AC197" s="103"/>
      <c r="AD197" s="103"/>
      <c r="AE197" s="103"/>
      <c r="AF197" s="103"/>
      <c r="AG197" s="103"/>
      <c r="AH197" s="103"/>
      <c r="AI197" s="103"/>
      <c r="AJ197" s="103"/>
      <c r="AX197" s="103"/>
      <c r="AY197" s="103"/>
      <c r="AZ197" s="103"/>
      <c r="BA197" s="103"/>
    </row>
    <row r="198" spans="4:53" ht="15.75" customHeight="1" x14ac:dyDescent="0.25">
      <c r="D198" s="97"/>
      <c r="E198" s="98"/>
      <c r="F198" s="99"/>
      <c r="G198" s="99"/>
      <c r="H198" s="100"/>
      <c r="I198" s="98"/>
      <c r="J198" s="98"/>
      <c r="K198" s="99"/>
      <c r="L198" s="99"/>
      <c r="M198" s="99"/>
      <c r="N198" s="99"/>
      <c r="O198" s="101"/>
      <c r="P198" s="102"/>
      <c r="Q198" s="98"/>
      <c r="R198" s="98"/>
      <c r="S198" s="98"/>
      <c r="T198" s="98"/>
      <c r="U198" s="98"/>
      <c r="V198" s="98"/>
      <c r="W198" s="103"/>
      <c r="X198" s="103"/>
      <c r="Y198" s="103"/>
      <c r="Z198" s="103"/>
      <c r="AA198" s="103"/>
      <c r="AB198" s="103"/>
      <c r="AC198" s="103"/>
      <c r="AD198" s="103"/>
      <c r="AE198" s="103"/>
      <c r="AF198" s="103"/>
      <c r="AG198" s="103"/>
      <c r="AH198" s="103"/>
      <c r="AI198" s="103"/>
      <c r="AJ198" s="103"/>
      <c r="AX198" s="103"/>
      <c r="AY198" s="103"/>
      <c r="AZ198" s="103"/>
      <c r="BA198" s="103"/>
    </row>
    <row r="199" spans="4:53" ht="15.75" customHeight="1" x14ac:dyDescent="0.25">
      <c r="D199" s="97"/>
      <c r="E199" s="98"/>
      <c r="F199" s="99"/>
      <c r="G199" s="99"/>
      <c r="H199" s="100"/>
      <c r="I199" s="98"/>
      <c r="J199" s="98"/>
      <c r="K199" s="99"/>
      <c r="L199" s="99"/>
      <c r="M199" s="99"/>
      <c r="N199" s="99"/>
      <c r="O199" s="101"/>
      <c r="P199" s="102"/>
      <c r="Q199" s="98"/>
      <c r="R199" s="98"/>
      <c r="S199" s="98"/>
      <c r="T199" s="98"/>
      <c r="U199" s="98"/>
      <c r="V199" s="98"/>
      <c r="W199" s="103"/>
      <c r="X199" s="103"/>
      <c r="Y199" s="103"/>
      <c r="Z199" s="103"/>
      <c r="AA199" s="103"/>
      <c r="AB199" s="103"/>
      <c r="AC199" s="103"/>
      <c r="AD199" s="103"/>
      <c r="AE199" s="103"/>
      <c r="AF199" s="103"/>
      <c r="AG199" s="103"/>
      <c r="AH199" s="103"/>
      <c r="AI199" s="103"/>
      <c r="AJ199" s="103"/>
      <c r="AX199" s="103"/>
      <c r="AY199" s="103"/>
      <c r="AZ199" s="103"/>
      <c r="BA199" s="103"/>
    </row>
    <row r="200" spans="4:53" ht="15.75" customHeight="1" x14ac:dyDescent="0.25">
      <c r="D200" s="97"/>
      <c r="E200" s="98"/>
      <c r="F200" s="99"/>
      <c r="G200" s="99"/>
      <c r="H200" s="100"/>
      <c r="I200" s="98"/>
      <c r="J200" s="98"/>
      <c r="K200" s="99"/>
      <c r="L200" s="99"/>
      <c r="M200" s="99"/>
      <c r="N200" s="99"/>
      <c r="O200" s="101"/>
      <c r="P200" s="102"/>
      <c r="Q200" s="98"/>
      <c r="R200" s="98"/>
      <c r="S200" s="98"/>
      <c r="T200" s="98"/>
      <c r="U200" s="98"/>
      <c r="V200" s="98"/>
      <c r="W200" s="103"/>
      <c r="X200" s="103"/>
      <c r="Y200" s="103"/>
      <c r="Z200" s="103"/>
      <c r="AA200" s="103"/>
      <c r="AB200" s="103"/>
      <c r="AC200" s="103"/>
      <c r="AD200" s="103"/>
      <c r="AE200" s="103"/>
      <c r="AF200" s="103"/>
      <c r="AG200" s="103"/>
      <c r="AH200" s="103"/>
      <c r="AI200" s="103"/>
      <c r="AJ200" s="103"/>
      <c r="AX200" s="103"/>
      <c r="AY200" s="103"/>
      <c r="AZ200" s="103"/>
      <c r="BA200" s="103"/>
    </row>
    <row r="201" spans="4:53" ht="15.75" customHeight="1" x14ac:dyDescent="0.25">
      <c r="D201" s="97"/>
      <c r="E201" s="98"/>
      <c r="F201" s="99"/>
      <c r="G201" s="99"/>
      <c r="H201" s="100"/>
      <c r="I201" s="98"/>
      <c r="J201" s="98"/>
      <c r="K201" s="99"/>
      <c r="L201" s="99"/>
      <c r="M201" s="99"/>
      <c r="N201" s="99"/>
      <c r="O201" s="101"/>
      <c r="P201" s="102"/>
      <c r="Q201" s="98"/>
      <c r="R201" s="98"/>
      <c r="S201" s="98"/>
      <c r="T201" s="98"/>
      <c r="U201" s="98"/>
      <c r="V201" s="98"/>
      <c r="W201" s="103"/>
      <c r="X201" s="103"/>
      <c r="Y201" s="103"/>
      <c r="Z201" s="103"/>
      <c r="AA201" s="103"/>
      <c r="AB201" s="103"/>
      <c r="AC201" s="103"/>
      <c r="AD201" s="103"/>
      <c r="AE201" s="103"/>
      <c r="AF201" s="103"/>
      <c r="AG201" s="103"/>
      <c r="AH201" s="103"/>
      <c r="AI201" s="103"/>
      <c r="AJ201" s="103"/>
      <c r="AX201" s="103"/>
      <c r="AY201" s="103"/>
      <c r="AZ201" s="103"/>
      <c r="BA201" s="103"/>
    </row>
    <row r="202" spans="4:53" ht="15.75" customHeight="1" x14ac:dyDescent="0.25">
      <c r="D202" s="97"/>
      <c r="E202" s="98"/>
      <c r="F202" s="99"/>
      <c r="G202" s="99"/>
      <c r="H202" s="100"/>
      <c r="I202" s="98"/>
      <c r="J202" s="98"/>
      <c r="K202" s="99"/>
      <c r="L202" s="99"/>
      <c r="M202" s="99"/>
      <c r="N202" s="99"/>
      <c r="O202" s="101"/>
      <c r="P202" s="102"/>
      <c r="Q202" s="98"/>
      <c r="R202" s="98"/>
      <c r="S202" s="98"/>
      <c r="T202" s="98"/>
      <c r="U202" s="98"/>
      <c r="V202" s="98"/>
      <c r="W202" s="103"/>
      <c r="X202" s="103"/>
      <c r="Y202" s="103"/>
      <c r="Z202" s="103"/>
      <c r="AA202" s="103"/>
      <c r="AB202" s="103"/>
      <c r="AC202" s="103"/>
      <c r="AD202" s="103"/>
      <c r="AE202" s="103"/>
      <c r="AF202" s="103"/>
      <c r="AG202" s="103"/>
      <c r="AH202" s="103"/>
      <c r="AI202" s="103"/>
      <c r="AJ202" s="103"/>
      <c r="AX202" s="103"/>
      <c r="AY202" s="103"/>
      <c r="AZ202" s="103"/>
      <c r="BA202" s="103"/>
    </row>
    <row r="203" spans="4:53" ht="15.75" customHeight="1" x14ac:dyDescent="0.25">
      <c r="D203" s="97"/>
      <c r="E203" s="98"/>
      <c r="F203" s="99"/>
      <c r="G203" s="99"/>
      <c r="H203" s="100"/>
      <c r="I203" s="98"/>
      <c r="J203" s="98"/>
      <c r="K203" s="99"/>
      <c r="L203" s="99"/>
      <c r="M203" s="99"/>
      <c r="N203" s="99"/>
      <c r="O203" s="101"/>
      <c r="P203" s="102"/>
      <c r="Q203" s="98"/>
      <c r="R203" s="98"/>
      <c r="S203" s="98"/>
      <c r="T203" s="98"/>
      <c r="U203" s="98"/>
      <c r="V203" s="98"/>
      <c r="W203" s="103"/>
      <c r="X203" s="103"/>
      <c r="Y203" s="103"/>
      <c r="Z203" s="103"/>
      <c r="AA203" s="103"/>
      <c r="AB203" s="103"/>
      <c r="AC203" s="103"/>
      <c r="AD203" s="103"/>
      <c r="AE203" s="103"/>
      <c r="AF203" s="103"/>
      <c r="AG203" s="103"/>
      <c r="AH203" s="103"/>
      <c r="AI203" s="103"/>
      <c r="AJ203" s="103"/>
      <c r="AX203" s="103"/>
      <c r="AY203" s="103"/>
      <c r="AZ203" s="103"/>
      <c r="BA203" s="103"/>
    </row>
    <row r="204" spans="4:53" ht="15.75" customHeight="1" x14ac:dyDescent="0.25">
      <c r="D204" s="97"/>
      <c r="E204" s="98"/>
      <c r="F204" s="99"/>
      <c r="G204" s="99"/>
      <c r="H204" s="100"/>
      <c r="I204" s="98"/>
      <c r="J204" s="98"/>
      <c r="K204" s="99"/>
      <c r="L204" s="99"/>
      <c r="M204" s="99"/>
      <c r="N204" s="99"/>
      <c r="O204" s="101"/>
      <c r="P204" s="102"/>
      <c r="Q204" s="98"/>
      <c r="R204" s="98"/>
      <c r="S204" s="98"/>
      <c r="T204" s="98"/>
      <c r="U204" s="98"/>
      <c r="V204" s="98"/>
      <c r="W204" s="103"/>
      <c r="X204" s="103"/>
      <c r="Y204" s="103"/>
      <c r="Z204" s="103"/>
      <c r="AA204" s="103"/>
      <c r="AB204" s="103"/>
      <c r="AC204" s="103"/>
      <c r="AD204" s="103"/>
      <c r="AE204" s="103"/>
      <c r="AF204" s="103"/>
      <c r="AG204" s="103"/>
      <c r="AH204" s="103"/>
      <c r="AI204" s="103"/>
      <c r="AJ204" s="103"/>
      <c r="AX204" s="103"/>
      <c r="AY204" s="103"/>
      <c r="AZ204" s="103"/>
      <c r="BA204" s="103"/>
    </row>
    <row r="205" spans="4:53" ht="15.75" customHeight="1" x14ac:dyDescent="0.25">
      <c r="D205" s="97"/>
      <c r="E205" s="98"/>
      <c r="F205" s="99"/>
      <c r="G205" s="99"/>
      <c r="H205" s="100"/>
      <c r="I205" s="98"/>
      <c r="J205" s="98"/>
      <c r="K205" s="99"/>
      <c r="L205" s="99"/>
      <c r="M205" s="99"/>
      <c r="N205" s="99"/>
      <c r="O205" s="101"/>
      <c r="P205" s="102"/>
      <c r="Q205" s="98"/>
      <c r="R205" s="98"/>
      <c r="S205" s="98"/>
      <c r="T205" s="98"/>
      <c r="U205" s="98"/>
      <c r="V205" s="98"/>
      <c r="W205" s="103"/>
      <c r="X205" s="103"/>
      <c r="Y205" s="103"/>
      <c r="Z205" s="103"/>
      <c r="AA205" s="103"/>
      <c r="AB205" s="103"/>
      <c r="AC205" s="103"/>
      <c r="AD205" s="103"/>
      <c r="AE205" s="103"/>
      <c r="AF205" s="103"/>
      <c r="AG205" s="103"/>
      <c r="AH205" s="103"/>
      <c r="AI205" s="103"/>
      <c r="AJ205" s="103"/>
      <c r="AX205" s="103"/>
      <c r="AY205" s="103"/>
      <c r="AZ205" s="103"/>
      <c r="BA205" s="103"/>
    </row>
    <row r="206" spans="4:53" ht="15.75" customHeight="1" x14ac:dyDescent="0.25">
      <c r="D206" s="97"/>
      <c r="E206" s="98"/>
      <c r="F206" s="99"/>
      <c r="G206" s="99"/>
      <c r="H206" s="100"/>
      <c r="I206" s="98"/>
      <c r="J206" s="98"/>
      <c r="K206" s="99"/>
      <c r="L206" s="99"/>
      <c r="M206" s="99"/>
      <c r="N206" s="99"/>
      <c r="O206" s="101"/>
      <c r="P206" s="102"/>
      <c r="Q206" s="98"/>
      <c r="R206" s="98"/>
      <c r="S206" s="98"/>
      <c r="T206" s="98"/>
      <c r="U206" s="98"/>
      <c r="V206" s="98"/>
      <c r="W206" s="103"/>
      <c r="X206" s="103"/>
      <c r="Y206" s="103"/>
      <c r="Z206" s="103"/>
      <c r="AA206" s="103"/>
      <c r="AB206" s="103"/>
      <c r="AC206" s="103"/>
      <c r="AD206" s="103"/>
      <c r="AE206" s="103"/>
      <c r="AF206" s="103"/>
      <c r="AG206" s="103"/>
      <c r="AH206" s="103"/>
      <c r="AI206" s="103"/>
      <c r="AJ206" s="103"/>
      <c r="AX206" s="103"/>
      <c r="AY206" s="103"/>
      <c r="AZ206" s="103"/>
      <c r="BA206" s="103"/>
    </row>
    <row r="207" spans="4:53" ht="15.75" customHeight="1" x14ac:dyDescent="0.25">
      <c r="D207" s="97"/>
      <c r="E207" s="98"/>
      <c r="F207" s="99"/>
      <c r="G207" s="99"/>
      <c r="H207" s="100"/>
      <c r="I207" s="98"/>
      <c r="J207" s="98"/>
      <c r="K207" s="99"/>
      <c r="L207" s="99"/>
      <c r="M207" s="99"/>
      <c r="N207" s="99"/>
      <c r="O207" s="101"/>
      <c r="P207" s="102"/>
      <c r="Q207" s="98"/>
      <c r="R207" s="98"/>
      <c r="S207" s="98"/>
      <c r="T207" s="98"/>
      <c r="U207" s="98"/>
      <c r="V207" s="98"/>
      <c r="W207" s="103"/>
      <c r="X207" s="103"/>
      <c r="Y207" s="103"/>
      <c r="Z207" s="103"/>
      <c r="AA207" s="103"/>
      <c r="AB207" s="103"/>
      <c r="AC207" s="103"/>
      <c r="AD207" s="103"/>
      <c r="AE207" s="103"/>
      <c r="AF207" s="103"/>
      <c r="AG207" s="103"/>
      <c r="AH207" s="103"/>
      <c r="AI207" s="103"/>
      <c r="AJ207" s="103"/>
      <c r="AX207" s="103"/>
      <c r="AY207" s="103"/>
      <c r="AZ207" s="103"/>
      <c r="BA207" s="103"/>
    </row>
    <row r="208" spans="4:53" ht="15.75" customHeight="1" x14ac:dyDescent="0.25">
      <c r="D208" s="97"/>
      <c r="E208" s="98"/>
      <c r="F208" s="99"/>
      <c r="G208" s="99"/>
      <c r="H208" s="100"/>
      <c r="I208" s="98"/>
      <c r="J208" s="98"/>
      <c r="K208" s="99"/>
      <c r="L208" s="99"/>
      <c r="M208" s="99"/>
      <c r="N208" s="99"/>
      <c r="O208" s="101"/>
      <c r="P208" s="102"/>
      <c r="Q208" s="98"/>
      <c r="R208" s="98"/>
      <c r="S208" s="98"/>
      <c r="T208" s="98"/>
      <c r="U208" s="98"/>
      <c r="V208" s="98"/>
      <c r="W208" s="103"/>
      <c r="X208" s="103"/>
      <c r="Y208" s="103"/>
      <c r="Z208" s="103"/>
      <c r="AA208" s="103"/>
      <c r="AB208" s="103"/>
      <c r="AC208" s="103"/>
      <c r="AD208" s="103"/>
      <c r="AE208" s="103"/>
      <c r="AF208" s="103"/>
      <c r="AG208" s="103"/>
      <c r="AH208" s="103"/>
      <c r="AI208" s="103"/>
      <c r="AJ208" s="103"/>
      <c r="AX208" s="103"/>
      <c r="AY208" s="103"/>
      <c r="AZ208" s="103"/>
      <c r="BA208" s="103"/>
    </row>
    <row r="209" spans="4:53" ht="15.75" customHeight="1" x14ac:dyDescent="0.25">
      <c r="D209" s="97"/>
      <c r="E209" s="98"/>
      <c r="F209" s="99"/>
      <c r="G209" s="99"/>
      <c r="H209" s="100"/>
      <c r="I209" s="98"/>
      <c r="J209" s="98"/>
      <c r="K209" s="99"/>
      <c r="L209" s="99"/>
      <c r="M209" s="99"/>
      <c r="N209" s="99"/>
      <c r="O209" s="101"/>
      <c r="P209" s="102"/>
      <c r="Q209" s="98"/>
      <c r="R209" s="98"/>
      <c r="S209" s="98"/>
      <c r="T209" s="98"/>
      <c r="U209" s="98"/>
      <c r="V209" s="98"/>
      <c r="W209" s="103"/>
      <c r="X209" s="103"/>
      <c r="Y209" s="103"/>
      <c r="Z209" s="103"/>
      <c r="AA209" s="103"/>
      <c r="AB209" s="103"/>
      <c r="AC209" s="103"/>
      <c r="AD209" s="103"/>
      <c r="AE209" s="103"/>
      <c r="AF209" s="103"/>
      <c r="AG209" s="103"/>
      <c r="AH209" s="103"/>
      <c r="AI209" s="103"/>
      <c r="AJ209" s="103"/>
      <c r="AX209" s="103"/>
      <c r="AY209" s="103"/>
      <c r="AZ209" s="103"/>
      <c r="BA209" s="103"/>
    </row>
    <row r="210" spans="4:53" ht="15.75" customHeight="1" x14ac:dyDescent="0.25">
      <c r="D210" s="97"/>
      <c r="E210" s="98"/>
      <c r="F210" s="99"/>
      <c r="G210" s="99"/>
      <c r="H210" s="100"/>
      <c r="I210" s="98"/>
      <c r="J210" s="98"/>
      <c r="K210" s="99"/>
      <c r="L210" s="99"/>
      <c r="M210" s="99"/>
      <c r="N210" s="99"/>
      <c r="O210" s="101"/>
      <c r="P210" s="102"/>
      <c r="Q210" s="98"/>
      <c r="R210" s="98"/>
      <c r="S210" s="98"/>
      <c r="T210" s="98"/>
      <c r="U210" s="98"/>
      <c r="V210" s="98"/>
      <c r="W210" s="103"/>
      <c r="X210" s="103"/>
      <c r="Y210" s="103"/>
      <c r="Z210" s="103"/>
      <c r="AA210" s="103"/>
      <c r="AB210" s="103"/>
      <c r="AC210" s="103"/>
      <c r="AD210" s="103"/>
      <c r="AE210" s="103"/>
      <c r="AF210" s="103"/>
      <c r="AG210" s="103"/>
      <c r="AH210" s="103"/>
      <c r="AI210" s="103"/>
      <c r="AJ210" s="103"/>
      <c r="AX210" s="103"/>
      <c r="AY210" s="103"/>
      <c r="AZ210" s="103"/>
      <c r="BA210" s="103"/>
    </row>
    <row r="211" spans="4:53" ht="15.75" customHeight="1" x14ac:dyDescent="0.25">
      <c r="D211" s="97"/>
      <c r="E211" s="98"/>
      <c r="F211" s="99"/>
      <c r="G211" s="99"/>
      <c r="H211" s="100"/>
      <c r="I211" s="98"/>
      <c r="J211" s="98"/>
      <c r="K211" s="99"/>
      <c r="L211" s="99"/>
      <c r="M211" s="99"/>
      <c r="N211" s="99"/>
      <c r="O211" s="101"/>
      <c r="P211" s="102"/>
      <c r="Q211" s="98"/>
      <c r="R211" s="98"/>
      <c r="S211" s="98"/>
      <c r="T211" s="98"/>
      <c r="U211" s="98"/>
      <c r="V211" s="98"/>
      <c r="W211" s="103"/>
      <c r="X211" s="103"/>
      <c r="Y211" s="103"/>
      <c r="Z211" s="103"/>
      <c r="AA211" s="103"/>
      <c r="AB211" s="103"/>
      <c r="AC211" s="103"/>
      <c r="AD211" s="103"/>
      <c r="AE211" s="103"/>
      <c r="AF211" s="103"/>
      <c r="AG211" s="103"/>
      <c r="AH211" s="103"/>
      <c r="AI211" s="103"/>
      <c r="AJ211" s="103"/>
      <c r="AX211" s="103"/>
      <c r="AY211" s="103"/>
      <c r="AZ211" s="103"/>
      <c r="BA211" s="103"/>
    </row>
    <row r="212" spans="4:53" ht="15.75" customHeight="1" x14ac:dyDescent="0.25">
      <c r="D212" s="97"/>
      <c r="E212" s="98"/>
      <c r="F212" s="99"/>
      <c r="G212" s="99"/>
      <c r="H212" s="100"/>
      <c r="I212" s="98"/>
      <c r="J212" s="98"/>
      <c r="K212" s="99"/>
      <c r="L212" s="99"/>
      <c r="M212" s="99"/>
      <c r="N212" s="99"/>
      <c r="O212" s="101"/>
      <c r="P212" s="102"/>
      <c r="Q212" s="98"/>
      <c r="R212" s="98"/>
      <c r="S212" s="98"/>
      <c r="T212" s="98"/>
      <c r="U212" s="98"/>
      <c r="V212" s="98"/>
      <c r="W212" s="103"/>
      <c r="X212" s="103"/>
      <c r="Y212" s="103"/>
      <c r="Z212" s="103"/>
      <c r="AA212" s="103"/>
      <c r="AB212" s="103"/>
      <c r="AC212" s="103"/>
      <c r="AD212" s="103"/>
      <c r="AE212" s="103"/>
      <c r="AF212" s="103"/>
      <c r="AG212" s="103"/>
      <c r="AH212" s="103"/>
      <c r="AI212" s="103"/>
      <c r="AJ212" s="103"/>
      <c r="AX212" s="103"/>
      <c r="AY212" s="103"/>
      <c r="AZ212" s="103"/>
      <c r="BA212" s="103"/>
    </row>
    <row r="213" spans="4:53" ht="15.75" customHeight="1" x14ac:dyDescent="0.25">
      <c r="D213" s="97"/>
      <c r="E213" s="98"/>
      <c r="F213" s="99"/>
      <c r="G213" s="99"/>
      <c r="H213" s="100"/>
      <c r="I213" s="98"/>
      <c r="J213" s="98"/>
      <c r="K213" s="99"/>
      <c r="L213" s="99"/>
      <c r="M213" s="99"/>
      <c r="N213" s="99"/>
      <c r="O213" s="101"/>
      <c r="P213" s="102"/>
      <c r="Q213" s="98"/>
      <c r="R213" s="98"/>
      <c r="S213" s="98"/>
      <c r="T213" s="98"/>
      <c r="U213" s="98"/>
      <c r="V213" s="98"/>
      <c r="W213" s="103"/>
      <c r="X213" s="103"/>
      <c r="Y213" s="103"/>
      <c r="Z213" s="103"/>
      <c r="AA213" s="103"/>
      <c r="AB213" s="103"/>
      <c r="AC213" s="103"/>
      <c r="AD213" s="103"/>
      <c r="AE213" s="103"/>
      <c r="AF213" s="103"/>
      <c r="AG213" s="103"/>
      <c r="AH213" s="103"/>
      <c r="AI213" s="103"/>
      <c r="AJ213" s="103"/>
      <c r="AX213" s="103"/>
      <c r="AY213" s="103"/>
      <c r="AZ213" s="103"/>
      <c r="BA213" s="103"/>
    </row>
    <row r="214" spans="4:53" ht="15.75" customHeight="1" x14ac:dyDescent="0.25">
      <c r="D214" s="97"/>
      <c r="E214" s="98"/>
      <c r="F214" s="99"/>
      <c r="G214" s="99"/>
      <c r="H214" s="100"/>
      <c r="I214" s="98"/>
      <c r="J214" s="98"/>
      <c r="K214" s="99"/>
      <c r="L214" s="99"/>
      <c r="M214" s="99"/>
      <c r="N214" s="99"/>
      <c r="O214" s="101"/>
      <c r="P214" s="102"/>
      <c r="Q214" s="98"/>
      <c r="R214" s="98"/>
      <c r="S214" s="98"/>
      <c r="T214" s="98"/>
      <c r="U214" s="98"/>
      <c r="V214" s="98"/>
      <c r="W214" s="103"/>
      <c r="X214" s="103"/>
      <c r="Y214" s="103"/>
      <c r="Z214" s="103"/>
      <c r="AA214" s="103"/>
      <c r="AB214" s="103"/>
      <c r="AC214" s="103"/>
      <c r="AD214" s="103"/>
      <c r="AE214" s="103"/>
      <c r="AF214" s="103"/>
      <c r="AG214" s="103"/>
      <c r="AH214" s="103"/>
      <c r="AI214" s="103"/>
      <c r="AJ214" s="103"/>
      <c r="AX214" s="103"/>
      <c r="AY214" s="103"/>
      <c r="AZ214" s="103"/>
      <c r="BA214" s="103"/>
    </row>
    <row r="215" spans="4:53" ht="15.75" customHeight="1" x14ac:dyDescent="0.25">
      <c r="D215" s="97"/>
      <c r="E215" s="98"/>
      <c r="F215" s="99"/>
      <c r="G215" s="99"/>
      <c r="H215" s="100"/>
      <c r="I215" s="98"/>
      <c r="J215" s="98"/>
      <c r="K215" s="99"/>
      <c r="L215" s="99"/>
      <c r="M215" s="99"/>
      <c r="N215" s="99"/>
      <c r="O215" s="101"/>
      <c r="P215" s="102"/>
      <c r="Q215" s="98"/>
      <c r="R215" s="98"/>
      <c r="S215" s="98"/>
      <c r="T215" s="98"/>
      <c r="U215" s="98"/>
      <c r="V215" s="98"/>
      <c r="W215" s="103"/>
      <c r="X215" s="103"/>
      <c r="Y215" s="103"/>
      <c r="Z215" s="103"/>
      <c r="AA215" s="103"/>
      <c r="AB215" s="103"/>
      <c r="AC215" s="103"/>
      <c r="AD215" s="103"/>
      <c r="AE215" s="103"/>
      <c r="AF215" s="103"/>
      <c r="AG215" s="103"/>
      <c r="AH215" s="103"/>
      <c r="AI215" s="103"/>
      <c r="AJ215" s="103"/>
      <c r="AX215" s="103"/>
      <c r="AY215" s="103"/>
      <c r="AZ215" s="103"/>
      <c r="BA215" s="103"/>
    </row>
    <row r="216" spans="4:53" ht="15.75" customHeight="1" x14ac:dyDescent="0.25">
      <c r="D216" s="97"/>
      <c r="E216" s="98"/>
      <c r="F216" s="99"/>
      <c r="G216" s="99"/>
      <c r="H216" s="100"/>
      <c r="I216" s="98"/>
      <c r="J216" s="98"/>
      <c r="K216" s="99"/>
      <c r="L216" s="99"/>
      <c r="M216" s="99"/>
      <c r="N216" s="99"/>
      <c r="O216" s="101"/>
      <c r="P216" s="102"/>
      <c r="Q216" s="98"/>
      <c r="R216" s="98"/>
      <c r="S216" s="98"/>
      <c r="T216" s="98"/>
      <c r="U216" s="98"/>
      <c r="V216" s="98"/>
      <c r="W216" s="103"/>
      <c r="X216" s="103"/>
      <c r="Y216" s="103"/>
      <c r="Z216" s="103"/>
      <c r="AA216" s="103"/>
      <c r="AB216" s="103"/>
      <c r="AC216" s="103"/>
      <c r="AD216" s="103"/>
      <c r="AE216" s="103"/>
      <c r="AF216" s="103"/>
      <c r="AG216" s="103"/>
      <c r="AH216" s="103"/>
      <c r="AI216" s="103"/>
      <c r="AJ216" s="103"/>
      <c r="AX216" s="103"/>
      <c r="AY216" s="103"/>
      <c r="AZ216" s="103"/>
      <c r="BA216" s="103"/>
    </row>
    <row r="217" spans="4:53" ht="15.75" customHeight="1" x14ac:dyDescent="0.25">
      <c r="D217" s="97"/>
      <c r="E217" s="98"/>
      <c r="F217" s="99"/>
      <c r="G217" s="99"/>
      <c r="H217" s="100"/>
      <c r="I217" s="98"/>
      <c r="J217" s="98"/>
      <c r="K217" s="99"/>
      <c r="L217" s="99"/>
      <c r="M217" s="99"/>
      <c r="N217" s="99"/>
      <c r="O217" s="101"/>
      <c r="P217" s="102"/>
      <c r="Q217" s="98"/>
      <c r="R217" s="98"/>
      <c r="S217" s="98"/>
      <c r="T217" s="98"/>
      <c r="U217" s="98"/>
      <c r="V217" s="98"/>
      <c r="W217" s="103"/>
      <c r="X217" s="103"/>
      <c r="Y217" s="103"/>
      <c r="Z217" s="103"/>
      <c r="AA217" s="103"/>
      <c r="AB217" s="103"/>
      <c r="AC217" s="103"/>
      <c r="AD217" s="103"/>
      <c r="AE217" s="103"/>
      <c r="AF217" s="103"/>
      <c r="AG217" s="103"/>
      <c r="AH217" s="103"/>
      <c r="AI217" s="103"/>
      <c r="AJ217" s="103"/>
      <c r="AX217" s="103"/>
      <c r="AY217" s="103"/>
      <c r="AZ217" s="103"/>
      <c r="BA217" s="103"/>
    </row>
    <row r="218" spans="4:53" ht="15.75" customHeight="1" x14ac:dyDescent="0.25">
      <c r="D218" s="97"/>
      <c r="E218" s="98"/>
      <c r="F218" s="99"/>
      <c r="G218" s="99"/>
      <c r="H218" s="100"/>
      <c r="I218" s="98"/>
      <c r="J218" s="98"/>
      <c r="K218" s="99"/>
      <c r="L218" s="99"/>
      <c r="M218" s="99"/>
      <c r="N218" s="99"/>
      <c r="O218" s="101"/>
      <c r="P218" s="102"/>
      <c r="Q218" s="98"/>
      <c r="R218" s="98"/>
      <c r="S218" s="98"/>
      <c r="T218" s="98"/>
      <c r="U218" s="98"/>
      <c r="V218" s="98"/>
      <c r="W218" s="103"/>
      <c r="X218" s="103"/>
      <c r="Y218" s="103"/>
      <c r="Z218" s="103"/>
      <c r="AA218" s="103"/>
      <c r="AB218" s="103"/>
      <c r="AC218" s="103"/>
      <c r="AD218" s="103"/>
      <c r="AE218" s="103"/>
      <c r="AF218" s="103"/>
      <c r="AG218" s="103"/>
      <c r="AH218" s="103"/>
      <c r="AI218" s="103"/>
      <c r="AJ218" s="103"/>
      <c r="AX218" s="103"/>
      <c r="AY218" s="103"/>
      <c r="AZ218" s="103"/>
      <c r="BA218" s="103"/>
    </row>
    <row r="219" spans="4:53" ht="15.75" customHeight="1" x14ac:dyDescent="0.25">
      <c r="D219" s="97"/>
      <c r="E219" s="98"/>
      <c r="F219" s="99"/>
      <c r="G219" s="99"/>
      <c r="H219" s="100"/>
      <c r="I219" s="98"/>
      <c r="J219" s="98"/>
      <c r="K219" s="99"/>
      <c r="L219" s="99"/>
      <c r="M219" s="99"/>
      <c r="N219" s="99"/>
      <c r="O219" s="101"/>
      <c r="P219" s="102"/>
      <c r="Q219" s="98"/>
      <c r="R219" s="98"/>
      <c r="S219" s="98"/>
      <c r="T219" s="98"/>
      <c r="U219" s="98"/>
      <c r="V219" s="98"/>
      <c r="W219" s="103"/>
      <c r="X219" s="103"/>
      <c r="Y219" s="103"/>
      <c r="Z219" s="103"/>
      <c r="AA219" s="103"/>
      <c r="AB219" s="103"/>
      <c r="AC219" s="103"/>
      <c r="AD219" s="103"/>
      <c r="AE219" s="103"/>
      <c r="AF219" s="103"/>
      <c r="AG219" s="103"/>
      <c r="AH219" s="103"/>
      <c r="AI219" s="103"/>
      <c r="AJ219" s="103"/>
      <c r="AX219" s="103"/>
      <c r="AY219" s="103"/>
      <c r="AZ219" s="103"/>
      <c r="BA219" s="103"/>
    </row>
    <row r="220" spans="4:53" ht="15.75" customHeight="1" x14ac:dyDescent="0.25">
      <c r="D220" s="97"/>
      <c r="E220" s="98"/>
      <c r="F220" s="99"/>
      <c r="G220" s="99"/>
      <c r="H220" s="100"/>
      <c r="I220" s="98"/>
      <c r="J220" s="98"/>
      <c r="K220" s="99"/>
      <c r="L220" s="99"/>
      <c r="M220" s="99"/>
      <c r="N220" s="99"/>
      <c r="O220" s="101"/>
      <c r="P220" s="102"/>
      <c r="Q220" s="98"/>
      <c r="R220" s="98"/>
      <c r="S220" s="98"/>
      <c r="T220" s="98"/>
      <c r="U220" s="98"/>
      <c r="V220" s="98"/>
      <c r="W220" s="103"/>
      <c r="X220" s="103"/>
      <c r="Y220" s="103"/>
      <c r="Z220" s="103"/>
      <c r="AA220" s="103"/>
      <c r="AB220" s="103"/>
      <c r="AC220" s="103"/>
      <c r="AD220" s="103"/>
      <c r="AE220" s="103"/>
      <c r="AF220" s="103"/>
      <c r="AG220" s="103"/>
      <c r="AH220" s="103"/>
      <c r="AI220" s="103"/>
      <c r="AJ220" s="103"/>
      <c r="AX220" s="103"/>
      <c r="AY220" s="103"/>
      <c r="AZ220" s="103"/>
      <c r="BA220" s="103"/>
    </row>
    <row r="221" spans="4:53" ht="15.75" customHeight="1" x14ac:dyDescent="0.25">
      <c r="D221" s="97"/>
      <c r="E221" s="98"/>
      <c r="F221" s="99"/>
      <c r="G221" s="99"/>
      <c r="H221" s="100"/>
      <c r="I221" s="98"/>
      <c r="J221" s="98"/>
      <c r="K221" s="99"/>
      <c r="L221" s="99"/>
      <c r="M221" s="99"/>
      <c r="N221" s="99"/>
      <c r="O221" s="101"/>
      <c r="P221" s="102"/>
      <c r="Q221" s="98"/>
      <c r="R221" s="98"/>
      <c r="S221" s="98"/>
      <c r="T221" s="98"/>
      <c r="U221" s="98"/>
      <c r="V221" s="98"/>
      <c r="W221" s="103"/>
      <c r="X221" s="103"/>
      <c r="Y221" s="103"/>
      <c r="Z221" s="103"/>
      <c r="AA221" s="103"/>
      <c r="AB221" s="103"/>
      <c r="AC221" s="103"/>
      <c r="AD221" s="103"/>
      <c r="AE221" s="103"/>
      <c r="AF221" s="103"/>
      <c r="AG221" s="103"/>
      <c r="AH221" s="103"/>
      <c r="AI221" s="103"/>
      <c r="AJ221" s="103"/>
      <c r="AX221" s="103"/>
      <c r="AY221" s="103"/>
      <c r="AZ221" s="103"/>
      <c r="BA221" s="103"/>
    </row>
    <row r="222" spans="4:53" ht="15.75" customHeight="1" x14ac:dyDescent="0.25">
      <c r="D222" s="97"/>
      <c r="E222" s="98"/>
      <c r="F222" s="99"/>
      <c r="G222" s="99"/>
      <c r="H222" s="100"/>
      <c r="I222" s="98"/>
      <c r="J222" s="98"/>
      <c r="K222" s="99"/>
      <c r="L222" s="99"/>
      <c r="M222" s="99"/>
      <c r="N222" s="99"/>
      <c r="O222" s="101"/>
      <c r="P222" s="102"/>
      <c r="Q222" s="98"/>
      <c r="R222" s="98"/>
      <c r="S222" s="98"/>
      <c r="T222" s="98"/>
      <c r="U222" s="98"/>
      <c r="V222" s="98"/>
      <c r="W222" s="103"/>
      <c r="X222" s="103"/>
      <c r="Y222" s="103"/>
      <c r="Z222" s="103"/>
      <c r="AA222" s="103"/>
      <c r="AB222" s="103"/>
      <c r="AC222" s="103"/>
      <c r="AD222" s="103"/>
      <c r="AE222" s="103"/>
      <c r="AF222" s="103"/>
      <c r="AG222" s="103"/>
      <c r="AH222" s="103"/>
      <c r="AI222" s="103"/>
      <c r="AJ222" s="103"/>
      <c r="AX222" s="103"/>
      <c r="AY222" s="103"/>
      <c r="AZ222" s="103"/>
      <c r="BA222" s="103"/>
    </row>
    <row r="223" spans="4:53" ht="15.75" customHeight="1" x14ac:dyDescent="0.25">
      <c r="D223" s="97"/>
      <c r="E223" s="98"/>
      <c r="F223" s="99"/>
      <c r="G223" s="99"/>
      <c r="H223" s="100"/>
      <c r="I223" s="98"/>
      <c r="J223" s="98"/>
      <c r="K223" s="99"/>
      <c r="L223" s="99"/>
      <c r="M223" s="99"/>
      <c r="N223" s="99"/>
      <c r="O223" s="101"/>
      <c r="P223" s="102"/>
      <c r="Q223" s="98"/>
      <c r="R223" s="98"/>
      <c r="S223" s="98"/>
      <c r="T223" s="98"/>
      <c r="U223" s="98"/>
      <c r="V223" s="98"/>
      <c r="W223" s="103"/>
      <c r="X223" s="103"/>
      <c r="Y223" s="103"/>
      <c r="Z223" s="103"/>
      <c r="AA223" s="103"/>
      <c r="AB223" s="103"/>
      <c r="AC223" s="103"/>
      <c r="AD223" s="103"/>
      <c r="AE223" s="103"/>
      <c r="AF223" s="103"/>
      <c r="AG223" s="103"/>
      <c r="AH223" s="103"/>
      <c r="AI223" s="103"/>
      <c r="AJ223" s="103"/>
      <c r="AX223" s="103"/>
      <c r="AY223" s="103"/>
      <c r="AZ223" s="103"/>
      <c r="BA223" s="103"/>
    </row>
    <row r="224" spans="4:53" ht="15.75" customHeight="1" x14ac:dyDescent="0.25">
      <c r="I224" s="98"/>
      <c r="J224" s="98"/>
      <c r="K224" s="99"/>
      <c r="L224" s="99"/>
      <c r="M224" s="99"/>
      <c r="N224" s="99"/>
      <c r="O224" s="101"/>
      <c r="P224" s="102"/>
      <c r="Q224" s="98"/>
      <c r="R224" s="98"/>
      <c r="S224" s="98"/>
      <c r="T224" s="98"/>
      <c r="U224" s="98"/>
      <c r="V224" s="98"/>
      <c r="W224" s="103"/>
      <c r="X224" s="103"/>
      <c r="Y224" s="103"/>
      <c r="Z224" s="103"/>
      <c r="AA224" s="103"/>
      <c r="AB224" s="103"/>
      <c r="AC224" s="103"/>
      <c r="AD224" s="103"/>
      <c r="AE224" s="103"/>
      <c r="AF224" s="103"/>
      <c r="AG224" s="103"/>
      <c r="AH224" s="103"/>
      <c r="AI224" s="103"/>
      <c r="AJ224" s="103"/>
      <c r="AX224" s="103"/>
      <c r="AY224" s="103"/>
      <c r="AZ224" s="103"/>
      <c r="BA224" s="103"/>
    </row>
    <row r="225" spans="9:53" ht="15.75" customHeight="1" x14ac:dyDescent="0.25">
      <c r="I225" s="98"/>
      <c r="J225" s="98"/>
      <c r="K225" s="99"/>
      <c r="L225" s="99"/>
      <c r="M225" s="99"/>
      <c r="N225" s="99"/>
      <c r="O225" s="101"/>
      <c r="P225" s="102"/>
      <c r="Q225" s="98"/>
      <c r="R225" s="98"/>
      <c r="S225" s="98"/>
      <c r="T225" s="98"/>
      <c r="U225" s="98"/>
      <c r="V225" s="98"/>
      <c r="W225" s="103"/>
      <c r="X225" s="103"/>
      <c r="Y225" s="103"/>
      <c r="Z225" s="103"/>
      <c r="AA225" s="103"/>
      <c r="AB225" s="103"/>
      <c r="AC225" s="103"/>
      <c r="AD225" s="103"/>
      <c r="AE225" s="103"/>
      <c r="AF225" s="103"/>
      <c r="AG225" s="103"/>
      <c r="AH225" s="103"/>
      <c r="AI225" s="103"/>
      <c r="AJ225" s="103"/>
      <c r="AX225" s="103"/>
      <c r="AY225" s="103"/>
      <c r="AZ225" s="103"/>
      <c r="BA225" s="103"/>
    </row>
    <row r="226" spans="9:53" ht="15.75" customHeight="1" x14ac:dyDescent="0.25">
      <c r="I226" s="98"/>
      <c r="J226" s="98"/>
      <c r="K226" s="99"/>
      <c r="L226" s="99"/>
      <c r="M226" s="99"/>
      <c r="N226" s="99"/>
      <c r="O226" s="101"/>
      <c r="P226" s="102"/>
      <c r="Q226" s="98"/>
      <c r="R226" s="98"/>
      <c r="S226" s="98"/>
      <c r="T226" s="98"/>
      <c r="U226" s="98"/>
      <c r="V226" s="98"/>
      <c r="W226" s="103"/>
      <c r="X226" s="103"/>
      <c r="Y226" s="103"/>
      <c r="Z226" s="103"/>
      <c r="AA226" s="103"/>
      <c r="AB226" s="103"/>
      <c r="AC226" s="103"/>
      <c r="AD226" s="103"/>
      <c r="AE226" s="103"/>
      <c r="AF226" s="103"/>
      <c r="AG226" s="103"/>
      <c r="AH226" s="103"/>
      <c r="AI226" s="103"/>
      <c r="AJ226" s="103"/>
      <c r="AX226" s="103"/>
      <c r="AY226" s="103"/>
      <c r="AZ226" s="103"/>
      <c r="BA226" s="103"/>
    </row>
    <row r="227" spans="9:53" ht="15.75" customHeight="1" x14ac:dyDescent="0.25">
      <c r="I227" s="98"/>
      <c r="J227" s="98"/>
      <c r="K227" s="99"/>
      <c r="L227" s="99"/>
      <c r="M227" s="99"/>
      <c r="N227" s="99"/>
      <c r="O227" s="101"/>
      <c r="P227" s="102"/>
      <c r="Q227" s="98"/>
      <c r="R227" s="98"/>
      <c r="S227" s="98"/>
      <c r="T227" s="98"/>
      <c r="U227" s="98"/>
      <c r="V227" s="98"/>
      <c r="W227" s="103"/>
      <c r="X227" s="103"/>
      <c r="Y227" s="103"/>
      <c r="Z227" s="103"/>
      <c r="AA227" s="103"/>
      <c r="AB227" s="103"/>
      <c r="AC227" s="103"/>
      <c r="AD227" s="103"/>
      <c r="AE227" s="103"/>
      <c r="AF227" s="103"/>
      <c r="AG227" s="103"/>
      <c r="AH227" s="103"/>
      <c r="AI227" s="103"/>
      <c r="AJ227" s="103"/>
      <c r="AX227" s="103"/>
      <c r="AY227" s="103"/>
      <c r="AZ227" s="103"/>
      <c r="BA227" s="103"/>
    </row>
    <row r="228" spans="9:53" ht="15.75" customHeight="1" x14ac:dyDescent="0.25">
      <c r="I228" s="98"/>
      <c r="J228" s="98"/>
      <c r="K228" s="99"/>
      <c r="L228" s="99"/>
      <c r="M228" s="99"/>
      <c r="N228" s="99"/>
      <c r="O228" s="101"/>
      <c r="P228" s="102"/>
      <c r="Q228" s="98"/>
      <c r="R228" s="98"/>
      <c r="S228" s="98"/>
      <c r="T228" s="98"/>
      <c r="U228" s="98"/>
      <c r="V228" s="98"/>
      <c r="W228" s="103"/>
      <c r="X228" s="103"/>
      <c r="Y228" s="103"/>
      <c r="Z228" s="103"/>
      <c r="AA228" s="103"/>
      <c r="AB228" s="103"/>
      <c r="AC228" s="103"/>
      <c r="AD228" s="103"/>
      <c r="AE228" s="103"/>
      <c r="AF228" s="103"/>
      <c r="AG228" s="103"/>
      <c r="AH228" s="103"/>
      <c r="AI228" s="103"/>
      <c r="AJ228" s="103"/>
      <c r="AX228" s="103"/>
      <c r="AY228" s="103"/>
      <c r="AZ228" s="103"/>
      <c r="BA228" s="103"/>
    </row>
    <row r="229" spans="9:53" ht="15.75" customHeight="1" x14ac:dyDescent="0.25">
      <c r="W229" s="103"/>
      <c r="X229" s="103"/>
      <c r="Y229" s="103"/>
      <c r="Z229" s="103"/>
      <c r="AA229" s="103"/>
      <c r="AB229" s="103"/>
      <c r="AC229" s="103"/>
      <c r="AD229" s="103"/>
      <c r="AE229" s="103"/>
      <c r="AF229" s="103"/>
      <c r="AG229" s="103"/>
      <c r="AH229" s="103"/>
      <c r="AI229" s="103"/>
      <c r="AJ229" s="103"/>
      <c r="AX229" s="103"/>
      <c r="AY229" s="103"/>
      <c r="AZ229" s="103"/>
      <c r="BA229" s="103"/>
    </row>
    <row r="230" spans="9:53" ht="15.75" customHeight="1" x14ac:dyDescent="0.25">
      <c r="W230" s="103"/>
      <c r="X230" s="103"/>
      <c r="Y230" s="103"/>
      <c r="Z230" s="103"/>
      <c r="AA230" s="103"/>
      <c r="AB230" s="103"/>
      <c r="AC230" s="103"/>
      <c r="AD230" s="103"/>
      <c r="AE230" s="103"/>
      <c r="AF230" s="103"/>
      <c r="AG230" s="103"/>
      <c r="AH230" s="103"/>
      <c r="AI230" s="103"/>
      <c r="AJ230" s="103"/>
      <c r="AX230" s="103"/>
      <c r="AY230" s="103"/>
      <c r="AZ230" s="103"/>
      <c r="BA230" s="103"/>
    </row>
    <row r="231" spans="9:53" ht="15.75" customHeight="1" x14ac:dyDescent="0.25">
      <c r="W231" s="103"/>
      <c r="X231" s="103"/>
      <c r="Y231" s="103"/>
      <c r="Z231" s="103"/>
      <c r="AA231" s="103"/>
      <c r="AB231" s="103"/>
      <c r="AC231" s="103"/>
      <c r="AD231" s="103"/>
      <c r="AE231" s="103"/>
      <c r="AF231" s="103"/>
      <c r="AG231" s="103"/>
      <c r="AH231" s="103"/>
      <c r="AI231" s="103"/>
      <c r="AJ231" s="103"/>
      <c r="AX231" s="103"/>
      <c r="AY231" s="103"/>
      <c r="AZ231" s="103"/>
      <c r="BA231" s="103"/>
    </row>
    <row r="232" spans="9:53" ht="15.75" customHeight="1" x14ac:dyDescent="0.25">
      <c r="W232" s="103"/>
      <c r="X232" s="103"/>
      <c r="Y232" s="103"/>
      <c r="Z232" s="103"/>
      <c r="AA232" s="103"/>
      <c r="AB232" s="103"/>
      <c r="AC232" s="103"/>
      <c r="AD232" s="103"/>
      <c r="AE232" s="103"/>
      <c r="AF232" s="103"/>
      <c r="AG232" s="103"/>
      <c r="AH232" s="103"/>
      <c r="AI232" s="103"/>
      <c r="AJ232" s="103"/>
      <c r="AX232" s="103"/>
      <c r="AY232" s="103"/>
      <c r="AZ232" s="103"/>
      <c r="BA232" s="103"/>
    </row>
    <row r="233" spans="9:53" ht="15.75" customHeight="1" x14ac:dyDescent="0.25">
      <c r="W233" s="103"/>
      <c r="X233" s="103"/>
      <c r="Y233" s="103"/>
      <c r="Z233" s="103"/>
      <c r="AA233" s="103"/>
      <c r="AB233" s="103"/>
      <c r="AC233" s="103"/>
      <c r="AD233" s="103"/>
      <c r="AE233" s="103"/>
      <c r="AF233" s="103"/>
      <c r="AG233" s="103"/>
      <c r="AH233" s="103"/>
      <c r="AI233" s="103"/>
      <c r="AJ233" s="103"/>
      <c r="AX233" s="103"/>
      <c r="AY233" s="103"/>
      <c r="AZ233" s="103"/>
      <c r="BA233" s="103"/>
    </row>
    <row r="234" spans="9:53" ht="15.75" customHeight="1" x14ac:dyDescent="0.25">
      <c r="W234" s="103"/>
      <c r="X234" s="103"/>
      <c r="Y234" s="103"/>
      <c r="Z234" s="103"/>
      <c r="AA234" s="103"/>
      <c r="AB234" s="103"/>
      <c r="AC234" s="103"/>
      <c r="AD234" s="103"/>
      <c r="AE234" s="103"/>
      <c r="AF234" s="103"/>
      <c r="AG234" s="103"/>
      <c r="AH234" s="103"/>
      <c r="AI234" s="103"/>
      <c r="AJ234" s="103"/>
      <c r="AX234" s="103"/>
      <c r="AY234" s="103"/>
      <c r="AZ234" s="103"/>
      <c r="BA234" s="103"/>
    </row>
    <row r="235" spans="9:53" ht="15.75" customHeight="1" x14ac:dyDescent="0.25">
      <c r="W235" s="103"/>
      <c r="X235" s="103"/>
      <c r="Y235" s="103"/>
      <c r="Z235" s="103"/>
      <c r="AA235" s="103"/>
      <c r="AB235" s="103"/>
      <c r="AC235" s="103"/>
      <c r="AD235" s="103"/>
      <c r="AE235" s="103"/>
      <c r="AF235" s="103"/>
      <c r="AG235" s="103"/>
      <c r="AH235" s="103"/>
      <c r="AI235" s="103"/>
      <c r="AJ235" s="103"/>
      <c r="AX235" s="103"/>
      <c r="AY235" s="103"/>
      <c r="AZ235" s="103"/>
      <c r="BA235" s="103"/>
    </row>
    <row r="236" spans="9:53" ht="15.75" customHeight="1" x14ac:dyDescent="0.25">
      <c r="W236" s="103"/>
      <c r="X236" s="103"/>
      <c r="Y236" s="103"/>
      <c r="Z236" s="103"/>
      <c r="AA236" s="103"/>
      <c r="AB236" s="103"/>
      <c r="AC236" s="103"/>
      <c r="AD236" s="103"/>
      <c r="AE236" s="103"/>
      <c r="AF236" s="103"/>
      <c r="AG236" s="103"/>
      <c r="AH236" s="103"/>
      <c r="AI236" s="103"/>
      <c r="AJ236" s="103"/>
      <c r="AX236" s="103"/>
      <c r="AY236" s="103"/>
      <c r="AZ236" s="103"/>
      <c r="BA236" s="103"/>
    </row>
    <row r="237" spans="9:53" ht="15.75" customHeight="1" x14ac:dyDescent="0.25">
      <c r="W237" s="103"/>
      <c r="X237" s="103"/>
      <c r="Y237" s="103"/>
      <c r="Z237" s="103"/>
      <c r="AA237" s="103"/>
      <c r="AB237" s="103"/>
      <c r="AC237" s="103"/>
      <c r="AD237" s="103"/>
      <c r="AE237" s="103"/>
      <c r="AF237" s="103"/>
      <c r="AG237" s="103"/>
      <c r="AH237" s="103"/>
      <c r="AI237" s="103"/>
      <c r="AJ237" s="103"/>
      <c r="AX237" s="103"/>
      <c r="AY237" s="103"/>
      <c r="AZ237" s="103"/>
      <c r="BA237" s="103"/>
    </row>
    <row r="238" spans="9:53" ht="15.75" customHeight="1" x14ac:dyDescent="0.25">
      <c r="W238" s="103"/>
      <c r="X238" s="103"/>
      <c r="Y238" s="103"/>
      <c r="Z238" s="103"/>
      <c r="AA238" s="103"/>
      <c r="AB238" s="103"/>
      <c r="AC238" s="103"/>
      <c r="AD238" s="103"/>
      <c r="AE238" s="103"/>
      <c r="AF238" s="103"/>
      <c r="AG238" s="103"/>
      <c r="AH238" s="103"/>
      <c r="AI238" s="103"/>
      <c r="AJ238" s="103"/>
      <c r="AX238" s="103"/>
      <c r="AY238" s="103"/>
      <c r="AZ238" s="103"/>
      <c r="BA238" s="103"/>
    </row>
    <row r="239" spans="9:53" ht="15.75" customHeight="1" x14ac:dyDescent="0.25">
      <c r="W239" s="103"/>
      <c r="X239" s="103"/>
      <c r="Y239" s="103"/>
      <c r="Z239" s="103"/>
      <c r="AA239" s="103"/>
      <c r="AB239" s="103"/>
      <c r="AC239" s="103"/>
      <c r="AD239" s="103"/>
      <c r="AE239" s="103"/>
      <c r="AF239" s="103"/>
      <c r="AG239" s="103"/>
      <c r="AH239" s="103"/>
      <c r="AI239" s="103"/>
      <c r="AJ239" s="103"/>
      <c r="AX239" s="103"/>
      <c r="AY239" s="103"/>
      <c r="AZ239" s="103"/>
      <c r="BA239" s="103"/>
    </row>
    <row r="240" spans="9:53" ht="15.75" customHeight="1" x14ac:dyDescent="0.25">
      <c r="W240" s="103"/>
      <c r="X240" s="103"/>
      <c r="Y240" s="103"/>
      <c r="Z240" s="103"/>
      <c r="AA240" s="103"/>
      <c r="AB240" s="103"/>
      <c r="AC240" s="103"/>
      <c r="AD240" s="103"/>
      <c r="AE240" s="103"/>
      <c r="AF240" s="103"/>
      <c r="AG240" s="103"/>
      <c r="AH240" s="103"/>
      <c r="AI240" s="103"/>
      <c r="AJ240" s="103"/>
      <c r="AX240" s="103"/>
      <c r="AY240" s="103"/>
      <c r="AZ240" s="103"/>
      <c r="BA240" s="103"/>
    </row>
    <row r="241" spans="23:53" ht="15.75" customHeight="1" x14ac:dyDescent="0.25">
      <c r="W241" s="103"/>
      <c r="X241" s="103"/>
      <c r="Y241" s="103"/>
      <c r="Z241" s="103"/>
      <c r="AA241" s="103"/>
      <c r="AB241" s="103"/>
      <c r="AC241" s="103"/>
      <c r="AD241" s="103"/>
      <c r="AE241" s="103"/>
      <c r="AF241" s="103"/>
      <c r="AG241" s="103"/>
      <c r="AH241" s="103"/>
      <c r="AI241" s="103"/>
      <c r="AJ241" s="103"/>
      <c r="AX241" s="103"/>
      <c r="AY241" s="103"/>
      <c r="AZ241" s="103"/>
      <c r="BA241" s="103"/>
    </row>
    <row r="242" spans="23:53" ht="15.75" customHeight="1" x14ac:dyDescent="0.25">
      <c r="W242" s="103"/>
      <c r="X242" s="103"/>
      <c r="Y242" s="103"/>
      <c r="Z242" s="103"/>
      <c r="AA242" s="103"/>
      <c r="AB242" s="103"/>
      <c r="AC242" s="103"/>
      <c r="AD242" s="103"/>
      <c r="AE242" s="103"/>
      <c r="AF242" s="103"/>
      <c r="AG242" s="103"/>
      <c r="AH242" s="103"/>
      <c r="AI242" s="103"/>
      <c r="AJ242" s="103"/>
      <c r="AX242" s="103"/>
      <c r="AY242" s="103"/>
      <c r="AZ242" s="103"/>
      <c r="BA242" s="103"/>
    </row>
    <row r="243" spans="23:53" ht="15.75" customHeight="1" x14ac:dyDescent="0.25">
      <c r="W243" s="103"/>
      <c r="X243" s="103"/>
      <c r="Y243" s="103"/>
      <c r="Z243" s="103"/>
      <c r="AA243" s="103"/>
      <c r="AB243" s="103"/>
      <c r="AC243" s="103"/>
      <c r="AD243" s="103"/>
      <c r="AE243" s="103"/>
      <c r="AF243" s="103"/>
      <c r="AG243" s="103"/>
      <c r="AH243" s="103"/>
      <c r="AI243" s="103"/>
      <c r="AJ243" s="103"/>
      <c r="AX243" s="103"/>
      <c r="AY243" s="103"/>
      <c r="AZ243" s="103"/>
      <c r="BA243" s="103"/>
    </row>
    <row r="244" spans="23:53" ht="15.75" customHeight="1" x14ac:dyDescent="0.25">
      <c r="W244" s="103"/>
      <c r="X244" s="103"/>
      <c r="Y244" s="103"/>
      <c r="Z244" s="103"/>
      <c r="AA244" s="103"/>
      <c r="AB244" s="103"/>
      <c r="AC244" s="103"/>
      <c r="AD244" s="103"/>
      <c r="AE244" s="103"/>
      <c r="AF244" s="103"/>
      <c r="AG244" s="103"/>
      <c r="AH244" s="103"/>
      <c r="AI244" s="103"/>
      <c r="AJ244" s="103"/>
      <c r="AX244" s="103"/>
      <c r="AY244" s="103"/>
      <c r="AZ244" s="103"/>
      <c r="BA244" s="103"/>
    </row>
    <row r="245" spans="23:53" ht="15.75" customHeight="1" x14ac:dyDescent="0.25">
      <c r="W245" s="103"/>
      <c r="X245" s="103"/>
      <c r="Y245" s="103"/>
      <c r="Z245" s="103"/>
      <c r="AA245" s="103"/>
      <c r="AB245" s="103"/>
      <c r="AC245" s="103"/>
      <c r="AD245" s="103"/>
      <c r="AE245" s="103"/>
      <c r="AF245" s="103"/>
      <c r="AG245" s="103"/>
      <c r="AH245" s="103"/>
      <c r="AI245" s="103"/>
      <c r="AJ245" s="103"/>
      <c r="AX245" s="103"/>
      <c r="AY245" s="103"/>
      <c r="AZ245" s="103"/>
      <c r="BA245" s="103"/>
    </row>
    <row r="246" spans="23:53" ht="15.75" customHeight="1" x14ac:dyDescent="0.25">
      <c r="W246" s="103"/>
      <c r="X246" s="103"/>
      <c r="Y246" s="103"/>
      <c r="Z246" s="103"/>
      <c r="AA246" s="103"/>
      <c r="AB246" s="103"/>
      <c r="AC246" s="103"/>
      <c r="AD246" s="103"/>
      <c r="AE246" s="103"/>
      <c r="AF246" s="103"/>
      <c r="AG246" s="103"/>
      <c r="AH246" s="103"/>
      <c r="AI246" s="103"/>
      <c r="AJ246" s="103"/>
      <c r="AX246" s="103"/>
      <c r="AY246" s="103"/>
      <c r="AZ246" s="103"/>
      <c r="BA246" s="103"/>
    </row>
    <row r="247" spans="23:53" ht="15.75" customHeight="1" x14ac:dyDescent="0.25">
      <c r="W247" s="103"/>
      <c r="X247" s="103"/>
      <c r="Y247" s="103"/>
      <c r="Z247" s="103"/>
      <c r="AA247" s="103"/>
      <c r="AB247" s="103"/>
      <c r="AC247" s="103"/>
      <c r="AD247" s="103"/>
      <c r="AE247" s="103"/>
      <c r="AF247" s="103"/>
      <c r="AG247" s="103"/>
      <c r="AH247" s="103"/>
      <c r="AI247" s="103"/>
      <c r="AJ247" s="103"/>
      <c r="AX247" s="103"/>
      <c r="AY247" s="103"/>
      <c r="AZ247" s="103"/>
      <c r="BA247" s="103"/>
    </row>
    <row r="248" spans="23:53" ht="15.75" customHeight="1" x14ac:dyDescent="0.25">
      <c r="W248" s="103"/>
      <c r="X248" s="103"/>
      <c r="Y248" s="103"/>
      <c r="Z248" s="103"/>
      <c r="AA248" s="103"/>
      <c r="AB248" s="103"/>
      <c r="AC248" s="103"/>
      <c r="AD248" s="103"/>
      <c r="AE248" s="103"/>
      <c r="AF248" s="103"/>
      <c r="AG248" s="103"/>
      <c r="AH248" s="103"/>
      <c r="AI248" s="103"/>
      <c r="AJ248" s="103"/>
      <c r="AX248" s="103"/>
      <c r="AY248" s="103"/>
      <c r="AZ248" s="103"/>
      <c r="BA248" s="103"/>
    </row>
    <row r="249" spans="23:53" ht="15.75" customHeight="1" x14ac:dyDescent="0.25">
      <c r="W249" s="103"/>
      <c r="X249" s="103"/>
      <c r="Y249" s="103"/>
      <c r="Z249" s="103"/>
      <c r="AA249" s="103"/>
      <c r="AB249" s="103"/>
      <c r="AC249" s="103"/>
      <c r="AD249" s="103"/>
      <c r="AE249" s="103"/>
      <c r="AF249" s="103"/>
      <c r="AG249" s="103"/>
      <c r="AH249" s="103"/>
      <c r="AI249" s="103"/>
      <c r="AJ249" s="103"/>
      <c r="AX249" s="103"/>
      <c r="AY249" s="103"/>
      <c r="AZ249" s="103"/>
      <c r="BA249" s="103"/>
    </row>
    <row r="250" spans="23:53" ht="15.75" customHeight="1" x14ac:dyDescent="0.25">
      <c r="W250" s="103"/>
      <c r="X250" s="103"/>
      <c r="Y250" s="103"/>
      <c r="Z250" s="103"/>
      <c r="AA250" s="103"/>
      <c r="AB250" s="103"/>
      <c r="AC250" s="103"/>
      <c r="AD250" s="103"/>
      <c r="AE250" s="103"/>
      <c r="AF250" s="103"/>
      <c r="AG250" s="103"/>
      <c r="AH250" s="103"/>
      <c r="AI250" s="103"/>
      <c r="AJ250" s="103"/>
      <c r="AX250" s="103"/>
      <c r="AY250" s="103"/>
      <c r="AZ250" s="103"/>
      <c r="BA250" s="103"/>
    </row>
    <row r="251" spans="23:53" ht="15.75" customHeight="1" x14ac:dyDescent="0.25">
      <c r="W251" s="103"/>
      <c r="X251" s="103"/>
      <c r="Y251" s="103"/>
      <c r="Z251" s="103"/>
      <c r="AA251" s="103"/>
      <c r="AB251" s="103"/>
      <c r="AC251" s="103"/>
      <c r="AD251" s="103"/>
      <c r="AE251" s="103"/>
      <c r="AF251" s="103"/>
      <c r="AG251" s="103"/>
      <c r="AH251" s="103"/>
      <c r="AI251" s="103"/>
      <c r="AJ251" s="103"/>
      <c r="AX251" s="103"/>
      <c r="AY251" s="103"/>
      <c r="AZ251" s="103"/>
      <c r="BA251" s="103"/>
    </row>
    <row r="252" spans="23:53" ht="15.75" customHeight="1" x14ac:dyDescent="0.25">
      <c r="W252" s="103"/>
      <c r="X252" s="103"/>
      <c r="Y252" s="103"/>
      <c r="Z252" s="103"/>
      <c r="AA252" s="103"/>
      <c r="AB252" s="103"/>
      <c r="AC252" s="103"/>
      <c r="AD252" s="103"/>
      <c r="AE252" s="103"/>
      <c r="AF252" s="103"/>
      <c r="AG252" s="103"/>
      <c r="AH252" s="103"/>
      <c r="AI252" s="103"/>
      <c r="AJ252" s="103"/>
      <c r="AX252" s="103"/>
      <c r="AY252" s="103"/>
      <c r="AZ252" s="103"/>
      <c r="BA252" s="103"/>
    </row>
    <row r="253" spans="23:53" ht="15.75" customHeight="1" x14ac:dyDescent="0.25">
      <c r="W253" s="103"/>
      <c r="X253" s="103"/>
      <c r="Y253" s="103"/>
      <c r="Z253" s="103"/>
      <c r="AA253" s="103"/>
      <c r="AB253" s="103"/>
      <c r="AC253" s="103"/>
      <c r="AD253" s="103"/>
      <c r="AE253" s="103"/>
      <c r="AF253" s="103"/>
      <c r="AG253" s="103"/>
      <c r="AH253" s="103"/>
      <c r="AI253" s="103"/>
      <c r="AJ253" s="103"/>
      <c r="AX253" s="103"/>
      <c r="AY253" s="103"/>
      <c r="AZ253" s="103"/>
      <c r="BA253" s="103"/>
    </row>
    <row r="254" spans="23:53" ht="15.75" customHeight="1" x14ac:dyDescent="0.25">
      <c r="W254" s="103"/>
      <c r="X254" s="103"/>
      <c r="Y254" s="103"/>
      <c r="Z254" s="103"/>
      <c r="AA254" s="103"/>
      <c r="AB254" s="103"/>
      <c r="AC254" s="103"/>
      <c r="AD254" s="103"/>
      <c r="AE254" s="103"/>
      <c r="AF254" s="103"/>
      <c r="AG254" s="103"/>
      <c r="AH254" s="103"/>
      <c r="AI254" s="103"/>
      <c r="AJ254" s="103"/>
      <c r="AX254" s="103"/>
      <c r="AY254" s="103"/>
      <c r="AZ254" s="103"/>
      <c r="BA254" s="103"/>
    </row>
    <row r="255" spans="23:53" ht="15.75" customHeight="1" x14ac:dyDescent="0.25">
      <c r="W255" s="103"/>
      <c r="X255" s="103"/>
      <c r="Y255" s="103"/>
      <c r="Z255" s="103"/>
      <c r="AA255" s="103"/>
      <c r="AB255" s="103"/>
      <c r="AC255" s="103"/>
      <c r="AD255" s="103"/>
      <c r="AE255" s="103"/>
      <c r="AF255" s="103"/>
      <c r="AG255" s="103"/>
      <c r="AH255" s="103"/>
      <c r="AI255" s="103"/>
      <c r="AJ255" s="103"/>
      <c r="AX255" s="103"/>
      <c r="AY255" s="103"/>
      <c r="AZ255" s="103"/>
      <c r="BA255" s="103"/>
    </row>
    <row r="256" spans="23:53" ht="15.75" customHeight="1" x14ac:dyDescent="0.25">
      <c r="W256" s="103"/>
      <c r="X256" s="103"/>
      <c r="Y256" s="103"/>
      <c r="Z256" s="103"/>
      <c r="AA256" s="103"/>
      <c r="AB256" s="103"/>
      <c r="AC256" s="103"/>
      <c r="AD256" s="103"/>
      <c r="AE256" s="103"/>
      <c r="AF256" s="103"/>
      <c r="AG256" s="103"/>
      <c r="AH256" s="103"/>
      <c r="AI256" s="103"/>
      <c r="AJ256" s="103"/>
      <c r="AX256" s="103"/>
      <c r="AY256" s="103"/>
      <c r="AZ256" s="103"/>
      <c r="BA256" s="103"/>
    </row>
    <row r="257" spans="23:53" ht="15.75" customHeight="1" x14ac:dyDescent="0.25">
      <c r="W257" s="103"/>
      <c r="X257" s="103"/>
      <c r="Y257" s="103"/>
      <c r="Z257" s="103"/>
      <c r="AA257" s="103"/>
      <c r="AB257" s="103"/>
      <c r="AC257" s="103"/>
      <c r="AD257" s="103"/>
      <c r="AE257" s="103"/>
      <c r="AF257" s="103"/>
      <c r="AG257" s="103"/>
      <c r="AH257" s="103"/>
      <c r="AI257" s="103"/>
      <c r="AJ257" s="103"/>
      <c r="AX257" s="103"/>
      <c r="AY257" s="103"/>
      <c r="AZ257" s="103"/>
      <c r="BA257" s="103"/>
    </row>
    <row r="258" spans="23:53" ht="15.75" customHeight="1" x14ac:dyDescent="0.25">
      <c r="W258" s="103"/>
      <c r="X258" s="103"/>
      <c r="Y258" s="103"/>
      <c r="Z258" s="103"/>
      <c r="AA258" s="103"/>
      <c r="AB258" s="103"/>
      <c r="AC258" s="103"/>
      <c r="AD258" s="103"/>
      <c r="AE258" s="103"/>
      <c r="AF258" s="103"/>
      <c r="AG258" s="103"/>
      <c r="AH258" s="103"/>
      <c r="AI258" s="103"/>
      <c r="AJ258" s="103"/>
      <c r="AX258" s="103"/>
      <c r="AY258" s="103"/>
      <c r="AZ258" s="103"/>
      <c r="BA258" s="103"/>
    </row>
    <row r="259" spans="23:53" ht="15.75" customHeight="1" x14ac:dyDescent="0.25">
      <c r="W259" s="103"/>
      <c r="X259" s="103"/>
      <c r="Y259" s="103"/>
      <c r="Z259" s="103"/>
      <c r="AA259" s="103"/>
      <c r="AB259" s="103"/>
      <c r="AC259" s="103"/>
      <c r="AD259" s="103"/>
      <c r="AE259" s="103"/>
      <c r="AF259" s="103"/>
      <c r="AG259" s="103"/>
      <c r="AH259" s="103"/>
      <c r="AI259" s="103"/>
      <c r="AJ259" s="103"/>
      <c r="AX259" s="103"/>
      <c r="AY259" s="103"/>
      <c r="AZ259" s="103"/>
      <c r="BA259" s="103"/>
    </row>
    <row r="260" spans="23:53" ht="15.75" customHeight="1" x14ac:dyDescent="0.25">
      <c r="W260" s="103"/>
      <c r="X260" s="103"/>
      <c r="Y260" s="103"/>
      <c r="Z260" s="103"/>
      <c r="AA260" s="103"/>
      <c r="AB260" s="103"/>
      <c r="AC260" s="103"/>
      <c r="AD260" s="103"/>
      <c r="AE260" s="103"/>
      <c r="AF260" s="103"/>
      <c r="AG260" s="103"/>
      <c r="AH260" s="103"/>
      <c r="AI260" s="103"/>
      <c r="AJ260" s="103"/>
      <c r="AX260" s="103"/>
      <c r="AY260" s="103"/>
      <c r="AZ260" s="103"/>
      <c r="BA260" s="103"/>
    </row>
    <row r="261" spans="23:53" ht="15.75" customHeight="1" x14ac:dyDescent="0.25">
      <c r="W261" s="103"/>
      <c r="X261" s="103"/>
      <c r="Y261" s="103"/>
      <c r="Z261" s="103"/>
      <c r="AA261" s="103"/>
      <c r="AB261" s="103"/>
      <c r="AC261" s="103"/>
      <c r="AD261" s="103"/>
      <c r="AE261" s="103"/>
      <c r="AF261" s="103"/>
      <c r="AG261" s="103"/>
      <c r="AH261" s="103"/>
      <c r="AI261" s="103"/>
      <c r="AJ261" s="103"/>
      <c r="AX261" s="103"/>
      <c r="AY261" s="103"/>
      <c r="AZ261" s="103"/>
      <c r="BA261" s="103"/>
    </row>
    <row r="262" spans="23:53" ht="15.75" customHeight="1" x14ac:dyDescent="0.25">
      <c r="W262" s="103"/>
      <c r="X262" s="103"/>
      <c r="Y262" s="103"/>
      <c r="Z262" s="103"/>
      <c r="AA262" s="103"/>
      <c r="AB262" s="103"/>
      <c r="AC262" s="103"/>
      <c r="AD262" s="103"/>
      <c r="AE262" s="103"/>
      <c r="AF262" s="103"/>
      <c r="AG262" s="103"/>
      <c r="AH262" s="103"/>
      <c r="AI262" s="103"/>
      <c r="AJ262" s="103"/>
      <c r="AX262" s="103"/>
      <c r="AY262" s="103"/>
      <c r="AZ262" s="103"/>
      <c r="BA262" s="103"/>
    </row>
    <row r="263" spans="23:53" ht="15.75" customHeight="1" x14ac:dyDescent="0.25">
      <c r="W263" s="103"/>
      <c r="X263" s="103"/>
      <c r="Y263" s="103"/>
      <c r="Z263" s="103"/>
      <c r="AA263" s="103"/>
      <c r="AB263" s="103"/>
      <c r="AC263" s="103"/>
      <c r="AD263" s="103"/>
      <c r="AE263" s="103"/>
      <c r="AF263" s="103"/>
      <c r="AG263" s="103"/>
      <c r="AH263" s="103"/>
      <c r="AI263" s="103"/>
      <c r="AJ263" s="103"/>
      <c r="AX263" s="103"/>
      <c r="AY263" s="103"/>
      <c r="AZ263" s="103"/>
      <c r="BA263" s="103"/>
    </row>
    <row r="264" spans="23:53" ht="15.75" customHeight="1" x14ac:dyDescent="0.25">
      <c r="W264" s="103"/>
      <c r="X264" s="103"/>
      <c r="Y264" s="103"/>
      <c r="Z264" s="103"/>
      <c r="AA264" s="103"/>
      <c r="AB264" s="103"/>
      <c r="AC264" s="103"/>
      <c r="AD264" s="103"/>
      <c r="AE264" s="103"/>
      <c r="AF264" s="103"/>
      <c r="AG264" s="103"/>
      <c r="AH264" s="103"/>
      <c r="AI264" s="103"/>
      <c r="AJ264" s="103"/>
      <c r="AX264" s="103"/>
      <c r="AY264" s="103"/>
      <c r="AZ264" s="103"/>
      <c r="BA264" s="103"/>
    </row>
    <row r="265" spans="23:53" ht="15.75" customHeight="1" x14ac:dyDescent="0.25">
      <c r="W265" s="103"/>
      <c r="X265" s="103"/>
      <c r="Y265" s="103"/>
      <c r="Z265" s="103"/>
      <c r="AA265" s="103"/>
      <c r="AB265" s="103"/>
      <c r="AC265" s="103"/>
      <c r="AD265" s="103"/>
      <c r="AE265" s="103"/>
      <c r="AF265" s="103"/>
      <c r="AG265" s="103"/>
      <c r="AH265" s="103"/>
      <c r="AI265" s="103"/>
      <c r="AJ265" s="103"/>
      <c r="AX265" s="103"/>
      <c r="AY265" s="103"/>
      <c r="AZ265" s="103"/>
      <c r="BA265" s="103"/>
    </row>
    <row r="266" spans="23:53" ht="15.75" customHeight="1" x14ac:dyDescent="0.25">
      <c r="W266" s="103"/>
      <c r="X266" s="103"/>
      <c r="Y266" s="103"/>
      <c r="Z266" s="103"/>
      <c r="AA266" s="103"/>
      <c r="AB266" s="103"/>
      <c r="AC266" s="103"/>
      <c r="AD266" s="103"/>
      <c r="AE266" s="103"/>
      <c r="AF266" s="103"/>
      <c r="AG266" s="103"/>
      <c r="AH266" s="103"/>
      <c r="AI266" s="103"/>
      <c r="AJ266" s="103"/>
      <c r="AX266" s="103"/>
      <c r="AY266" s="103"/>
      <c r="AZ266" s="103"/>
      <c r="BA266" s="103"/>
    </row>
    <row r="267" spans="23:53" ht="15.75" customHeight="1" x14ac:dyDescent="0.25">
      <c r="W267" s="103"/>
      <c r="X267" s="103"/>
      <c r="Y267" s="103"/>
      <c r="Z267" s="103"/>
      <c r="AA267" s="103"/>
      <c r="AB267" s="103"/>
      <c r="AC267" s="103"/>
      <c r="AD267" s="103"/>
      <c r="AE267" s="103"/>
      <c r="AF267" s="103"/>
      <c r="AG267" s="103"/>
      <c r="AH267" s="103"/>
      <c r="AI267" s="103"/>
      <c r="AJ267" s="103"/>
      <c r="AX267" s="103"/>
      <c r="AY267" s="103"/>
      <c r="AZ267" s="103"/>
      <c r="BA267" s="103"/>
    </row>
    <row r="268" spans="23:53" ht="15.75" customHeight="1" x14ac:dyDescent="0.25">
      <c r="W268" s="103"/>
      <c r="X268" s="103"/>
      <c r="Y268" s="103"/>
      <c r="Z268" s="103"/>
      <c r="AA268" s="103"/>
      <c r="AB268" s="103"/>
      <c r="AC268" s="103"/>
      <c r="AD268" s="103"/>
      <c r="AE268" s="103"/>
      <c r="AF268" s="103"/>
      <c r="AG268" s="103"/>
      <c r="AH268" s="103"/>
      <c r="AI268" s="103"/>
      <c r="AJ268" s="103"/>
      <c r="AX268" s="103"/>
      <c r="AY268" s="103"/>
      <c r="AZ268" s="103"/>
      <c r="BA268" s="103"/>
    </row>
    <row r="269" spans="23:53" ht="15.75" customHeight="1" x14ac:dyDescent="0.25">
      <c r="W269" s="103"/>
      <c r="X269" s="103"/>
      <c r="Y269" s="103"/>
      <c r="Z269" s="103"/>
      <c r="AA269" s="103"/>
      <c r="AB269" s="103"/>
      <c r="AC269" s="103"/>
      <c r="AD269" s="103"/>
      <c r="AE269" s="103"/>
      <c r="AF269" s="103"/>
      <c r="AG269" s="103"/>
      <c r="AH269" s="103"/>
      <c r="AI269" s="103"/>
      <c r="AJ269" s="103"/>
      <c r="AX269" s="103"/>
      <c r="AY269" s="103"/>
      <c r="AZ269" s="103"/>
      <c r="BA269" s="103"/>
    </row>
    <row r="270" spans="23:53" ht="15.75" customHeight="1" x14ac:dyDescent="0.25">
      <c r="W270" s="103"/>
      <c r="X270" s="103"/>
      <c r="Y270" s="103"/>
      <c r="Z270" s="103"/>
      <c r="AA270" s="103"/>
      <c r="AB270" s="103"/>
      <c r="AC270" s="103"/>
      <c r="AD270" s="103"/>
      <c r="AE270" s="103"/>
      <c r="AF270" s="103"/>
      <c r="AG270" s="103"/>
      <c r="AH270" s="103"/>
      <c r="AI270" s="103"/>
      <c r="AJ270" s="103"/>
      <c r="AX270" s="103"/>
      <c r="AY270" s="103"/>
      <c r="AZ270" s="103"/>
      <c r="BA270" s="103"/>
    </row>
    <row r="271" spans="23:53" ht="15.75" customHeight="1" x14ac:dyDescent="0.25">
      <c r="W271" s="103"/>
      <c r="X271" s="103"/>
      <c r="Y271" s="103"/>
      <c r="Z271" s="103"/>
      <c r="AA271" s="103"/>
      <c r="AB271" s="103"/>
      <c r="AC271" s="103"/>
      <c r="AD271" s="103"/>
      <c r="AE271" s="103"/>
      <c r="AF271" s="103"/>
      <c r="AG271" s="103"/>
      <c r="AH271" s="103"/>
      <c r="AI271" s="103"/>
      <c r="AJ271" s="103"/>
      <c r="AX271" s="103"/>
      <c r="AY271" s="103"/>
      <c r="AZ271" s="103"/>
      <c r="BA271" s="103"/>
    </row>
    <row r="272" spans="23:53" ht="15.75" customHeight="1" x14ac:dyDescent="0.25">
      <c r="W272" s="103"/>
      <c r="X272" s="103"/>
      <c r="Y272" s="103"/>
      <c r="Z272" s="103"/>
      <c r="AA272" s="103"/>
      <c r="AB272" s="103"/>
      <c r="AC272" s="103"/>
      <c r="AD272" s="103"/>
      <c r="AE272" s="103"/>
      <c r="AF272" s="103"/>
      <c r="AG272" s="103"/>
      <c r="AH272" s="103"/>
      <c r="AI272" s="103"/>
      <c r="AJ272" s="103"/>
      <c r="AX272" s="103"/>
      <c r="AY272" s="103"/>
      <c r="AZ272" s="103"/>
      <c r="BA272" s="103"/>
    </row>
    <row r="273" spans="23:53" ht="15.75" customHeight="1" x14ac:dyDescent="0.25">
      <c r="W273" s="103"/>
      <c r="X273" s="103"/>
      <c r="Y273" s="103"/>
      <c r="Z273" s="103"/>
      <c r="AA273" s="103"/>
      <c r="AB273" s="103"/>
      <c r="AC273" s="103"/>
      <c r="AD273" s="103"/>
      <c r="AE273" s="103"/>
      <c r="AF273" s="103"/>
      <c r="AG273" s="103"/>
      <c r="AH273" s="103"/>
      <c r="AI273" s="103"/>
      <c r="AJ273" s="103"/>
      <c r="AX273" s="103"/>
      <c r="AY273" s="103"/>
      <c r="AZ273" s="103"/>
      <c r="BA273" s="103"/>
    </row>
    <row r="274" spans="23:53" ht="15.75" customHeight="1" x14ac:dyDescent="0.25">
      <c r="W274" s="103"/>
      <c r="X274" s="103"/>
      <c r="Y274" s="103"/>
      <c r="Z274" s="103"/>
      <c r="AA274" s="103"/>
      <c r="AB274" s="103"/>
      <c r="AC274" s="103"/>
      <c r="AD274" s="103"/>
      <c r="AE274" s="103"/>
      <c r="AF274" s="103"/>
      <c r="AG274" s="103"/>
      <c r="AH274" s="103"/>
      <c r="AI274" s="103"/>
      <c r="AJ274" s="103"/>
      <c r="AX274" s="103"/>
      <c r="AY274" s="103"/>
      <c r="AZ274" s="103"/>
      <c r="BA274" s="103"/>
    </row>
    <row r="275" spans="23:53" ht="15.75" customHeight="1" x14ac:dyDescent="0.25">
      <c r="W275" s="103"/>
      <c r="X275" s="103"/>
      <c r="Y275" s="103"/>
      <c r="Z275" s="103"/>
      <c r="AA275" s="103"/>
      <c r="AB275" s="103"/>
      <c r="AC275" s="103"/>
      <c r="AD275" s="103"/>
      <c r="AE275" s="103"/>
      <c r="AF275" s="103"/>
      <c r="AG275" s="103"/>
      <c r="AH275" s="103"/>
      <c r="AI275" s="103"/>
      <c r="AJ275" s="103"/>
      <c r="AX275" s="103"/>
      <c r="AY275" s="103"/>
      <c r="AZ275" s="103"/>
      <c r="BA275" s="103"/>
    </row>
    <row r="276" spans="23:53" ht="15.75" customHeight="1" x14ac:dyDescent="0.25">
      <c r="W276" s="103"/>
      <c r="X276" s="103"/>
      <c r="Y276" s="103"/>
      <c r="Z276" s="103"/>
      <c r="AA276" s="103"/>
      <c r="AB276" s="103"/>
      <c r="AC276" s="103"/>
      <c r="AD276" s="103"/>
      <c r="AE276" s="103"/>
      <c r="AF276" s="103"/>
      <c r="AG276" s="103"/>
      <c r="AH276" s="103"/>
      <c r="AI276" s="103"/>
      <c r="AJ276" s="103"/>
      <c r="AX276" s="103"/>
      <c r="AY276" s="103"/>
      <c r="AZ276" s="103"/>
      <c r="BA276" s="103"/>
    </row>
    <row r="277" spans="23:53" ht="15.75" customHeight="1" x14ac:dyDescent="0.25">
      <c r="W277" s="103"/>
      <c r="X277" s="103"/>
      <c r="Y277" s="103"/>
      <c r="Z277" s="103"/>
      <c r="AA277" s="103"/>
      <c r="AB277" s="103"/>
      <c r="AC277" s="103"/>
      <c r="AD277" s="103"/>
      <c r="AE277" s="103"/>
      <c r="AF277" s="103"/>
      <c r="AG277" s="103"/>
      <c r="AH277" s="103"/>
      <c r="AI277" s="103"/>
      <c r="AJ277" s="103"/>
      <c r="AX277" s="103"/>
      <c r="AY277" s="103"/>
      <c r="AZ277" s="103"/>
      <c r="BA277" s="103"/>
    </row>
    <row r="278" spans="23:53" ht="15.75" customHeight="1" x14ac:dyDescent="0.25">
      <c r="W278" s="103"/>
      <c r="X278" s="103"/>
      <c r="Y278" s="103"/>
      <c r="Z278" s="103"/>
      <c r="AA278" s="103"/>
      <c r="AB278" s="103"/>
      <c r="AC278" s="103"/>
      <c r="AD278" s="103"/>
      <c r="AE278" s="103"/>
      <c r="AF278" s="103"/>
      <c r="AG278" s="103"/>
      <c r="AH278" s="103"/>
      <c r="AI278" s="103"/>
      <c r="AJ278" s="103"/>
      <c r="AX278" s="103"/>
      <c r="AY278" s="103"/>
      <c r="AZ278" s="103"/>
      <c r="BA278" s="103"/>
    </row>
    <row r="279" spans="23:53" ht="15.75" customHeight="1" x14ac:dyDescent="0.25">
      <c r="W279" s="103"/>
      <c r="X279" s="103"/>
      <c r="Y279" s="103"/>
      <c r="Z279" s="103"/>
      <c r="AA279" s="103"/>
      <c r="AB279" s="103"/>
      <c r="AC279" s="103"/>
      <c r="AD279" s="103"/>
      <c r="AE279" s="103"/>
      <c r="AF279" s="103"/>
      <c r="AG279" s="103"/>
      <c r="AH279" s="103"/>
      <c r="AI279" s="103"/>
      <c r="AJ279" s="103"/>
      <c r="AX279" s="103"/>
      <c r="AY279" s="103"/>
      <c r="AZ279" s="103"/>
      <c r="BA279" s="103"/>
    </row>
    <row r="280" spans="23:53" ht="15.75" customHeight="1" x14ac:dyDescent="0.25">
      <c r="W280" s="103"/>
      <c r="X280" s="103"/>
      <c r="Y280" s="103"/>
      <c r="Z280" s="103"/>
      <c r="AA280" s="103"/>
      <c r="AB280" s="103"/>
      <c r="AC280" s="103"/>
      <c r="AD280" s="103"/>
      <c r="AE280" s="103"/>
      <c r="AF280" s="103"/>
      <c r="AG280" s="103"/>
      <c r="AH280" s="103"/>
      <c r="AI280" s="103"/>
      <c r="AJ280" s="103"/>
      <c r="AX280" s="103"/>
      <c r="AY280" s="103"/>
      <c r="AZ280" s="103"/>
      <c r="BA280" s="103"/>
    </row>
    <row r="281" spans="23:53" ht="15.75" customHeight="1" x14ac:dyDescent="0.25">
      <c r="W281" s="103"/>
      <c r="X281" s="103"/>
      <c r="Y281" s="103"/>
      <c r="Z281" s="103"/>
      <c r="AA281" s="103"/>
      <c r="AB281" s="103"/>
      <c r="AC281" s="103"/>
      <c r="AD281" s="103"/>
      <c r="AE281" s="103"/>
      <c r="AF281" s="103"/>
      <c r="AG281" s="103"/>
      <c r="AH281" s="103"/>
      <c r="AI281" s="103"/>
      <c r="AJ281" s="103"/>
      <c r="AX281" s="103"/>
      <c r="AY281" s="103"/>
      <c r="AZ281" s="103"/>
      <c r="BA281" s="103"/>
    </row>
    <row r="282" spans="23:53" ht="15.75" customHeight="1" x14ac:dyDescent="0.25">
      <c r="W282" s="103"/>
      <c r="X282" s="103"/>
      <c r="Y282" s="103"/>
      <c r="Z282" s="103"/>
      <c r="AA282" s="103"/>
      <c r="AB282" s="103"/>
      <c r="AC282" s="103"/>
      <c r="AD282" s="103"/>
      <c r="AE282" s="103"/>
      <c r="AF282" s="103"/>
      <c r="AG282" s="103"/>
      <c r="AH282" s="103"/>
      <c r="AI282" s="103"/>
      <c r="AJ282" s="103"/>
      <c r="AX282" s="103"/>
      <c r="AY282" s="103"/>
      <c r="AZ282" s="103"/>
      <c r="BA282" s="103"/>
    </row>
    <row r="283" spans="23:53" ht="15.75" customHeight="1" x14ac:dyDescent="0.25">
      <c r="W283" s="103"/>
      <c r="X283" s="103"/>
      <c r="Y283" s="103"/>
      <c r="Z283" s="103"/>
      <c r="AA283" s="103"/>
      <c r="AB283" s="103"/>
      <c r="AC283" s="103"/>
      <c r="AD283" s="103"/>
      <c r="AE283" s="103"/>
      <c r="AF283" s="103"/>
      <c r="AG283" s="103"/>
      <c r="AH283" s="103"/>
      <c r="AI283" s="103"/>
      <c r="AJ283" s="103"/>
      <c r="AX283" s="103"/>
      <c r="AY283" s="103"/>
      <c r="AZ283" s="103"/>
      <c r="BA283" s="103"/>
    </row>
    <row r="284" spans="23:53" ht="15.75" customHeight="1" x14ac:dyDescent="0.25">
      <c r="W284" s="103"/>
      <c r="X284" s="103"/>
      <c r="Y284" s="103"/>
      <c r="Z284" s="103"/>
      <c r="AA284" s="103"/>
      <c r="AB284" s="103"/>
      <c r="AC284" s="103"/>
      <c r="AD284" s="103"/>
      <c r="AE284" s="103"/>
      <c r="AF284" s="103"/>
      <c r="AG284" s="103"/>
      <c r="AH284" s="103"/>
      <c r="AI284" s="103"/>
      <c r="AJ284" s="103"/>
      <c r="AX284" s="103"/>
      <c r="AY284" s="103"/>
      <c r="AZ284" s="103"/>
      <c r="BA284" s="103"/>
    </row>
    <row r="285" spans="23:53" ht="15.75" customHeight="1" x14ac:dyDescent="0.25">
      <c r="W285" s="103"/>
      <c r="X285" s="103"/>
      <c r="Y285" s="103"/>
      <c r="Z285" s="103"/>
      <c r="AA285" s="103"/>
      <c r="AB285" s="103"/>
      <c r="AC285" s="103"/>
      <c r="AD285" s="103"/>
      <c r="AE285" s="103"/>
      <c r="AF285" s="103"/>
      <c r="AG285" s="103"/>
      <c r="AH285" s="103"/>
      <c r="AI285" s="103"/>
      <c r="AJ285" s="103"/>
      <c r="AX285" s="103"/>
      <c r="AY285" s="103"/>
      <c r="AZ285" s="103"/>
      <c r="BA285" s="103"/>
    </row>
    <row r="286" spans="23:53" ht="15.75" customHeight="1" x14ac:dyDescent="0.25">
      <c r="W286" s="103"/>
      <c r="X286" s="103"/>
      <c r="Y286" s="103"/>
      <c r="Z286" s="103"/>
      <c r="AA286" s="103"/>
      <c r="AB286" s="103"/>
      <c r="AC286" s="103"/>
      <c r="AD286" s="103"/>
      <c r="AE286" s="103"/>
      <c r="AF286" s="103"/>
      <c r="AG286" s="103"/>
      <c r="AH286" s="103"/>
      <c r="AI286" s="103"/>
      <c r="AJ286" s="103"/>
      <c r="AX286" s="103"/>
      <c r="AY286" s="103"/>
      <c r="AZ286" s="103"/>
      <c r="BA286" s="103"/>
    </row>
    <row r="287" spans="23:53" ht="15.75" customHeight="1" x14ac:dyDescent="0.25">
      <c r="W287" s="103"/>
      <c r="X287" s="103"/>
      <c r="Y287" s="103"/>
      <c r="Z287" s="103"/>
      <c r="AA287" s="103"/>
      <c r="AB287" s="103"/>
      <c r="AC287" s="103"/>
      <c r="AD287" s="103"/>
      <c r="AE287" s="103"/>
      <c r="AF287" s="103"/>
      <c r="AG287" s="103"/>
      <c r="AH287" s="103"/>
      <c r="AI287" s="103"/>
      <c r="AJ287" s="103"/>
      <c r="AX287" s="103"/>
      <c r="AY287" s="103"/>
      <c r="AZ287" s="103"/>
      <c r="BA287" s="103"/>
    </row>
    <row r="288" spans="23:53" ht="15.75" customHeight="1" x14ac:dyDescent="0.25">
      <c r="W288" s="103"/>
      <c r="X288" s="103"/>
      <c r="Y288" s="103"/>
      <c r="Z288" s="103"/>
      <c r="AA288" s="103"/>
      <c r="AB288" s="103"/>
      <c r="AC288" s="103"/>
      <c r="AD288" s="103"/>
      <c r="AE288" s="103"/>
      <c r="AF288" s="103"/>
      <c r="AG288" s="103"/>
      <c r="AH288" s="103"/>
      <c r="AI288" s="103"/>
      <c r="AJ288" s="103"/>
      <c r="AX288" s="103"/>
      <c r="AY288" s="103"/>
      <c r="AZ288" s="103"/>
      <c r="BA288" s="103"/>
    </row>
    <row r="289" spans="23:53" ht="15.75" customHeight="1" x14ac:dyDescent="0.25">
      <c r="W289" s="103"/>
      <c r="X289" s="103"/>
      <c r="Y289" s="103"/>
      <c r="Z289" s="103"/>
      <c r="AA289" s="103"/>
      <c r="AB289" s="103"/>
      <c r="AC289" s="103"/>
      <c r="AD289" s="103"/>
      <c r="AE289" s="103"/>
      <c r="AF289" s="103"/>
      <c r="AG289" s="103"/>
      <c r="AH289" s="103"/>
      <c r="AI289" s="103"/>
      <c r="AJ289" s="103"/>
      <c r="AX289" s="103"/>
      <c r="AY289" s="103"/>
      <c r="AZ289" s="103"/>
      <c r="BA289" s="103"/>
    </row>
    <row r="290" spans="23:53" ht="15.75" customHeight="1" x14ac:dyDescent="0.25">
      <c r="W290" s="103"/>
      <c r="X290" s="103"/>
      <c r="Y290" s="103"/>
      <c r="Z290" s="103"/>
      <c r="AA290" s="103"/>
      <c r="AB290" s="103"/>
      <c r="AC290" s="103"/>
      <c r="AD290" s="103"/>
      <c r="AE290" s="103"/>
      <c r="AF290" s="103"/>
      <c r="AG290" s="103"/>
      <c r="AH290" s="103"/>
      <c r="AI290" s="103"/>
      <c r="AJ290" s="103"/>
      <c r="AX290" s="103"/>
      <c r="AY290" s="103"/>
      <c r="AZ290" s="103"/>
      <c r="BA290" s="103"/>
    </row>
    <row r="291" spans="23:53" ht="15.75" customHeight="1" x14ac:dyDescent="0.25">
      <c r="W291" s="103"/>
      <c r="X291" s="103"/>
      <c r="Y291" s="103"/>
      <c r="Z291" s="103"/>
      <c r="AA291" s="103"/>
      <c r="AB291" s="103"/>
      <c r="AC291" s="103"/>
      <c r="AD291" s="103"/>
      <c r="AE291" s="103"/>
      <c r="AF291" s="103"/>
      <c r="AG291" s="103"/>
      <c r="AH291" s="103"/>
      <c r="AI291" s="103"/>
      <c r="AJ291" s="103"/>
      <c r="AX291" s="103"/>
      <c r="AY291" s="103"/>
      <c r="AZ291" s="103"/>
      <c r="BA291" s="103"/>
    </row>
    <row r="292" spans="23:53" ht="15.75" customHeight="1" x14ac:dyDescent="0.25">
      <c r="W292" s="103"/>
      <c r="X292" s="103"/>
      <c r="Y292" s="103"/>
      <c r="Z292" s="103"/>
      <c r="AA292" s="103"/>
      <c r="AB292" s="103"/>
      <c r="AC292" s="103"/>
      <c r="AD292" s="103"/>
      <c r="AE292" s="103"/>
      <c r="AF292" s="103"/>
      <c r="AG292" s="103"/>
      <c r="AH292" s="103"/>
      <c r="AI292" s="103"/>
      <c r="AJ292" s="103"/>
      <c r="AX292" s="103"/>
      <c r="AY292" s="103"/>
      <c r="AZ292" s="103"/>
      <c r="BA292" s="103"/>
    </row>
    <row r="293" spans="23:53" ht="15.75" customHeight="1" x14ac:dyDescent="0.25">
      <c r="W293" s="103"/>
      <c r="X293" s="103"/>
      <c r="Y293" s="103"/>
      <c r="Z293" s="103"/>
      <c r="AA293" s="103"/>
      <c r="AB293" s="103"/>
      <c r="AC293" s="103"/>
      <c r="AD293" s="103"/>
      <c r="AE293" s="103"/>
      <c r="AF293" s="103"/>
      <c r="AG293" s="103"/>
      <c r="AH293" s="103"/>
      <c r="AI293" s="103"/>
      <c r="AJ293" s="103"/>
      <c r="AX293" s="103"/>
      <c r="AY293" s="103"/>
      <c r="AZ293" s="103"/>
      <c r="BA293" s="103"/>
    </row>
    <row r="294" spans="23:53" ht="15.75" customHeight="1" x14ac:dyDescent="0.25">
      <c r="W294" s="103"/>
      <c r="X294" s="103"/>
      <c r="Y294" s="103"/>
      <c r="Z294" s="103"/>
      <c r="AA294" s="103"/>
      <c r="AB294" s="103"/>
      <c r="AC294" s="103"/>
      <c r="AD294" s="103"/>
      <c r="AE294" s="103"/>
      <c r="AF294" s="103"/>
      <c r="AG294" s="103"/>
      <c r="AH294" s="103"/>
      <c r="AI294" s="103"/>
      <c r="AJ294" s="103"/>
      <c r="AX294" s="103"/>
      <c r="AY294" s="103"/>
      <c r="AZ294" s="103"/>
      <c r="BA294" s="103"/>
    </row>
    <row r="295" spans="23:53" ht="15.75" customHeight="1" x14ac:dyDescent="0.25">
      <c r="W295" s="103"/>
      <c r="X295" s="103"/>
      <c r="Y295" s="103"/>
      <c r="Z295" s="103"/>
      <c r="AA295" s="103"/>
      <c r="AB295" s="103"/>
      <c r="AC295" s="103"/>
      <c r="AD295" s="103"/>
      <c r="AE295" s="103"/>
      <c r="AF295" s="103"/>
      <c r="AG295" s="103"/>
      <c r="AH295" s="103"/>
      <c r="AI295" s="103"/>
      <c r="AJ295" s="103"/>
      <c r="AX295" s="103"/>
      <c r="AY295" s="103"/>
      <c r="AZ295" s="103"/>
      <c r="BA295" s="103"/>
    </row>
    <row r="296" spans="23:53" ht="15.75" customHeight="1" x14ac:dyDescent="0.25">
      <c r="W296" s="103"/>
      <c r="X296" s="103"/>
      <c r="Y296" s="103"/>
      <c r="Z296" s="103"/>
      <c r="AA296" s="103"/>
      <c r="AB296" s="103"/>
      <c r="AC296" s="103"/>
      <c r="AD296" s="103"/>
      <c r="AE296" s="103"/>
      <c r="AF296" s="103"/>
      <c r="AG296" s="103"/>
      <c r="AH296" s="103"/>
      <c r="AI296" s="103"/>
      <c r="AJ296" s="103"/>
      <c r="AX296" s="103"/>
      <c r="AY296" s="103"/>
      <c r="AZ296" s="103"/>
      <c r="BA296" s="103"/>
    </row>
    <row r="297" spans="23:53" ht="15.75" customHeight="1" x14ac:dyDescent="0.25">
      <c r="W297" s="103"/>
      <c r="X297" s="103"/>
      <c r="Y297" s="103"/>
      <c r="Z297" s="103"/>
      <c r="AA297" s="103"/>
      <c r="AB297" s="103"/>
      <c r="AC297" s="103"/>
      <c r="AD297" s="103"/>
      <c r="AE297" s="103"/>
      <c r="AF297" s="103"/>
      <c r="AG297" s="103"/>
      <c r="AH297" s="103"/>
      <c r="AI297" s="103"/>
      <c r="AJ297" s="103"/>
      <c r="AX297" s="103"/>
      <c r="AY297" s="103"/>
      <c r="AZ297" s="103"/>
      <c r="BA297" s="103"/>
    </row>
    <row r="298" spans="23:53" ht="15.75" customHeight="1" x14ac:dyDescent="0.25">
      <c r="W298" s="103"/>
      <c r="X298" s="103"/>
      <c r="Y298" s="103"/>
      <c r="Z298" s="103"/>
      <c r="AA298" s="103"/>
      <c r="AB298" s="103"/>
      <c r="AC298" s="103"/>
      <c r="AD298" s="103"/>
      <c r="AE298" s="103"/>
      <c r="AF298" s="103"/>
      <c r="AG298" s="103"/>
      <c r="AH298" s="103"/>
      <c r="AI298" s="103"/>
      <c r="AJ298" s="103"/>
      <c r="AX298" s="103"/>
      <c r="AY298" s="103"/>
      <c r="AZ298" s="103"/>
      <c r="BA298" s="103"/>
    </row>
    <row r="299" spans="23:53" ht="15.75" customHeight="1" x14ac:dyDescent="0.25">
      <c r="W299" s="103"/>
      <c r="X299" s="103"/>
      <c r="Y299" s="103"/>
      <c r="Z299" s="103"/>
      <c r="AA299" s="103"/>
      <c r="AB299" s="103"/>
      <c r="AC299" s="103"/>
      <c r="AD299" s="103"/>
      <c r="AE299" s="103"/>
      <c r="AF299" s="103"/>
      <c r="AG299" s="103"/>
      <c r="AH299" s="103"/>
      <c r="AI299" s="103"/>
      <c r="AJ299" s="103"/>
      <c r="AX299" s="103"/>
      <c r="AY299" s="103"/>
      <c r="AZ299" s="103"/>
      <c r="BA299" s="103"/>
    </row>
    <row r="300" spans="23:53" ht="15.75" customHeight="1" x14ac:dyDescent="0.25">
      <c r="W300" s="103"/>
      <c r="X300" s="103"/>
      <c r="Y300" s="103"/>
      <c r="Z300" s="103"/>
      <c r="AA300" s="103"/>
      <c r="AB300" s="103"/>
      <c r="AC300" s="103"/>
      <c r="AD300" s="103"/>
      <c r="AE300" s="103"/>
      <c r="AF300" s="103"/>
      <c r="AG300" s="103"/>
      <c r="AH300" s="103"/>
      <c r="AI300" s="103"/>
      <c r="AJ300" s="103"/>
      <c r="AX300" s="103"/>
      <c r="AY300" s="103"/>
      <c r="AZ300" s="103"/>
      <c r="BA300" s="103"/>
    </row>
    <row r="301" spans="23:53" ht="15.75" customHeight="1" x14ac:dyDescent="0.25">
      <c r="W301" s="103"/>
      <c r="X301" s="103"/>
      <c r="Y301" s="103"/>
      <c r="Z301" s="103"/>
      <c r="AA301" s="103"/>
      <c r="AB301" s="103"/>
      <c r="AC301" s="103"/>
      <c r="AD301" s="103"/>
      <c r="AE301" s="103"/>
      <c r="AF301" s="103"/>
      <c r="AG301" s="103"/>
      <c r="AH301" s="103"/>
      <c r="AI301" s="103"/>
      <c r="AJ301" s="103"/>
      <c r="AX301" s="103"/>
      <c r="AY301" s="103"/>
      <c r="AZ301" s="103"/>
      <c r="BA301" s="103"/>
    </row>
    <row r="302" spans="23:53" ht="15.75" customHeight="1" x14ac:dyDescent="0.25">
      <c r="W302" s="103"/>
      <c r="X302" s="103"/>
      <c r="Y302" s="103"/>
      <c r="Z302" s="103"/>
      <c r="AA302" s="103"/>
      <c r="AB302" s="103"/>
      <c r="AC302" s="103"/>
      <c r="AD302" s="103"/>
      <c r="AE302" s="103"/>
      <c r="AF302" s="103"/>
      <c r="AG302" s="103"/>
      <c r="AH302" s="103"/>
      <c r="AI302" s="103"/>
      <c r="AJ302" s="103"/>
      <c r="AX302" s="103"/>
      <c r="AY302" s="103"/>
      <c r="AZ302" s="103"/>
      <c r="BA302" s="103"/>
    </row>
    <row r="303" spans="23:53" ht="15.75" customHeight="1" x14ac:dyDescent="0.25">
      <c r="W303" s="103"/>
      <c r="X303" s="103"/>
      <c r="Y303" s="103"/>
      <c r="Z303" s="103"/>
      <c r="AA303" s="103"/>
      <c r="AB303" s="103"/>
      <c r="AC303" s="103"/>
      <c r="AD303" s="103"/>
      <c r="AE303" s="103"/>
      <c r="AF303" s="103"/>
      <c r="AG303" s="103"/>
      <c r="AH303" s="103"/>
      <c r="AI303" s="103"/>
      <c r="AJ303" s="103"/>
      <c r="AX303" s="103"/>
      <c r="AY303" s="103"/>
      <c r="AZ303" s="103"/>
      <c r="BA303" s="103"/>
    </row>
    <row r="304" spans="23:53" ht="15.75" customHeight="1" x14ac:dyDescent="0.25">
      <c r="W304" s="103"/>
      <c r="X304" s="103"/>
      <c r="Y304" s="103"/>
      <c r="Z304" s="103"/>
      <c r="AA304" s="103"/>
      <c r="AB304" s="103"/>
      <c r="AC304" s="103"/>
      <c r="AD304" s="103"/>
      <c r="AE304" s="103"/>
      <c r="AF304" s="103"/>
      <c r="AG304" s="103"/>
      <c r="AH304" s="103"/>
      <c r="AI304" s="103"/>
      <c r="AJ304" s="103"/>
      <c r="AX304" s="103"/>
      <c r="AY304" s="103"/>
      <c r="AZ304" s="103"/>
      <c r="BA304" s="103"/>
    </row>
    <row r="305" spans="23:53" ht="15.75" customHeight="1" x14ac:dyDescent="0.25">
      <c r="W305" s="103"/>
      <c r="X305" s="103"/>
      <c r="Y305" s="103"/>
      <c r="Z305" s="103"/>
      <c r="AA305" s="103"/>
      <c r="AB305" s="103"/>
      <c r="AC305" s="103"/>
      <c r="AD305" s="103"/>
      <c r="AE305" s="103"/>
      <c r="AF305" s="103"/>
      <c r="AG305" s="103"/>
      <c r="AH305" s="103"/>
      <c r="AI305" s="103"/>
      <c r="AJ305" s="103"/>
      <c r="AX305" s="103"/>
      <c r="AY305" s="103"/>
      <c r="AZ305" s="103"/>
      <c r="BA305" s="103"/>
    </row>
    <row r="306" spans="23:53" ht="15.75" customHeight="1" x14ac:dyDescent="0.25">
      <c r="W306" s="103"/>
      <c r="X306" s="103"/>
      <c r="Y306" s="103"/>
      <c r="Z306" s="103"/>
      <c r="AA306" s="103"/>
      <c r="AB306" s="103"/>
      <c r="AC306" s="103"/>
      <c r="AD306" s="103"/>
      <c r="AE306" s="103"/>
      <c r="AF306" s="103"/>
      <c r="AG306" s="103"/>
      <c r="AH306" s="103"/>
      <c r="AI306" s="103"/>
      <c r="AJ306" s="103"/>
      <c r="AX306" s="103"/>
      <c r="AY306" s="103"/>
      <c r="AZ306" s="103"/>
      <c r="BA306" s="103"/>
    </row>
    <row r="307" spans="23:53" ht="15.75" customHeight="1" x14ac:dyDescent="0.25">
      <c r="W307" s="103"/>
      <c r="X307" s="103"/>
      <c r="Y307" s="103"/>
      <c r="Z307" s="103"/>
      <c r="AA307" s="103"/>
      <c r="AB307" s="103"/>
      <c r="AC307" s="103"/>
      <c r="AD307" s="103"/>
      <c r="AE307" s="103"/>
      <c r="AF307" s="103"/>
      <c r="AG307" s="103"/>
      <c r="AH307" s="103"/>
      <c r="AI307" s="103"/>
      <c r="AJ307" s="103"/>
      <c r="AX307" s="103"/>
      <c r="AY307" s="103"/>
      <c r="AZ307" s="103"/>
      <c r="BA307" s="103"/>
    </row>
    <row r="308" spans="23:53" ht="15.75" customHeight="1" x14ac:dyDescent="0.25">
      <c r="W308" s="103"/>
      <c r="X308" s="103"/>
      <c r="Y308" s="103"/>
      <c r="Z308" s="103"/>
      <c r="AA308" s="103"/>
      <c r="AB308" s="103"/>
      <c r="AC308" s="103"/>
      <c r="AD308" s="103"/>
      <c r="AE308" s="103"/>
      <c r="AF308" s="103"/>
      <c r="AG308" s="103"/>
      <c r="AH308" s="103"/>
      <c r="AI308" s="103"/>
      <c r="AJ308" s="103"/>
      <c r="AX308" s="103"/>
      <c r="AY308" s="103"/>
      <c r="AZ308" s="103"/>
      <c r="BA308" s="103"/>
    </row>
    <row r="309" spans="23:53" ht="15.75" customHeight="1" x14ac:dyDescent="0.25">
      <c r="W309" s="103"/>
      <c r="X309" s="103"/>
      <c r="Y309" s="103"/>
      <c r="Z309" s="103"/>
      <c r="AA309" s="103"/>
      <c r="AB309" s="103"/>
      <c r="AC309" s="103"/>
      <c r="AD309" s="103"/>
      <c r="AE309" s="103"/>
      <c r="AF309" s="103"/>
      <c r="AG309" s="103"/>
      <c r="AH309" s="103"/>
      <c r="AI309" s="103"/>
      <c r="AJ309" s="103"/>
      <c r="AX309" s="103"/>
      <c r="AY309" s="103"/>
      <c r="AZ309" s="103"/>
      <c r="BA309" s="103"/>
    </row>
    <row r="310" spans="23:53" ht="15.75" customHeight="1" x14ac:dyDescent="0.25">
      <c r="W310" s="103"/>
      <c r="X310" s="103"/>
      <c r="Y310" s="103"/>
      <c r="Z310" s="103"/>
      <c r="AA310" s="103"/>
      <c r="AB310" s="103"/>
      <c r="AC310" s="103"/>
      <c r="AD310" s="103"/>
      <c r="AE310" s="103"/>
      <c r="AF310" s="103"/>
      <c r="AG310" s="103"/>
      <c r="AH310" s="103"/>
      <c r="AI310" s="103"/>
      <c r="AJ310" s="103"/>
      <c r="AX310" s="103"/>
      <c r="AY310" s="103"/>
      <c r="AZ310" s="103"/>
      <c r="BA310" s="103"/>
    </row>
    <row r="311" spans="23:53" ht="15.75" customHeight="1" x14ac:dyDescent="0.25">
      <c r="W311" s="103"/>
      <c r="X311" s="103"/>
      <c r="Y311" s="103"/>
      <c r="Z311" s="103"/>
      <c r="AA311" s="103"/>
      <c r="AB311" s="103"/>
      <c r="AC311" s="103"/>
      <c r="AD311" s="103"/>
      <c r="AE311" s="103"/>
      <c r="AF311" s="103"/>
      <c r="AG311" s="103"/>
      <c r="AH311" s="103"/>
      <c r="AI311" s="103"/>
      <c r="AJ311" s="103"/>
      <c r="AX311" s="103"/>
      <c r="AY311" s="103"/>
      <c r="AZ311" s="103"/>
      <c r="BA311" s="103"/>
    </row>
    <row r="312" spans="23:53" ht="15.75" customHeight="1" x14ac:dyDescent="0.25">
      <c r="W312" s="103"/>
      <c r="X312" s="103"/>
      <c r="Y312" s="103"/>
      <c r="Z312" s="103"/>
      <c r="AA312" s="103"/>
      <c r="AB312" s="103"/>
      <c r="AC312" s="103"/>
      <c r="AD312" s="103"/>
      <c r="AE312" s="103"/>
      <c r="AF312" s="103"/>
      <c r="AG312" s="103"/>
      <c r="AH312" s="103"/>
      <c r="AI312" s="103"/>
      <c r="AJ312" s="103"/>
      <c r="AX312" s="103"/>
      <c r="AY312" s="103"/>
      <c r="AZ312" s="103"/>
      <c r="BA312" s="103"/>
    </row>
    <row r="313" spans="23:53" ht="15.75" customHeight="1" x14ac:dyDescent="0.25">
      <c r="W313" s="103"/>
      <c r="X313" s="103"/>
      <c r="Y313" s="103"/>
      <c r="Z313" s="103"/>
      <c r="AA313" s="103"/>
      <c r="AB313" s="103"/>
      <c r="AC313" s="103"/>
      <c r="AD313" s="103"/>
      <c r="AE313" s="103"/>
      <c r="AF313" s="103"/>
      <c r="AG313" s="103"/>
      <c r="AH313" s="103"/>
      <c r="AI313" s="103"/>
      <c r="AJ313" s="103"/>
      <c r="AX313" s="103"/>
      <c r="AY313" s="103"/>
      <c r="AZ313" s="103"/>
      <c r="BA313" s="103"/>
    </row>
    <row r="314" spans="23:53" ht="15.75" customHeight="1" x14ac:dyDescent="0.25">
      <c r="W314" s="103"/>
      <c r="X314" s="103"/>
      <c r="Y314" s="103"/>
      <c r="Z314" s="103"/>
      <c r="AA314" s="103"/>
      <c r="AB314" s="103"/>
      <c r="AC314" s="103"/>
      <c r="AD314" s="103"/>
      <c r="AE314" s="103"/>
      <c r="AF314" s="103"/>
      <c r="AG314" s="103"/>
      <c r="AH314" s="103"/>
      <c r="AI314" s="103"/>
      <c r="AJ314" s="103"/>
      <c r="AX314" s="103"/>
      <c r="AY314" s="103"/>
      <c r="AZ314" s="103"/>
      <c r="BA314" s="103"/>
    </row>
    <row r="315" spans="23:53" ht="15.75" customHeight="1" x14ac:dyDescent="0.25">
      <c r="W315" s="103"/>
      <c r="X315" s="103"/>
      <c r="Y315" s="103"/>
      <c r="Z315" s="103"/>
      <c r="AA315" s="103"/>
      <c r="AB315" s="103"/>
      <c r="AC315" s="103"/>
      <c r="AD315" s="103"/>
      <c r="AE315" s="103"/>
      <c r="AF315" s="103"/>
      <c r="AG315" s="103"/>
      <c r="AH315" s="103"/>
      <c r="AI315" s="103"/>
      <c r="AJ315" s="103"/>
      <c r="AX315" s="103"/>
      <c r="AY315" s="103"/>
      <c r="AZ315" s="103"/>
      <c r="BA315" s="103"/>
    </row>
    <row r="316" spans="23:53" ht="15.75" customHeight="1" x14ac:dyDescent="0.25">
      <c r="W316" s="103"/>
      <c r="X316" s="103"/>
      <c r="Y316" s="103"/>
      <c r="Z316" s="103"/>
      <c r="AA316" s="103"/>
      <c r="AB316" s="103"/>
      <c r="AC316" s="103"/>
      <c r="AD316" s="103"/>
      <c r="AE316" s="103"/>
      <c r="AF316" s="103"/>
      <c r="AG316" s="103"/>
      <c r="AH316" s="103"/>
      <c r="AI316" s="103"/>
      <c r="AJ316" s="103"/>
      <c r="AX316" s="103"/>
      <c r="AY316" s="103"/>
      <c r="AZ316" s="103"/>
      <c r="BA316" s="103"/>
    </row>
    <row r="317" spans="23:53" ht="15.75" customHeight="1" x14ac:dyDescent="0.25">
      <c r="W317" s="103"/>
      <c r="X317" s="103"/>
      <c r="Y317" s="103"/>
      <c r="Z317" s="103"/>
      <c r="AA317" s="103"/>
      <c r="AB317" s="103"/>
      <c r="AC317" s="103"/>
      <c r="AD317" s="103"/>
      <c r="AE317" s="103"/>
      <c r="AF317" s="103"/>
      <c r="AG317" s="103"/>
      <c r="AH317" s="103"/>
      <c r="AI317" s="103"/>
      <c r="AJ317" s="103"/>
      <c r="AX317" s="103"/>
      <c r="AY317" s="103"/>
      <c r="AZ317" s="103"/>
      <c r="BA317" s="103"/>
    </row>
    <row r="318" spans="23:53" ht="15.75" customHeight="1" x14ac:dyDescent="0.25">
      <c r="W318" s="103"/>
      <c r="X318" s="103"/>
      <c r="Y318" s="103"/>
      <c r="Z318" s="103"/>
      <c r="AA318" s="103"/>
      <c r="AB318" s="103"/>
      <c r="AC318" s="103"/>
      <c r="AD318" s="103"/>
      <c r="AE318" s="103"/>
      <c r="AF318" s="103"/>
      <c r="AG318" s="103"/>
      <c r="AH318" s="103"/>
      <c r="AI318" s="103"/>
      <c r="AJ318" s="103"/>
      <c r="AX318" s="103"/>
      <c r="AY318" s="103"/>
      <c r="AZ318" s="103"/>
      <c r="BA318" s="103"/>
    </row>
    <row r="319" spans="23:53" ht="15.75" customHeight="1" x14ac:dyDescent="0.25">
      <c r="W319" s="103"/>
      <c r="X319" s="103"/>
      <c r="Y319" s="103"/>
      <c r="Z319" s="103"/>
      <c r="AA319" s="103"/>
      <c r="AB319" s="103"/>
      <c r="AC319" s="103"/>
      <c r="AD319" s="103"/>
      <c r="AE319" s="103"/>
      <c r="AF319" s="103"/>
      <c r="AG319" s="103"/>
      <c r="AH319" s="103"/>
      <c r="AI319" s="103"/>
      <c r="AJ319" s="103"/>
      <c r="AX319" s="103"/>
      <c r="AY319" s="103"/>
      <c r="AZ319" s="103"/>
      <c r="BA319" s="103"/>
    </row>
    <row r="320" spans="23:53" ht="15.75" customHeight="1" x14ac:dyDescent="0.25">
      <c r="W320" s="103"/>
      <c r="X320" s="103"/>
      <c r="Y320" s="103"/>
      <c r="Z320" s="103"/>
      <c r="AA320" s="103"/>
      <c r="AB320" s="103"/>
      <c r="AC320" s="103"/>
      <c r="AD320" s="103"/>
      <c r="AE320" s="103"/>
      <c r="AF320" s="103"/>
      <c r="AG320" s="103"/>
      <c r="AH320" s="103"/>
      <c r="AI320" s="103"/>
      <c r="AJ320" s="103"/>
      <c r="AX320" s="103"/>
      <c r="AY320" s="103"/>
      <c r="AZ320" s="103"/>
      <c r="BA320" s="103"/>
    </row>
    <row r="321" spans="23:53" ht="15.75" customHeight="1" x14ac:dyDescent="0.25">
      <c r="W321" s="103"/>
      <c r="X321" s="103"/>
      <c r="Y321" s="103"/>
      <c r="Z321" s="103"/>
      <c r="AA321" s="103"/>
      <c r="AB321" s="103"/>
      <c r="AC321" s="103"/>
      <c r="AD321" s="103"/>
      <c r="AE321" s="103"/>
      <c r="AF321" s="103"/>
      <c r="AG321" s="103"/>
      <c r="AH321" s="103"/>
      <c r="AI321" s="103"/>
      <c r="AJ321" s="103"/>
      <c r="AX321" s="103"/>
      <c r="AY321" s="103"/>
      <c r="AZ321" s="103"/>
      <c r="BA321" s="103"/>
    </row>
    <row r="322" spans="23:53" ht="15.75" customHeight="1" x14ac:dyDescent="0.25">
      <c r="W322" s="103"/>
      <c r="X322" s="103"/>
      <c r="Y322" s="103"/>
      <c r="Z322" s="103"/>
      <c r="AA322" s="103"/>
      <c r="AB322" s="103"/>
      <c r="AC322" s="103"/>
      <c r="AD322" s="103"/>
      <c r="AE322" s="103"/>
      <c r="AF322" s="103"/>
      <c r="AG322" s="103"/>
      <c r="AH322" s="103"/>
      <c r="AI322" s="103"/>
      <c r="AJ322" s="103"/>
      <c r="AX322" s="103"/>
      <c r="AY322" s="103"/>
      <c r="AZ322" s="103"/>
      <c r="BA322" s="103"/>
    </row>
    <row r="323" spans="23:53" ht="15.75" customHeight="1" x14ac:dyDescent="0.25">
      <c r="W323" s="103"/>
      <c r="X323" s="103"/>
      <c r="Y323" s="103"/>
      <c r="Z323" s="103"/>
      <c r="AA323" s="103"/>
      <c r="AB323" s="103"/>
      <c r="AC323" s="103"/>
      <c r="AD323" s="103"/>
      <c r="AE323" s="103"/>
      <c r="AF323" s="103"/>
      <c r="AG323" s="103"/>
      <c r="AH323" s="103"/>
      <c r="AI323" s="103"/>
      <c r="AJ323" s="103"/>
      <c r="AX323" s="103"/>
      <c r="AY323" s="103"/>
      <c r="AZ323" s="103"/>
      <c r="BA323" s="103"/>
    </row>
    <row r="324" spans="23:53" ht="15.75" customHeight="1" x14ac:dyDescent="0.25">
      <c r="W324" s="103"/>
      <c r="X324" s="103"/>
      <c r="Y324" s="103"/>
      <c r="Z324" s="103"/>
      <c r="AA324" s="103"/>
      <c r="AB324" s="103"/>
      <c r="AC324" s="103"/>
      <c r="AD324" s="103"/>
      <c r="AE324" s="103"/>
      <c r="AF324" s="103"/>
      <c r="AG324" s="103"/>
      <c r="AH324" s="103"/>
      <c r="AI324" s="103"/>
      <c r="AJ324" s="103"/>
      <c r="AX324" s="103"/>
      <c r="AY324" s="103"/>
      <c r="AZ324" s="103"/>
      <c r="BA324" s="103"/>
    </row>
    <row r="325" spans="23:53" ht="15.75" customHeight="1" x14ac:dyDescent="0.25">
      <c r="W325" s="103"/>
      <c r="X325" s="103"/>
      <c r="Y325" s="103"/>
      <c r="Z325" s="103"/>
      <c r="AA325" s="103"/>
      <c r="AB325" s="103"/>
      <c r="AC325" s="103"/>
      <c r="AD325" s="103"/>
      <c r="AE325" s="103"/>
      <c r="AF325" s="103"/>
      <c r="AG325" s="103"/>
      <c r="AH325" s="103"/>
      <c r="AI325" s="103"/>
      <c r="AJ325" s="103"/>
      <c r="AX325" s="103"/>
      <c r="AY325" s="103"/>
      <c r="AZ325" s="103"/>
      <c r="BA325" s="103"/>
    </row>
    <row r="326" spans="23:53" ht="15.75" customHeight="1" x14ac:dyDescent="0.25">
      <c r="W326" s="103"/>
      <c r="X326" s="103"/>
      <c r="Y326" s="103"/>
      <c r="Z326" s="103"/>
      <c r="AA326" s="103"/>
      <c r="AB326" s="103"/>
      <c r="AC326" s="103"/>
      <c r="AD326" s="103"/>
      <c r="AE326" s="103"/>
      <c r="AF326" s="103"/>
      <c r="AG326" s="103"/>
      <c r="AH326" s="103"/>
      <c r="AI326" s="103"/>
      <c r="AJ326" s="103"/>
      <c r="AX326" s="103"/>
      <c r="AY326" s="103"/>
      <c r="AZ326" s="103"/>
      <c r="BA326" s="103"/>
    </row>
    <row r="327" spans="23:53" ht="15.75" customHeight="1" x14ac:dyDescent="0.25">
      <c r="W327" s="103"/>
      <c r="X327" s="103"/>
      <c r="Y327" s="103"/>
      <c r="Z327" s="103"/>
      <c r="AA327" s="103"/>
      <c r="AB327" s="103"/>
      <c r="AC327" s="103"/>
      <c r="AD327" s="103"/>
      <c r="AE327" s="103"/>
      <c r="AF327" s="103"/>
      <c r="AG327" s="103"/>
      <c r="AH327" s="103"/>
      <c r="AI327" s="103"/>
      <c r="AJ327" s="103"/>
      <c r="AX327" s="103"/>
      <c r="AY327" s="103"/>
      <c r="AZ327" s="103"/>
      <c r="BA327" s="103"/>
    </row>
    <row r="328" spans="23:53" ht="15.75" customHeight="1" x14ac:dyDescent="0.25">
      <c r="W328" s="103"/>
      <c r="X328" s="103"/>
      <c r="Y328" s="103"/>
      <c r="Z328" s="103"/>
      <c r="AA328" s="103"/>
      <c r="AB328" s="103"/>
      <c r="AC328" s="103"/>
      <c r="AD328" s="103"/>
      <c r="AE328" s="103"/>
      <c r="AF328" s="103"/>
      <c r="AG328" s="103"/>
      <c r="AH328" s="103"/>
      <c r="AI328" s="103"/>
      <c r="AJ328" s="103"/>
      <c r="AX328" s="103"/>
      <c r="AY328" s="103"/>
      <c r="AZ328" s="103"/>
      <c r="BA328" s="103"/>
    </row>
    <row r="329" spans="23:53" ht="15.75" customHeight="1" x14ac:dyDescent="0.25">
      <c r="W329" s="103"/>
      <c r="X329" s="103"/>
      <c r="Y329" s="103"/>
      <c r="Z329" s="103"/>
      <c r="AA329" s="103"/>
      <c r="AB329" s="103"/>
      <c r="AC329" s="103"/>
      <c r="AD329" s="103"/>
      <c r="AE329" s="103"/>
      <c r="AF329" s="103"/>
      <c r="AG329" s="103"/>
      <c r="AH329" s="103"/>
      <c r="AI329" s="103"/>
      <c r="AJ329" s="103"/>
      <c r="AX329" s="103"/>
      <c r="AY329" s="103"/>
      <c r="AZ329" s="103"/>
      <c r="BA329" s="103"/>
    </row>
    <row r="330" spans="23:53" ht="15.75" customHeight="1" x14ac:dyDescent="0.25">
      <c r="W330" s="103"/>
      <c r="X330" s="103"/>
      <c r="Y330" s="103"/>
      <c r="Z330" s="103"/>
      <c r="AA330" s="103"/>
      <c r="AB330" s="103"/>
      <c r="AC330" s="103"/>
      <c r="AD330" s="103"/>
      <c r="AE330" s="103"/>
      <c r="AF330" s="103"/>
      <c r="AG330" s="103"/>
      <c r="AH330" s="103"/>
      <c r="AI330" s="103"/>
      <c r="AJ330" s="103"/>
      <c r="AX330" s="103"/>
      <c r="AY330" s="103"/>
      <c r="AZ330" s="103"/>
      <c r="BA330" s="103"/>
    </row>
    <row r="331" spans="23:53" ht="15.75" customHeight="1" x14ac:dyDescent="0.25">
      <c r="W331" s="103"/>
      <c r="X331" s="103"/>
      <c r="Y331" s="103"/>
      <c r="Z331" s="103"/>
      <c r="AA331" s="103"/>
      <c r="AB331" s="103"/>
      <c r="AC331" s="103"/>
      <c r="AD331" s="103"/>
      <c r="AE331" s="103"/>
      <c r="AF331" s="103"/>
      <c r="AG331" s="103"/>
      <c r="AH331" s="103"/>
      <c r="AI331" s="103"/>
      <c r="AJ331" s="103"/>
      <c r="AX331" s="103"/>
      <c r="AY331" s="103"/>
      <c r="AZ331" s="103"/>
      <c r="BA331" s="103"/>
    </row>
    <row r="332" spans="23:53" ht="15.75" customHeight="1" x14ac:dyDescent="0.25">
      <c r="W332" s="103"/>
      <c r="X332" s="103"/>
      <c r="Y332" s="103"/>
      <c r="Z332" s="103"/>
      <c r="AA332" s="103"/>
      <c r="AB332" s="103"/>
      <c r="AC332" s="103"/>
      <c r="AD332" s="103"/>
      <c r="AE332" s="103"/>
      <c r="AF332" s="103"/>
      <c r="AG332" s="103"/>
      <c r="AH332" s="103"/>
      <c r="AI332" s="103"/>
      <c r="AJ332" s="103"/>
      <c r="AX332" s="103"/>
      <c r="AY332" s="103"/>
      <c r="AZ332" s="103"/>
      <c r="BA332" s="103"/>
    </row>
    <row r="333" spans="23:53" ht="15.75" customHeight="1" x14ac:dyDescent="0.25">
      <c r="W333" s="103"/>
      <c r="X333" s="103"/>
      <c r="Y333" s="103"/>
      <c r="Z333" s="103"/>
      <c r="AA333" s="103"/>
      <c r="AB333" s="103"/>
      <c r="AC333" s="103"/>
      <c r="AD333" s="103"/>
      <c r="AE333" s="103"/>
      <c r="AF333" s="103"/>
      <c r="AG333" s="103"/>
      <c r="AH333" s="103"/>
      <c r="AI333" s="103"/>
      <c r="AJ333" s="103"/>
      <c r="AX333" s="103"/>
      <c r="AY333" s="103"/>
      <c r="AZ333" s="103"/>
      <c r="BA333" s="103"/>
    </row>
    <row r="334" spans="23:53" ht="15.75" customHeight="1" x14ac:dyDescent="0.25">
      <c r="W334" s="103"/>
      <c r="X334" s="103"/>
      <c r="Y334" s="103"/>
      <c r="Z334" s="103"/>
      <c r="AA334" s="103"/>
      <c r="AB334" s="103"/>
      <c r="AC334" s="103"/>
      <c r="AD334" s="103"/>
      <c r="AE334" s="103"/>
      <c r="AF334" s="103"/>
      <c r="AG334" s="103"/>
      <c r="AH334" s="103"/>
      <c r="AI334" s="103"/>
      <c r="AJ334" s="103"/>
      <c r="AX334" s="103"/>
      <c r="AY334" s="103"/>
      <c r="AZ334" s="103"/>
      <c r="BA334" s="103"/>
    </row>
    <row r="335" spans="23:53" ht="15.75" customHeight="1" x14ac:dyDescent="0.25">
      <c r="W335" s="103"/>
      <c r="X335" s="103"/>
      <c r="Y335" s="103"/>
      <c r="Z335" s="103"/>
      <c r="AA335" s="103"/>
      <c r="AB335" s="103"/>
      <c r="AC335" s="103"/>
      <c r="AD335" s="103"/>
      <c r="AE335" s="103"/>
      <c r="AF335" s="103"/>
      <c r="AG335" s="103"/>
      <c r="AH335" s="103"/>
      <c r="AI335" s="103"/>
      <c r="AJ335" s="103"/>
      <c r="AX335" s="103"/>
      <c r="AY335" s="103"/>
      <c r="AZ335" s="103"/>
      <c r="BA335" s="103"/>
    </row>
    <row r="336" spans="23:53" ht="15.75" customHeight="1" x14ac:dyDescent="0.25">
      <c r="W336" s="103"/>
      <c r="X336" s="103"/>
      <c r="Y336" s="103"/>
      <c r="Z336" s="103"/>
      <c r="AA336" s="103"/>
      <c r="AB336" s="103"/>
      <c r="AC336" s="103"/>
      <c r="AD336" s="103"/>
      <c r="AE336" s="103"/>
      <c r="AF336" s="103"/>
      <c r="AG336" s="103"/>
      <c r="AH336" s="103"/>
      <c r="AI336" s="103"/>
      <c r="AJ336" s="103"/>
      <c r="AX336" s="103"/>
      <c r="AY336" s="103"/>
      <c r="AZ336" s="103"/>
      <c r="BA336" s="103"/>
    </row>
    <row r="337" spans="23:53" ht="15.75" customHeight="1" x14ac:dyDescent="0.25">
      <c r="W337" s="103"/>
      <c r="X337" s="103"/>
      <c r="Y337" s="103"/>
      <c r="Z337" s="103"/>
      <c r="AA337" s="103"/>
      <c r="AB337" s="103"/>
      <c r="AC337" s="103"/>
      <c r="AD337" s="103"/>
      <c r="AE337" s="103"/>
      <c r="AF337" s="103"/>
      <c r="AG337" s="103"/>
      <c r="AH337" s="103"/>
      <c r="AI337" s="103"/>
      <c r="AJ337" s="103"/>
      <c r="AX337" s="103"/>
      <c r="AY337" s="103"/>
      <c r="AZ337" s="103"/>
      <c r="BA337" s="103"/>
    </row>
    <row r="338" spans="23:53" ht="15.75" customHeight="1" x14ac:dyDescent="0.25">
      <c r="W338" s="103"/>
      <c r="X338" s="103"/>
      <c r="Y338" s="103"/>
      <c r="Z338" s="103"/>
      <c r="AA338" s="103"/>
      <c r="AB338" s="103"/>
      <c r="AC338" s="103"/>
      <c r="AD338" s="103"/>
      <c r="AE338" s="103"/>
      <c r="AF338" s="103"/>
      <c r="AG338" s="103"/>
      <c r="AH338" s="103"/>
      <c r="AI338" s="103"/>
      <c r="AJ338" s="103"/>
      <c r="AX338" s="103"/>
      <c r="AY338" s="103"/>
      <c r="AZ338" s="103"/>
      <c r="BA338" s="103"/>
    </row>
    <row r="339" spans="23:53" ht="15.75" customHeight="1" x14ac:dyDescent="0.25">
      <c r="W339" s="103"/>
      <c r="X339" s="103"/>
      <c r="Y339" s="103"/>
      <c r="Z339" s="103"/>
      <c r="AA339" s="103"/>
      <c r="AB339" s="103"/>
      <c r="AC339" s="103"/>
      <c r="AD339" s="103"/>
      <c r="AE339" s="103"/>
      <c r="AF339" s="103"/>
      <c r="AG339" s="103"/>
      <c r="AH339" s="103"/>
      <c r="AI339" s="103"/>
      <c r="AJ339" s="103"/>
      <c r="AX339" s="103"/>
      <c r="AY339" s="103"/>
      <c r="AZ339" s="103"/>
      <c r="BA339" s="103"/>
    </row>
    <row r="340" spans="23:53" ht="15.75" customHeight="1" x14ac:dyDescent="0.25">
      <c r="W340" s="103"/>
      <c r="X340" s="103"/>
      <c r="Y340" s="103"/>
      <c r="Z340" s="103"/>
      <c r="AA340" s="103"/>
      <c r="AB340" s="103"/>
      <c r="AC340" s="103"/>
      <c r="AD340" s="103"/>
      <c r="AE340" s="103"/>
      <c r="AF340" s="103"/>
      <c r="AG340" s="103"/>
      <c r="AH340" s="103"/>
      <c r="AI340" s="103"/>
      <c r="AJ340" s="103"/>
      <c r="AX340" s="103"/>
      <c r="AY340" s="103"/>
      <c r="AZ340" s="103"/>
      <c r="BA340" s="103"/>
    </row>
    <row r="341" spans="23:53" ht="15.75" customHeight="1" x14ac:dyDescent="0.25">
      <c r="W341" s="103"/>
      <c r="X341" s="103"/>
      <c r="Y341" s="103"/>
      <c r="Z341" s="103"/>
      <c r="AA341" s="103"/>
      <c r="AB341" s="103"/>
      <c r="AC341" s="103"/>
      <c r="AD341" s="103"/>
      <c r="AE341" s="103"/>
      <c r="AF341" s="103"/>
      <c r="AG341" s="103"/>
      <c r="AH341" s="103"/>
      <c r="AI341" s="103"/>
      <c r="AJ341" s="103"/>
      <c r="AX341" s="103"/>
      <c r="AY341" s="103"/>
      <c r="AZ341" s="103"/>
      <c r="BA341" s="103"/>
    </row>
    <row r="342" spans="23:53" ht="15.75" customHeight="1" x14ac:dyDescent="0.25">
      <c r="W342" s="103"/>
      <c r="X342" s="103"/>
      <c r="Y342" s="103"/>
      <c r="Z342" s="103"/>
      <c r="AA342" s="103"/>
      <c r="AB342" s="103"/>
      <c r="AC342" s="103"/>
      <c r="AD342" s="103"/>
      <c r="AE342" s="103"/>
      <c r="AF342" s="103"/>
      <c r="AG342" s="103"/>
      <c r="AH342" s="103"/>
      <c r="AI342" s="103"/>
      <c r="AJ342" s="103"/>
      <c r="AX342" s="103"/>
      <c r="AY342" s="103"/>
      <c r="AZ342" s="103"/>
      <c r="BA342" s="103"/>
    </row>
    <row r="343" spans="23:53" ht="15.75" customHeight="1" x14ac:dyDescent="0.25">
      <c r="W343" s="103"/>
      <c r="X343" s="103"/>
      <c r="Y343" s="103"/>
      <c r="Z343" s="103"/>
      <c r="AA343" s="103"/>
      <c r="AB343" s="103"/>
      <c r="AC343" s="103"/>
      <c r="AD343" s="103"/>
      <c r="AE343" s="103"/>
      <c r="AF343" s="103"/>
      <c r="AG343" s="103"/>
      <c r="AH343" s="103"/>
      <c r="AI343" s="103"/>
      <c r="AJ343" s="103"/>
      <c r="AX343" s="103"/>
      <c r="AY343" s="103"/>
      <c r="AZ343" s="103"/>
      <c r="BA343" s="103"/>
    </row>
    <row r="344" spans="23:53" ht="15.75" customHeight="1" x14ac:dyDescent="0.25">
      <c r="W344" s="103"/>
      <c r="X344" s="103"/>
      <c r="Y344" s="103"/>
      <c r="Z344" s="103"/>
      <c r="AA344" s="103"/>
      <c r="AB344" s="103"/>
      <c r="AC344" s="103"/>
      <c r="AD344" s="103"/>
      <c r="AE344" s="103"/>
      <c r="AF344" s="103"/>
      <c r="AG344" s="103"/>
      <c r="AH344" s="103"/>
      <c r="AI344" s="103"/>
      <c r="AJ344" s="103"/>
      <c r="AX344" s="103"/>
      <c r="AY344" s="103"/>
      <c r="AZ344" s="103"/>
      <c r="BA344" s="103"/>
    </row>
    <row r="345" spans="23:53" ht="15.75" customHeight="1" x14ac:dyDescent="0.25">
      <c r="W345" s="103"/>
      <c r="X345" s="103"/>
      <c r="Y345" s="103"/>
      <c r="Z345" s="103"/>
      <c r="AA345" s="103"/>
      <c r="AB345" s="103"/>
      <c r="AC345" s="103"/>
      <c r="AD345" s="103"/>
      <c r="AE345" s="103"/>
      <c r="AF345" s="103"/>
      <c r="AG345" s="103"/>
      <c r="AH345" s="103"/>
      <c r="AI345" s="103"/>
      <c r="AJ345" s="103"/>
      <c r="AX345" s="103"/>
      <c r="AY345" s="103"/>
      <c r="AZ345" s="103"/>
      <c r="BA345" s="103"/>
    </row>
    <row r="346" spans="23:53" ht="15.75" customHeight="1" x14ac:dyDescent="0.25">
      <c r="W346" s="103"/>
      <c r="X346" s="103"/>
      <c r="Y346" s="103"/>
      <c r="Z346" s="103"/>
      <c r="AA346" s="103"/>
      <c r="AB346" s="103"/>
      <c r="AC346" s="103"/>
      <c r="AD346" s="103"/>
      <c r="AE346" s="103"/>
      <c r="AF346" s="103"/>
      <c r="AG346" s="103"/>
      <c r="AH346" s="103"/>
      <c r="AI346" s="103"/>
      <c r="AJ346" s="103"/>
      <c r="AX346" s="103"/>
      <c r="AY346" s="103"/>
      <c r="AZ346" s="103"/>
      <c r="BA346" s="103"/>
    </row>
    <row r="347" spans="23:53" ht="15.75" customHeight="1" x14ac:dyDescent="0.25">
      <c r="W347" s="103"/>
      <c r="X347" s="103"/>
      <c r="Y347" s="103"/>
      <c r="Z347" s="103"/>
      <c r="AA347" s="103"/>
      <c r="AB347" s="103"/>
      <c r="AC347" s="103"/>
      <c r="AD347" s="103"/>
      <c r="AE347" s="103"/>
      <c r="AF347" s="103"/>
      <c r="AG347" s="103"/>
      <c r="AH347" s="103"/>
      <c r="AI347" s="103"/>
      <c r="AJ347" s="103"/>
      <c r="AX347" s="103"/>
      <c r="AY347" s="103"/>
      <c r="AZ347" s="103"/>
      <c r="BA347" s="103"/>
    </row>
    <row r="348" spans="23:53" ht="15.75" customHeight="1" x14ac:dyDescent="0.25">
      <c r="W348" s="103"/>
      <c r="X348" s="103"/>
      <c r="Y348" s="103"/>
      <c r="Z348" s="103"/>
      <c r="AA348" s="103"/>
      <c r="AB348" s="103"/>
      <c r="AC348" s="103"/>
      <c r="AD348" s="103"/>
      <c r="AE348" s="103"/>
      <c r="AF348" s="103"/>
      <c r="AG348" s="103"/>
      <c r="AH348" s="103"/>
      <c r="AI348" s="103"/>
      <c r="AJ348" s="103"/>
      <c r="AX348" s="103"/>
      <c r="AY348" s="103"/>
      <c r="AZ348" s="103"/>
      <c r="BA348" s="103"/>
    </row>
    <row r="349" spans="23:53" ht="15.75" customHeight="1" x14ac:dyDescent="0.25">
      <c r="W349" s="103"/>
      <c r="X349" s="103"/>
      <c r="Y349" s="103"/>
      <c r="Z349" s="103"/>
      <c r="AA349" s="103"/>
      <c r="AB349" s="103"/>
      <c r="AC349" s="103"/>
      <c r="AD349" s="103"/>
      <c r="AE349" s="103"/>
      <c r="AF349" s="103"/>
      <c r="AG349" s="103"/>
      <c r="AH349" s="103"/>
      <c r="AI349" s="103"/>
      <c r="AJ349" s="103"/>
      <c r="AX349" s="103"/>
      <c r="AY349" s="103"/>
      <c r="AZ349" s="103"/>
      <c r="BA349" s="103"/>
    </row>
    <row r="350" spans="23:53" ht="15.75" customHeight="1" x14ac:dyDescent="0.25">
      <c r="W350" s="103"/>
      <c r="X350" s="103"/>
      <c r="Y350" s="103"/>
      <c r="Z350" s="103"/>
      <c r="AA350" s="103"/>
      <c r="AB350" s="103"/>
      <c r="AC350" s="103"/>
      <c r="AD350" s="103"/>
      <c r="AE350" s="103"/>
      <c r="AF350" s="103"/>
      <c r="AG350" s="103"/>
      <c r="AH350" s="103"/>
      <c r="AI350" s="103"/>
      <c r="AJ350" s="103"/>
      <c r="AX350" s="103"/>
      <c r="AY350" s="103"/>
      <c r="AZ350" s="103"/>
      <c r="BA350" s="103"/>
    </row>
    <row r="351" spans="23:53" ht="15.75" customHeight="1" x14ac:dyDescent="0.25">
      <c r="W351" s="103"/>
      <c r="X351" s="103"/>
      <c r="Y351" s="103"/>
      <c r="Z351" s="103"/>
      <c r="AA351" s="103"/>
      <c r="AB351" s="103"/>
      <c r="AC351" s="103"/>
      <c r="AD351" s="103"/>
      <c r="AE351" s="103"/>
      <c r="AF351" s="103"/>
      <c r="AG351" s="103"/>
      <c r="AH351" s="103"/>
      <c r="AI351" s="103"/>
      <c r="AJ351" s="103"/>
      <c r="AX351" s="103"/>
      <c r="AY351" s="103"/>
      <c r="AZ351" s="103"/>
      <c r="BA351" s="103"/>
    </row>
    <row r="352" spans="23:53" ht="15.75" customHeight="1" x14ac:dyDescent="0.25">
      <c r="W352" s="103"/>
      <c r="X352" s="103"/>
      <c r="Y352" s="103"/>
      <c r="Z352" s="103"/>
      <c r="AA352" s="103"/>
      <c r="AB352" s="103"/>
      <c r="AC352" s="103"/>
      <c r="AD352" s="103"/>
      <c r="AE352" s="103"/>
      <c r="AF352" s="103"/>
      <c r="AG352" s="103"/>
      <c r="AH352" s="103"/>
      <c r="AI352" s="103"/>
      <c r="AJ352" s="103"/>
      <c r="AX352" s="103"/>
      <c r="AY352" s="103"/>
      <c r="AZ352" s="103"/>
      <c r="BA352" s="103"/>
    </row>
    <row r="353" spans="23:53" ht="15.75" customHeight="1" x14ac:dyDescent="0.25">
      <c r="W353" s="103"/>
      <c r="X353" s="103"/>
      <c r="Y353" s="103"/>
      <c r="Z353" s="103"/>
      <c r="AA353" s="103"/>
      <c r="AB353" s="103"/>
      <c r="AC353" s="103"/>
      <c r="AD353" s="103"/>
      <c r="AE353" s="103"/>
      <c r="AF353" s="103"/>
      <c r="AG353" s="103"/>
      <c r="AH353" s="103"/>
      <c r="AI353" s="103"/>
      <c r="AJ353" s="103"/>
      <c r="AX353" s="103"/>
      <c r="AY353" s="103"/>
      <c r="AZ353" s="103"/>
      <c r="BA353" s="103"/>
    </row>
    <row r="354" spans="23:53" ht="15.75" customHeight="1" x14ac:dyDescent="0.25">
      <c r="W354" s="103"/>
      <c r="X354" s="103"/>
      <c r="Y354" s="103"/>
      <c r="Z354" s="103"/>
      <c r="AA354" s="103"/>
      <c r="AB354" s="103"/>
      <c r="AC354" s="103"/>
      <c r="AD354" s="103"/>
      <c r="AE354" s="103"/>
      <c r="AF354" s="103"/>
      <c r="AG354" s="103"/>
      <c r="AH354" s="103"/>
      <c r="AI354" s="103"/>
      <c r="AJ354" s="103"/>
      <c r="AX354" s="103"/>
      <c r="AY354" s="103"/>
      <c r="AZ354" s="103"/>
      <c r="BA354" s="103"/>
    </row>
    <row r="355" spans="23:53" ht="15.75" customHeight="1" x14ac:dyDescent="0.25">
      <c r="W355" s="103"/>
      <c r="X355" s="103"/>
      <c r="Y355" s="103"/>
      <c r="Z355" s="103"/>
      <c r="AA355" s="103"/>
      <c r="AB355" s="103"/>
      <c r="AC355" s="103"/>
      <c r="AD355" s="103"/>
      <c r="AE355" s="103"/>
      <c r="AF355" s="103"/>
      <c r="AG355" s="103"/>
      <c r="AH355" s="103"/>
      <c r="AI355" s="103"/>
      <c r="AJ355" s="103"/>
      <c r="AX355" s="103"/>
      <c r="AY355" s="103"/>
      <c r="AZ355" s="103"/>
      <c r="BA355" s="103"/>
    </row>
    <row r="356" spans="23:53" ht="15.75" customHeight="1" x14ac:dyDescent="0.25">
      <c r="W356" s="103"/>
      <c r="X356" s="103"/>
      <c r="Y356" s="103"/>
      <c r="Z356" s="103"/>
      <c r="AA356" s="103"/>
      <c r="AB356" s="103"/>
      <c r="AC356" s="103"/>
      <c r="AD356" s="103"/>
      <c r="AE356" s="103"/>
      <c r="AF356" s="103"/>
      <c r="AG356" s="103"/>
      <c r="AH356" s="103"/>
      <c r="AI356" s="103"/>
      <c r="AJ356" s="103"/>
      <c r="AX356" s="103"/>
      <c r="AY356" s="103"/>
      <c r="AZ356" s="103"/>
      <c r="BA356" s="103"/>
    </row>
    <row r="357" spans="23:53" ht="15.75" customHeight="1" x14ac:dyDescent="0.25">
      <c r="W357" s="103"/>
      <c r="X357" s="103"/>
      <c r="Y357" s="103"/>
      <c r="Z357" s="103"/>
      <c r="AA357" s="103"/>
      <c r="AB357" s="103"/>
      <c r="AC357" s="103"/>
      <c r="AD357" s="103"/>
      <c r="AE357" s="103"/>
      <c r="AF357" s="103"/>
      <c r="AG357" s="103"/>
      <c r="AH357" s="103"/>
      <c r="AI357" s="103"/>
      <c r="AJ357" s="103"/>
      <c r="AX357" s="103"/>
      <c r="AY357" s="103"/>
      <c r="AZ357" s="103"/>
      <c r="BA357" s="103"/>
    </row>
    <row r="358" spans="23:53" ht="15.75" customHeight="1" x14ac:dyDescent="0.25">
      <c r="W358" s="103"/>
      <c r="X358" s="103"/>
      <c r="Y358" s="103"/>
      <c r="Z358" s="103"/>
      <c r="AA358" s="103"/>
      <c r="AB358" s="103"/>
      <c r="AC358" s="103"/>
      <c r="AD358" s="103"/>
      <c r="AE358" s="103"/>
      <c r="AF358" s="103"/>
      <c r="AG358" s="103"/>
      <c r="AH358" s="103"/>
      <c r="AI358" s="103"/>
      <c r="AJ358" s="103"/>
      <c r="AX358" s="103"/>
      <c r="AY358" s="103"/>
      <c r="AZ358" s="103"/>
      <c r="BA358" s="103"/>
    </row>
    <row r="359" spans="23:53" ht="15.75" customHeight="1" x14ac:dyDescent="0.25">
      <c r="W359" s="103"/>
      <c r="X359" s="103"/>
      <c r="Y359" s="103"/>
      <c r="Z359" s="103"/>
      <c r="AA359" s="103"/>
      <c r="AB359" s="103"/>
      <c r="AC359" s="103"/>
      <c r="AD359" s="103"/>
      <c r="AE359" s="103"/>
      <c r="AF359" s="103"/>
      <c r="AG359" s="103"/>
      <c r="AH359" s="103"/>
      <c r="AI359" s="103"/>
      <c r="AJ359" s="103"/>
      <c r="AX359" s="103"/>
      <c r="AY359" s="103"/>
      <c r="AZ359" s="103"/>
      <c r="BA359" s="103"/>
    </row>
    <row r="360" spans="23:53" ht="15.75" customHeight="1" x14ac:dyDescent="0.25">
      <c r="W360" s="103"/>
      <c r="X360" s="103"/>
      <c r="Y360" s="103"/>
      <c r="Z360" s="103"/>
      <c r="AA360" s="103"/>
      <c r="AB360" s="103"/>
      <c r="AC360" s="103"/>
      <c r="AD360" s="103"/>
      <c r="AE360" s="103"/>
      <c r="AF360" s="103"/>
      <c r="AG360" s="103"/>
      <c r="AH360" s="103"/>
      <c r="AI360" s="103"/>
      <c r="AJ360" s="103"/>
      <c r="AX360" s="103"/>
      <c r="AY360" s="103"/>
      <c r="AZ360" s="103"/>
      <c r="BA360" s="103"/>
    </row>
    <row r="361" spans="23:53" ht="15.75" customHeight="1" x14ac:dyDescent="0.25">
      <c r="W361" s="103"/>
      <c r="X361" s="103"/>
      <c r="Y361" s="103"/>
      <c r="Z361" s="103"/>
      <c r="AA361" s="103"/>
      <c r="AB361" s="103"/>
      <c r="AC361" s="103"/>
      <c r="AD361" s="103"/>
      <c r="AE361" s="103"/>
      <c r="AF361" s="103"/>
      <c r="AG361" s="103"/>
      <c r="AH361" s="103"/>
      <c r="AI361" s="103"/>
      <c r="AJ361" s="103"/>
      <c r="AX361" s="103"/>
      <c r="AY361" s="103"/>
      <c r="AZ361" s="103"/>
      <c r="BA361" s="103"/>
    </row>
    <row r="362" spans="23:53" ht="15.75" customHeight="1" x14ac:dyDescent="0.25">
      <c r="W362" s="103"/>
      <c r="X362" s="103"/>
      <c r="Y362" s="103"/>
      <c r="Z362" s="103"/>
      <c r="AA362" s="103"/>
      <c r="AB362" s="103"/>
      <c r="AC362" s="103"/>
      <c r="AD362" s="103"/>
      <c r="AE362" s="103"/>
      <c r="AF362" s="103"/>
      <c r="AG362" s="103"/>
      <c r="AH362" s="103"/>
      <c r="AI362" s="103"/>
      <c r="AJ362" s="103"/>
      <c r="AX362" s="103"/>
      <c r="AY362" s="103"/>
      <c r="AZ362" s="103"/>
      <c r="BA362" s="103"/>
    </row>
    <row r="363" spans="23:53" ht="15.75" customHeight="1" x14ac:dyDescent="0.25">
      <c r="W363" s="103"/>
      <c r="X363" s="103"/>
      <c r="Y363" s="103"/>
      <c r="Z363" s="103"/>
      <c r="AA363" s="103"/>
      <c r="AB363" s="103"/>
      <c r="AC363" s="103"/>
      <c r="AD363" s="103"/>
      <c r="AE363" s="103"/>
      <c r="AF363" s="103"/>
      <c r="AG363" s="103"/>
      <c r="AH363" s="103"/>
      <c r="AI363" s="103"/>
      <c r="AJ363" s="103"/>
      <c r="AX363" s="103"/>
      <c r="AY363" s="103"/>
      <c r="AZ363" s="103"/>
      <c r="BA363" s="103"/>
    </row>
    <row r="364" spans="23:53" ht="15.75" customHeight="1" x14ac:dyDescent="0.25">
      <c r="W364" s="103"/>
      <c r="X364" s="103"/>
      <c r="Y364" s="103"/>
      <c r="Z364" s="103"/>
      <c r="AA364" s="103"/>
      <c r="AB364" s="103"/>
      <c r="AC364" s="103"/>
      <c r="AD364" s="103"/>
      <c r="AE364" s="103"/>
      <c r="AF364" s="103"/>
      <c r="AG364" s="103"/>
      <c r="AH364" s="103"/>
      <c r="AI364" s="103"/>
      <c r="AJ364" s="103"/>
      <c r="AX364" s="103"/>
      <c r="AY364" s="103"/>
      <c r="AZ364" s="103"/>
      <c r="BA364" s="103"/>
    </row>
    <row r="365" spans="23:53" ht="15.75" customHeight="1" x14ac:dyDescent="0.25">
      <c r="W365" s="103"/>
      <c r="X365" s="103"/>
      <c r="Y365" s="103"/>
      <c r="Z365" s="103"/>
      <c r="AA365" s="103"/>
      <c r="AB365" s="103"/>
      <c r="AC365" s="103"/>
      <c r="AD365" s="103"/>
      <c r="AE365" s="103"/>
      <c r="AF365" s="103"/>
      <c r="AG365" s="103"/>
      <c r="AH365" s="103"/>
      <c r="AI365" s="103"/>
      <c r="AJ365" s="103"/>
      <c r="AX365" s="103"/>
      <c r="AY365" s="103"/>
      <c r="AZ365" s="103"/>
      <c r="BA365" s="103"/>
    </row>
    <row r="366" spans="23:53" ht="15.75" customHeight="1" x14ac:dyDescent="0.25">
      <c r="W366" s="103"/>
      <c r="X366" s="103"/>
      <c r="Y366" s="103"/>
      <c r="Z366" s="103"/>
      <c r="AA366" s="103"/>
      <c r="AB366" s="103"/>
      <c r="AC366" s="103"/>
      <c r="AD366" s="103"/>
      <c r="AE366" s="103"/>
      <c r="AF366" s="103"/>
      <c r="AG366" s="103"/>
      <c r="AH366" s="103"/>
      <c r="AI366" s="103"/>
      <c r="AJ366" s="103"/>
      <c r="AX366" s="103"/>
      <c r="AY366" s="103"/>
      <c r="AZ366" s="103"/>
      <c r="BA366" s="103"/>
    </row>
    <row r="367" spans="23:53" ht="15.75" customHeight="1" x14ac:dyDescent="0.25">
      <c r="W367" s="103"/>
      <c r="X367" s="103"/>
      <c r="Y367" s="103"/>
      <c r="Z367" s="103"/>
      <c r="AA367" s="103"/>
      <c r="AB367" s="103"/>
      <c r="AC367" s="103"/>
      <c r="AD367" s="103"/>
      <c r="AE367" s="103"/>
      <c r="AF367" s="103"/>
      <c r="AG367" s="103"/>
      <c r="AH367" s="103"/>
      <c r="AI367" s="103"/>
      <c r="AJ367" s="103"/>
      <c r="AX367" s="103"/>
      <c r="AY367" s="103"/>
      <c r="AZ367" s="103"/>
      <c r="BA367" s="103"/>
    </row>
    <row r="368" spans="23:53" ht="15.75" customHeight="1" x14ac:dyDescent="0.25">
      <c r="W368" s="103"/>
      <c r="X368" s="103"/>
      <c r="Y368" s="103"/>
      <c r="Z368" s="103"/>
      <c r="AA368" s="103"/>
      <c r="AB368" s="103"/>
      <c r="AC368" s="103"/>
      <c r="AD368" s="103"/>
      <c r="AE368" s="103"/>
      <c r="AF368" s="103"/>
      <c r="AG368" s="103"/>
      <c r="AH368" s="103"/>
      <c r="AI368" s="103"/>
      <c r="AJ368" s="103"/>
      <c r="AX368" s="103"/>
      <c r="AY368" s="103"/>
      <c r="AZ368" s="103"/>
      <c r="BA368" s="103"/>
    </row>
    <row r="369" spans="23:53" ht="15.75" customHeight="1" x14ac:dyDescent="0.25">
      <c r="W369" s="103"/>
      <c r="X369" s="103"/>
      <c r="Y369" s="103"/>
      <c r="Z369" s="103"/>
      <c r="AA369" s="103"/>
      <c r="AB369" s="103"/>
      <c r="AC369" s="103"/>
      <c r="AD369" s="103"/>
      <c r="AE369" s="103"/>
      <c r="AF369" s="103"/>
      <c r="AG369" s="103"/>
      <c r="AH369" s="103"/>
      <c r="AI369" s="103"/>
      <c r="AJ369" s="103"/>
      <c r="AX369" s="103"/>
      <c r="AY369" s="103"/>
      <c r="AZ369" s="103"/>
      <c r="BA369" s="103"/>
    </row>
    <row r="370" spans="23:53" ht="15.75" customHeight="1" x14ac:dyDescent="0.25">
      <c r="W370" s="103"/>
      <c r="X370" s="103"/>
      <c r="Y370" s="103"/>
      <c r="Z370" s="103"/>
      <c r="AA370" s="103"/>
      <c r="AB370" s="103"/>
      <c r="AC370" s="103"/>
      <c r="AD370" s="103"/>
      <c r="AE370" s="103"/>
      <c r="AF370" s="103"/>
      <c r="AG370" s="103"/>
      <c r="AH370" s="103"/>
      <c r="AI370" s="103"/>
      <c r="AJ370" s="103"/>
      <c r="AX370" s="103"/>
      <c r="AY370" s="103"/>
      <c r="AZ370" s="103"/>
      <c r="BA370" s="103"/>
    </row>
    <row r="371" spans="23:53" ht="15.75" customHeight="1" x14ac:dyDescent="0.25">
      <c r="W371" s="103"/>
      <c r="X371" s="103"/>
      <c r="Y371" s="103"/>
      <c r="Z371" s="103"/>
      <c r="AA371" s="103"/>
      <c r="AB371" s="103"/>
      <c r="AC371" s="103"/>
      <c r="AD371" s="103"/>
      <c r="AE371" s="103"/>
      <c r="AF371" s="103"/>
      <c r="AG371" s="103"/>
      <c r="AH371" s="103"/>
      <c r="AI371" s="103"/>
      <c r="AJ371" s="103"/>
      <c r="AX371" s="103"/>
      <c r="AY371" s="103"/>
      <c r="AZ371" s="103"/>
      <c r="BA371" s="103"/>
    </row>
    <row r="372" spans="23:53" ht="15.75" customHeight="1" x14ac:dyDescent="0.25">
      <c r="W372" s="103"/>
      <c r="X372" s="103"/>
      <c r="Y372" s="103"/>
      <c r="Z372" s="103"/>
      <c r="AA372" s="103"/>
      <c r="AB372" s="103"/>
      <c r="AC372" s="103"/>
      <c r="AD372" s="103"/>
      <c r="AE372" s="103"/>
      <c r="AF372" s="103"/>
      <c r="AG372" s="103"/>
      <c r="AH372" s="103"/>
      <c r="AI372" s="103"/>
      <c r="AJ372" s="103"/>
      <c r="AX372" s="103"/>
      <c r="AY372" s="103"/>
      <c r="AZ372" s="103"/>
      <c r="BA372" s="103"/>
    </row>
    <row r="373" spans="23:53" ht="15.75" customHeight="1" x14ac:dyDescent="0.25">
      <c r="W373" s="103"/>
      <c r="X373" s="103"/>
      <c r="Y373" s="103"/>
      <c r="Z373" s="103"/>
      <c r="AA373" s="103"/>
      <c r="AB373" s="103"/>
      <c r="AC373" s="103"/>
      <c r="AD373" s="103"/>
      <c r="AE373" s="103"/>
      <c r="AF373" s="103"/>
      <c r="AG373" s="103"/>
      <c r="AH373" s="103"/>
      <c r="AI373" s="103"/>
      <c r="AJ373" s="103"/>
      <c r="AX373" s="103"/>
      <c r="AY373" s="103"/>
      <c r="AZ373" s="103"/>
      <c r="BA373" s="103"/>
    </row>
    <row r="374" spans="23:53" ht="15.75" customHeight="1" x14ac:dyDescent="0.25">
      <c r="W374" s="103"/>
      <c r="X374" s="103"/>
      <c r="Y374" s="103"/>
      <c r="Z374" s="103"/>
      <c r="AA374" s="103"/>
      <c r="AB374" s="103"/>
      <c r="AC374" s="103"/>
      <c r="AD374" s="103"/>
      <c r="AE374" s="103"/>
      <c r="AF374" s="103"/>
      <c r="AG374" s="103"/>
      <c r="AH374" s="103"/>
      <c r="AI374" s="103"/>
      <c r="AJ374" s="103"/>
      <c r="AX374" s="103"/>
      <c r="AY374" s="103"/>
      <c r="AZ374" s="103"/>
      <c r="BA374" s="103"/>
    </row>
    <row r="375" spans="23:53" ht="15.75" customHeight="1" x14ac:dyDescent="0.25">
      <c r="W375" s="103"/>
      <c r="X375" s="103"/>
      <c r="Y375" s="103"/>
      <c r="Z375" s="103"/>
      <c r="AA375" s="103"/>
      <c r="AB375" s="103"/>
      <c r="AC375" s="103"/>
      <c r="AD375" s="103"/>
      <c r="AE375" s="103"/>
      <c r="AF375" s="103"/>
      <c r="AG375" s="103"/>
      <c r="AH375" s="103"/>
      <c r="AI375" s="103"/>
      <c r="AJ375" s="103"/>
      <c r="AX375" s="103"/>
      <c r="AY375" s="103"/>
      <c r="AZ375" s="103"/>
      <c r="BA375" s="103"/>
    </row>
    <row r="376" spans="23:53" ht="15.75" customHeight="1" x14ac:dyDescent="0.25">
      <c r="W376" s="103"/>
      <c r="X376" s="103"/>
      <c r="Y376" s="103"/>
      <c r="Z376" s="103"/>
      <c r="AA376" s="103"/>
      <c r="AB376" s="103"/>
      <c r="AC376" s="103"/>
      <c r="AD376" s="103"/>
      <c r="AE376" s="103"/>
      <c r="AF376" s="103"/>
      <c r="AG376" s="103"/>
      <c r="AH376" s="103"/>
      <c r="AI376" s="103"/>
      <c r="AJ376" s="103"/>
      <c r="AX376" s="103"/>
      <c r="AY376" s="103"/>
      <c r="AZ376" s="103"/>
      <c r="BA376" s="103"/>
    </row>
    <row r="377" spans="23:53" ht="15.75" customHeight="1" x14ac:dyDescent="0.25">
      <c r="W377" s="103"/>
      <c r="X377" s="103"/>
      <c r="Y377" s="103"/>
      <c r="Z377" s="103"/>
      <c r="AA377" s="103"/>
      <c r="AB377" s="103"/>
      <c r="AC377" s="103"/>
      <c r="AD377" s="103"/>
      <c r="AE377" s="103"/>
      <c r="AF377" s="103"/>
      <c r="AG377" s="103"/>
      <c r="AH377" s="103"/>
      <c r="AI377" s="103"/>
      <c r="AJ377" s="103"/>
      <c r="AX377" s="103"/>
      <c r="AY377" s="103"/>
      <c r="AZ377" s="103"/>
      <c r="BA377" s="103"/>
    </row>
    <row r="378" spans="23:53" ht="15.75" customHeight="1" x14ac:dyDescent="0.25">
      <c r="W378" s="103"/>
      <c r="X378" s="103"/>
      <c r="Y378" s="103"/>
      <c r="Z378" s="103"/>
      <c r="AA378" s="103"/>
      <c r="AB378" s="103"/>
      <c r="AC378" s="103"/>
      <c r="AD378" s="103"/>
      <c r="AE378" s="103"/>
      <c r="AF378" s="103"/>
      <c r="AG378" s="103"/>
      <c r="AH378" s="103"/>
      <c r="AI378" s="103"/>
      <c r="AJ378" s="103"/>
      <c r="AX378" s="103"/>
      <c r="AY378" s="103"/>
      <c r="AZ378" s="103"/>
      <c r="BA378" s="103"/>
    </row>
    <row r="379" spans="23:53" ht="15.75" customHeight="1" x14ac:dyDescent="0.25">
      <c r="W379" s="103"/>
      <c r="X379" s="103"/>
      <c r="Y379" s="103"/>
      <c r="Z379" s="103"/>
      <c r="AA379" s="103"/>
      <c r="AB379" s="103"/>
      <c r="AC379" s="103"/>
      <c r="AD379" s="103"/>
      <c r="AE379" s="103"/>
      <c r="AF379" s="103"/>
      <c r="AG379" s="103"/>
      <c r="AH379" s="103"/>
      <c r="AI379" s="103"/>
      <c r="AJ379" s="103"/>
      <c r="AX379" s="103"/>
      <c r="AY379" s="103"/>
      <c r="AZ379" s="103"/>
      <c r="BA379" s="103"/>
    </row>
    <row r="380" spans="23:53" ht="15.75" customHeight="1" x14ac:dyDescent="0.25">
      <c r="W380" s="103"/>
      <c r="X380" s="103"/>
      <c r="Y380" s="103"/>
      <c r="Z380" s="103"/>
      <c r="AA380" s="103"/>
      <c r="AB380" s="103"/>
      <c r="AC380" s="103"/>
      <c r="AD380" s="103"/>
      <c r="AE380" s="103"/>
      <c r="AF380" s="103"/>
      <c r="AG380" s="103"/>
      <c r="AH380" s="103"/>
      <c r="AI380" s="103"/>
      <c r="AJ380" s="103"/>
      <c r="AX380" s="103"/>
      <c r="AY380" s="103"/>
      <c r="AZ380" s="103"/>
      <c r="BA380" s="103"/>
    </row>
    <row r="381" spans="23:53" ht="15.75" customHeight="1" x14ac:dyDescent="0.25">
      <c r="W381" s="103"/>
      <c r="X381" s="103"/>
      <c r="Y381" s="103"/>
      <c r="Z381" s="103"/>
      <c r="AA381" s="103"/>
      <c r="AB381" s="103"/>
      <c r="AC381" s="103"/>
      <c r="AD381" s="103"/>
      <c r="AE381" s="103"/>
      <c r="AF381" s="103"/>
      <c r="AG381" s="103"/>
      <c r="AH381" s="103"/>
      <c r="AI381" s="103"/>
      <c r="AJ381" s="103"/>
      <c r="AX381" s="103"/>
      <c r="AY381" s="103"/>
      <c r="AZ381" s="103"/>
      <c r="BA381" s="103"/>
    </row>
    <row r="382" spans="23:53" ht="15.75" customHeight="1" x14ac:dyDescent="0.25">
      <c r="W382" s="103"/>
      <c r="X382" s="103"/>
      <c r="Y382" s="103"/>
      <c r="Z382" s="103"/>
      <c r="AA382" s="103"/>
      <c r="AB382" s="103"/>
      <c r="AC382" s="103"/>
      <c r="AD382" s="103"/>
      <c r="AE382" s="103"/>
      <c r="AF382" s="103"/>
      <c r="AG382" s="103"/>
      <c r="AH382" s="103"/>
      <c r="AI382" s="103"/>
      <c r="AJ382" s="103"/>
      <c r="AX382" s="103"/>
      <c r="AY382" s="103"/>
      <c r="AZ382" s="103"/>
      <c r="BA382" s="103"/>
    </row>
    <row r="383" spans="23:53" ht="15.75" customHeight="1" x14ac:dyDescent="0.25">
      <c r="W383" s="103"/>
      <c r="X383" s="103"/>
      <c r="Y383" s="103"/>
      <c r="Z383" s="103"/>
      <c r="AA383" s="103"/>
      <c r="AB383" s="103"/>
      <c r="AC383" s="103"/>
      <c r="AD383" s="103"/>
      <c r="AE383" s="103"/>
      <c r="AF383" s="103"/>
      <c r="AG383" s="103"/>
      <c r="AH383" s="103"/>
      <c r="AI383" s="103"/>
      <c r="AJ383" s="103"/>
      <c r="AX383" s="103"/>
      <c r="AY383" s="103"/>
      <c r="AZ383" s="103"/>
      <c r="BA383" s="103"/>
    </row>
    <row r="384" spans="23:53" ht="15.75" customHeight="1" x14ac:dyDescent="0.25">
      <c r="W384" s="103"/>
      <c r="X384" s="103"/>
      <c r="Y384" s="103"/>
      <c r="Z384" s="103"/>
      <c r="AA384" s="103"/>
      <c r="AB384" s="103"/>
      <c r="AC384" s="103"/>
      <c r="AD384" s="103"/>
      <c r="AE384" s="103"/>
      <c r="AF384" s="103"/>
      <c r="AG384" s="103"/>
      <c r="AH384" s="103"/>
      <c r="AI384" s="103"/>
      <c r="AJ384" s="103"/>
      <c r="AX384" s="103"/>
      <c r="AY384" s="103"/>
      <c r="AZ384" s="103"/>
      <c r="BA384" s="103"/>
    </row>
    <row r="385" spans="23:53" ht="15.75" customHeight="1" x14ac:dyDescent="0.25">
      <c r="W385" s="103"/>
      <c r="X385" s="103"/>
      <c r="Y385" s="103"/>
      <c r="Z385" s="103"/>
      <c r="AA385" s="103"/>
      <c r="AB385" s="103"/>
      <c r="AC385" s="103"/>
      <c r="AD385" s="103"/>
      <c r="AE385" s="103"/>
      <c r="AF385" s="103"/>
      <c r="AG385" s="103"/>
      <c r="AH385" s="103"/>
      <c r="AI385" s="103"/>
      <c r="AJ385" s="103"/>
      <c r="AX385" s="103"/>
      <c r="AY385" s="103"/>
      <c r="AZ385" s="103"/>
      <c r="BA385" s="103"/>
    </row>
    <row r="386" spans="23:53" ht="15.75" customHeight="1" x14ac:dyDescent="0.25">
      <c r="W386" s="103"/>
      <c r="X386" s="103"/>
      <c r="Y386" s="103"/>
      <c r="Z386" s="103"/>
      <c r="AA386" s="103"/>
      <c r="AB386" s="103"/>
      <c r="AC386" s="103"/>
      <c r="AD386" s="103"/>
      <c r="AE386" s="103"/>
      <c r="AF386" s="103"/>
      <c r="AG386" s="103"/>
      <c r="AH386" s="103"/>
      <c r="AI386" s="103"/>
      <c r="AJ386" s="103"/>
      <c r="AX386" s="103"/>
      <c r="AY386" s="103"/>
      <c r="AZ386" s="103"/>
      <c r="BA386" s="103"/>
    </row>
    <row r="387" spans="23:53" ht="15.75" customHeight="1" x14ac:dyDescent="0.25">
      <c r="W387" s="103"/>
      <c r="X387" s="103"/>
      <c r="Y387" s="103"/>
      <c r="Z387" s="103"/>
      <c r="AA387" s="103"/>
      <c r="AB387" s="103"/>
      <c r="AC387" s="103"/>
      <c r="AD387" s="103"/>
      <c r="AE387" s="103"/>
      <c r="AF387" s="103"/>
      <c r="AG387" s="103"/>
      <c r="AH387" s="103"/>
      <c r="AI387" s="103"/>
      <c r="AJ387" s="103"/>
      <c r="AX387" s="103"/>
      <c r="AY387" s="103"/>
      <c r="AZ387" s="103"/>
      <c r="BA387" s="103"/>
    </row>
    <row r="388" spans="23:53" ht="15.75" customHeight="1" x14ac:dyDescent="0.25">
      <c r="W388" s="103"/>
      <c r="X388" s="103"/>
      <c r="Y388" s="103"/>
      <c r="Z388" s="103"/>
      <c r="AA388" s="103"/>
      <c r="AB388" s="103"/>
      <c r="AC388" s="103"/>
      <c r="AD388" s="103"/>
      <c r="AE388" s="103"/>
      <c r="AF388" s="103"/>
      <c r="AG388" s="103"/>
      <c r="AH388" s="103"/>
      <c r="AI388" s="103"/>
      <c r="AJ388" s="103"/>
      <c r="AX388" s="103"/>
      <c r="AY388" s="103"/>
      <c r="AZ388" s="103"/>
      <c r="BA388" s="103"/>
    </row>
    <row r="389" spans="23:53" ht="15.75" customHeight="1" x14ac:dyDescent="0.25">
      <c r="W389" s="103"/>
      <c r="X389" s="103"/>
      <c r="Y389" s="103"/>
      <c r="Z389" s="103"/>
      <c r="AA389" s="103"/>
      <c r="AB389" s="103"/>
      <c r="AC389" s="103"/>
      <c r="AD389" s="103"/>
      <c r="AE389" s="103"/>
      <c r="AF389" s="103"/>
      <c r="AG389" s="103"/>
      <c r="AH389" s="103"/>
      <c r="AI389" s="103"/>
      <c r="AJ389" s="103"/>
      <c r="AX389" s="103"/>
      <c r="AY389" s="103"/>
      <c r="AZ389" s="103"/>
      <c r="BA389" s="103"/>
    </row>
    <row r="390" spans="23:53" ht="15.75" customHeight="1" x14ac:dyDescent="0.25">
      <c r="W390" s="103"/>
      <c r="X390" s="103"/>
      <c r="Y390" s="103"/>
      <c r="Z390" s="103"/>
      <c r="AA390" s="103"/>
      <c r="AB390" s="103"/>
      <c r="AC390" s="103"/>
      <c r="AD390" s="103"/>
      <c r="AE390" s="103"/>
      <c r="AF390" s="103"/>
      <c r="AG390" s="103"/>
      <c r="AH390" s="103"/>
      <c r="AI390" s="103"/>
      <c r="AJ390" s="103"/>
      <c r="AX390" s="103"/>
      <c r="AY390" s="103"/>
      <c r="AZ390" s="103"/>
      <c r="BA390" s="103"/>
    </row>
    <row r="391" spans="23:53" ht="15.75" customHeight="1" x14ac:dyDescent="0.25">
      <c r="W391" s="103"/>
      <c r="X391" s="103"/>
      <c r="Y391" s="103"/>
      <c r="Z391" s="103"/>
      <c r="AA391" s="103"/>
      <c r="AB391" s="103"/>
      <c r="AC391" s="103"/>
      <c r="AD391" s="103"/>
      <c r="AE391" s="103"/>
      <c r="AF391" s="103"/>
      <c r="AG391" s="103"/>
      <c r="AH391" s="103"/>
      <c r="AI391" s="103"/>
      <c r="AJ391" s="103"/>
      <c r="AX391" s="103"/>
      <c r="AY391" s="103"/>
      <c r="AZ391" s="103"/>
      <c r="BA391" s="103"/>
    </row>
    <row r="392" spans="23:53" ht="15.75" customHeight="1" x14ac:dyDescent="0.25">
      <c r="W392" s="103"/>
      <c r="X392" s="103"/>
      <c r="Y392" s="103"/>
      <c r="Z392" s="103"/>
      <c r="AA392" s="103"/>
      <c r="AB392" s="103"/>
      <c r="AC392" s="103"/>
      <c r="AD392" s="103"/>
      <c r="AE392" s="103"/>
      <c r="AF392" s="103"/>
      <c r="AG392" s="103"/>
      <c r="AH392" s="103"/>
      <c r="AI392" s="103"/>
      <c r="AJ392" s="103"/>
      <c r="AX392" s="103"/>
      <c r="AY392" s="103"/>
      <c r="AZ392" s="103"/>
      <c r="BA392" s="103"/>
    </row>
    <row r="393" spans="23:53" ht="15.75" customHeight="1" x14ac:dyDescent="0.25">
      <c r="W393" s="103"/>
      <c r="X393" s="103"/>
      <c r="Y393" s="103"/>
      <c r="Z393" s="103"/>
      <c r="AA393" s="103"/>
      <c r="AB393" s="103"/>
      <c r="AC393" s="103"/>
      <c r="AD393" s="103"/>
      <c r="AE393" s="103"/>
      <c r="AF393" s="103"/>
      <c r="AG393" s="103"/>
      <c r="AH393" s="103"/>
      <c r="AI393" s="103"/>
      <c r="AJ393" s="103"/>
      <c r="AX393" s="103"/>
      <c r="AY393" s="103"/>
      <c r="AZ393" s="103"/>
      <c r="BA393" s="103"/>
    </row>
    <row r="394" spans="23:53" ht="15.75" customHeight="1" x14ac:dyDescent="0.25">
      <c r="W394" s="103"/>
      <c r="X394" s="103"/>
      <c r="Y394" s="103"/>
      <c r="Z394" s="103"/>
      <c r="AA394" s="103"/>
      <c r="AB394" s="103"/>
      <c r="AC394" s="103"/>
      <c r="AD394" s="103"/>
      <c r="AE394" s="103"/>
      <c r="AF394" s="103"/>
      <c r="AG394" s="103"/>
      <c r="AH394" s="103"/>
      <c r="AI394" s="103"/>
      <c r="AJ394" s="103"/>
      <c r="AX394" s="103"/>
      <c r="AY394" s="103"/>
      <c r="AZ394" s="103"/>
      <c r="BA394" s="103"/>
    </row>
    <row r="395" spans="23:53" ht="15.75" customHeight="1" x14ac:dyDescent="0.25">
      <c r="W395" s="103"/>
      <c r="X395" s="103"/>
      <c r="Y395" s="103"/>
      <c r="Z395" s="103"/>
      <c r="AA395" s="103"/>
      <c r="AB395" s="103"/>
      <c r="AC395" s="103"/>
      <c r="AD395" s="103"/>
      <c r="AE395" s="103"/>
      <c r="AF395" s="103"/>
      <c r="AG395" s="103"/>
      <c r="AH395" s="103"/>
      <c r="AI395" s="103"/>
      <c r="AJ395" s="103"/>
      <c r="AX395" s="103"/>
      <c r="AY395" s="103"/>
      <c r="AZ395" s="103"/>
      <c r="BA395" s="103"/>
    </row>
    <row r="396" spans="23:53" ht="15.75" customHeight="1" x14ac:dyDescent="0.25">
      <c r="W396" s="103"/>
      <c r="X396" s="103"/>
      <c r="Y396" s="103"/>
      <c r="Z396" s="103"/>
      <c r="AA396" s="103"/>
      <c r="AB396" s="103"/>
      <c r="AC396" s="103"/>
      <c r="AD396" s="103"/>
      <c r="AE396" s="103"/>
      <c r="AF396" s="103"/>
      <c r="AG396" s="103"/>
      <c r="AH396" s="103"/>
      <c r="AI396" s="103"/>
      <c r="AJ396" s="103"/>
      <c r="AX396" s="103"/>
      <c r="AY396" s="103"/>
      <c r="AZ396" s="103"/>
      <c r="BA396" s="103"/>
    </row>
    <row r="397" spans="23:53" ht="15.75" customHeight="1" x14ac:dyDescent="0.25">
      <c r="W397" s="103"/>
      <c r="X397" s="103"/>
      <c r="Y397" s="103"/>
      <c r="Z397" s="103"/>
      <c r="AA397" s="103"/>
      <c r="AB397" s="103"/>
      <c r="AC397" s="103"/>
      <c r="AD397" s="103"/>
      <c r="AE397" s="103"/>
      <c r="AF397" s="103"/>
      <c r="AG397" s="103"/>
      <c r="AH397" s="103"/>
      <c r="AI397" s="103"/>
      <c r="AJ397" s="103"/>
      <c r="AX397" s="103"/>
      <c r="AY397" s="103"/>
      <c r="AZ397" s="103"/>
      <c r="BA397" s="103"/>
    </row>
    <row r="398" spans="23:53" ht="15.75" customHeight="1" x14ac:dyDescent="0.25">
      <c r="W398" s="103"/>
      <c r="X398" s="103"/>
      <c r="Y398" s="103"/>
      <c r="Z398" s="103"/>
      <c r="AA398" s="103"/>
      <c r="AB398" s="103"/>
      <c r="AC398" s="103"/>
      <c r="AD398" s="103"/>
      <c r="AE398" s="103"/>
      <c r="AF398" s="103"/>
      <c r="AG398" s="103"/>
      <c r="AH398" s="103"/>
      <c r="AI398" s="103"/>
      <c r="AJ398" s="103"/>
      <c r="AX398" s="103"/>
      <c r="AY398" s="103"/>
      <c r="AZ398" s="103"/>
      <c r="BA398" s="103"/>
    </row>
    <row r="399" spans="23:53" ht="15.75" customHeight="1" x14ac:dyDescent="0.25">
      <c r="W399" s="103"/>
      <c r="X399" s="103"/>
      <c r="Y399" s="103"/>
      <c r="Z399" s="103"/>
      <c r="AA399" s="103"/>
      <c r="AB399" s="103"/>
      <c r="AC399" s="103"/>
      <c r="AD399" s="103"/>
      <c r="AE399" s="103"/>
      <c r="AF399" s="103"/>
      <c r="AG399" s="103"/>
      <c r="AH399" s="103"/>
      <c r="AI399" s="103"/>
      <c r="AJ399" s="103"/>
      <c r="AX399" s="103"/>
      <c r="AY399" s="103"/>
      <c r="AZ399" s="103"/>
      <c r="BA399" s="103"/>
    </row>
    <row r="400" spans="23:53" ht="15.75" customHeight="1" x14ac:dyDescent="0.25">
      <c r="W400" s="103"/>
      <c r="X400" s="103"/>
      <c r="Y400" s="103"/>
      <c r="Z400" s="103"/>
      <c r="AA400" s="103"/>
      <c r="AB400" s="103"/>
      <c r="AC400" s="103"/>
      <c r="AD400" s="103"/>
      <c r="AE400" s="103"/>
      <c r="AF400" s="103"/>
      <c r="AG400" s="103"/>
      <c r="AH400" s="103"/>
      <c r="AI400" s="103"/>
      <c r="AJ400" s="103"/>
      <c r="AX400" s="103"/>
      <c r="AY400" s="103"/>
      <c r="AZ400" s="103"/>
      <c r="BA400" s="103"/>
    </row>
    <row r="401" spans="23:53" ht="15.75" customHeight="1" x14ac:dyDescent="0.25">
      <c r="W401" s="103"/>
      <c r="X401" s="103"/>
      <c r="Y401" s="103"/>
      <c r="Z401" s="103"/>
      <c r="AA401" s="103"/>
      <c r="AB401" s="103"/>
      <c r="AC401" s="103"/>
      <c r="AD401" s="103"/>
      <c r="AE401" s="103"/>
      <c r="AF401" s="103"/>
      <c r="AG401" s="103"/>
      <c r="AH401" s="103"/>
      <c r="AI401" s="103"/>
      <c r="AJ401" s="103"/>
      <c r="AX401" s="103"/>
      <c r="AY401" s="103"/>
      <c r="AZ401" s="103"/>
      <c r="BA401" s="103"/>
    </row>
    <row r="402" spans="23:53" ht="15.75" customHeight="1" x14ac:dyDescent="0.25">
      <c r="W402" s="103"/>
      <c r="X402" s="103"/>
      <c r="Y402" s="103"/>
      <c r="Z402" s="103"/>
      <c r="AA402" s="103"/>
      <c r="AB402" s="103"/>
      <c r="AC402" s="103"/>
      <c r="AD402" s="103"/>
      <c r="AE402" s="103"/>
      <c r="AF402" s="103"/>
      <c r="AG402" s="103"/>
      <c r="AH402" s="103"/>
      <c r="AI402" s="103"/>
      <c r="AJ402" s="103"/>
      <c r="AX402" s="103"/>
      <c r="AY402" s="103"/>
      <c r="AZ402" s="103"/>
      <c r="BA402" s="103"/>
    </row>
    <row r="403" spans="23:53" ht="15.75" customHeight="1" x14ac:dyDescent="0.25">
      <c r="W403" s="103"/>
      <c r="X403" s="103"/>
      <c r="Y403" s="103"/>
      <c r="Z403" s="103"/>
      <c r="AA403" s="103"/>
      <c r="AB403" s="103"/>
      <c r="AC403" s="103"/>
      <c r="AD403" s="103"/>
      <c r="AE403" s="103"/>
      <c r="AF403" s="103"/>
      <c r="AG403" s="103"/>
      <c r="AH403" s="103"/>
      <c r="AI403" s="103"/>
      <c r="AJ403" s="103"/>
      <c r="AX403" s="103"/>
      <c r="AY403" s="103"/>
      <c r="AZ403" s="103"/>
      <c r="BA403" s="103"/>
    </row>
    <row r="404" spans="23:53" ht="15.75" customHeight="1" x14ac:dyDescent="0.25">
      <c r="W404" s="103"/>
      <c r="X404" s="103"/>
      <c r="Y404" s="103"/>
      <c r="Z404" s="103"/>
      <c r="AA404" s="103"/>
      <c r="AB404" s="103"/>
      <c r="AC404" s="103"/>
      <c r="AD404" s="103"/>
      <c r="AE404" s="103"/>
      <c r="AF404" s="103"/>
      <c r="AG404" s="103"/>
      <c r="AH404" s="103"/>
      <c r="AI404" s="103"/>
      <c r="AJ404" s="103"/>
      <c r="AX404" s="103"/>
      <c r="AY404" s="103"/>
      <c r="AZ404" s="103"/>
      <c r="BA404" s="103"/>
    </row>
    <row r="405" spans="23:53" ht="15.75" customHeight="1" x14ac:dyDescent="0.25">
      <c r="W405" s="103"/>
      <c r="X405" s="103"/>
      <c r="Y405" s="103"/>
      <c r="Z405" s="103"/>
      <c r="AA405" s="103"/>
      <c r="AB405" s="103"/>
      <c r="AC405" s="103"/>
      <c r="AD405" s="103"/>
      <c r="AE405" s="103"/>
      <c r="AF405" s="103"/>
      <c r="AG405" s="103"/>
      <c r="AH405" s="103"/>
      <c r="AI405" s="103"/>
      <c r="AJ405" s="103"/>
      <c r="AX405" s="103"/>
      <c r="AY405" s="103"/>
      <c r="AZ405" s="103"/>
      <c r="BA405" s="103"/>
    </row>
    <row r="406" spans="23:53" ht="15.75" customHeight="1" x14ac:dyDescent="0.25">
      <c r="W406" s="103"/>
      <c r="X406" s="103"/>
      <c r="Y406" s="103"/>
      <c r="Z406" s="103"/>
      <c r="AA406" s="103"/>
      <c r="AB406" s="103"/>
      <c r="AC406" s="103"/>
      <c r="AD406" s="103"/>
      <c r="AE406" s="103"/>
      <c r="AF406" s="103"/>
      <c r="AG406" s="103"/>
      <c r="AH406" s="103"/>
      <c r="AI406" s="103"/>
      <c r="AJ406" s="103"/>
      <c r="AX406" s="103"/>
      <c r="AY406" s="103"/>
      <c r="AZ406" s="103"/>
      <c r="BA406" s="103"/>
    </row>
    <row r="407" spans="23:53" ht="15.75" customHeight="1" x14ac:dyDescent="0.25">
      <c r="W407" s="103"/>
      <c r="X407" s="103"/>
      <c r="Y407" s="103"/>
      <c r="Z407" s="103"/>
      <c r="AA407" s="103"/>
      <c r="AB407" s="103"/>
      <c r="AC407" s="103"/>
      <c r="AD407" s="103"/>
      <c r="AE407" s="103"/>
      <c r="AF407" s="103"/>
      <c r="AG407" s="103"/>
      <c r="AH407" s="103"/>
      <c r="AI407" s="103"/>
      <c r="AJ407" s="103"/>
      <c r="AX407" s="103"/>
      <c r="AY407" s="103"/>
      <c r="AZ407" s="103"/>
      <c r="BA407" s="103"/>
    </row>
    <row r="408" spans="23:53" ht="15.75" customHeight="1" x14ac:dyDescent="0.25">
      <c r="W408" s="103"/>
      <c r="X408" s="103"/>
      <c r="Y408" s="103"/>
      <c r="Z408" s="103"/>
      <c r="AA408" s="103"/>
      <c r="AB408" s="103"/>
      <c r="AC408" s="103"/>
      <c r="AD408" s="103"/>
      <c r="AE408" s="103"/>
      <c r="AF408" s="103"/>
      <c r="AG408" s="103"/>
      <c r="AH408" s="103"/>
      <c r="AI408" s="103"/>
      <c r="AJ408" s="103"/>
      <c r="AX408" s="103"/>
      <c r="AY408" s="103"/>
      <c r="AZ408" s="103"/>
      <c r="BA408" s="103"/>
    </row>
    <row r="409" spans="23:53" ht="15.75" customHeight="1" x14ac:dyDescent="0.25">
      <c r="W409" s="103"/>
      <c r="X409" s="103"/>
      <c r="Y409" s="103"/>
      <c r="Z409" s="103"/>
      <c r="AA409" s="103"/>
      <c r="AB409" s="103"/>
      <c r="AC409" s="103"/>
      <c r="AD409" s="103"/>
      <c r="AE409" s="103"/>
      <c r="AF409" s="103"/>
      <c r="AG409" s="103"/>
      <c r="AH409" s="103"/>
      <c r="AI409" s="103"/>
      <c r="AJ409" s="103"/>
      <c r="AX409" s="103"/>
      <c r="AY409" s="103"/>
      <c r="AZ409" s="103"/>
      <c r="BA409" s="103"/>
    </row>
    <row r="410" spans="23:53" ht="15.75" customHeight="1" x14ac:dyDescent="0.25">
      <c r="W410" s="103"/>
      <c r="X410" s="103"/>
      <c r="Y410" s="103"/>
      <c r="Z410" s="103"/>
      <c r="AA410" s="103"/>
      <c r="AB410" s="103"/>
      <c r="AC410" s="103"/>
      <c r="AD410" s="103"/>
      <c r="AE410" s="103"/>
      <c r="AF410" s="103"/>
      <c r="AG410" s="103"/>
      <c r="AH410" s="103"/>
      <c r="AI410" s="103"/>
      <c r="AJ410" s="103"/>
      <c r="AX410" s="103"/>
      <c r="AY410" s="103"/>
      <c r="AZ410" s="103"/>
      <c r="BA410" s="103"/>
    </row>
    <row r="411" spans="23:53" ht="15.75" customHeight="1" x14ac:dyDescent="0.25">
      <c r="W411" s="103"/>
      <c r="X411" s="103"/>
      <c r="Y411" s="103"/>
      <c r="Z411" s="103"/>
      <c r="AA411" s="103"/>
      <c r="AB411" s="103"/>
      <c r="AC411" s="103"/>
      <c r="AD411" s="103"/>
      <c r="AE411" s="103"/>
      <c r="AF411" s="103"/>
      <c r="AG411" s="103"/>
      <c r="AH411" s="103"/>
      <c r="AI411" s="103"/>
      <c r="AJ411" s="103"/>
      <c r="AX411" s="103"/>
      <c r="AY411" s="103"/>
      <c r="AZ411" s="103"/>
      <c r="BA411" s="103"/>
    </row>
    <row r="412" spans="23:53" ht="15.75" customHeight="1" x14ac:dyDescent="0.25">
      <c r="W412" s="103"/>
      <c r="X412" s="103"/>
      <c r="Y412" s="103"/>
      <c r="Z412" s="103"/>
      <c r="AA412" s="103"/>
      <c r="AB412" s="103"/>
      <c r="AC412" s="103"/>
      <c r="AD412" s="103"/>
      <c r="AE412" s="103"/>
      <c r="AF412" s="103"/>
      <c r="AG412" s="103"/>
      <c r="AH412" s="103"/>
      <c r="AI412" s="103"/>
      <c r="AJ412" s="103"/>
      <c r="AX412" s="103"/>
      <c r="AY412" s="103"/>
      <c r="AZ412" s="103"/>
      <c r="BA412" s="103"/>
    </row>
    <row r="413" spans="23:53" ht="15.75" customHeight="1" x14ac:dyDescent="0.25">
      <c r="W413" s="103"/>
      <c r="X413" s="103"/>
      <c r="Y413" s="103"/>
      <c r="Z413" s="103"/>
      <c r="AA413" s="103"/>
      <c r="AB413" s="103"/>
      <c r="AC413" s="103"/>
      <c r="AD413" s="103"/>
      <c r="AE413" s="103"/>
      <c r="AF413" s="103"/>
      <c r="AG413" s="103"/>
      <c r="AH413" s="103"/>
      <c r="AI413" s="103"/>
      <c r="AJ413" s="103"/>
      <c r="AX413" s="103"/>
      <c r="AY413" s="103"/>
      <c r="AZ413" s="103"/>
      <c r="BA413" s="103"/>
    </row>
    <row r="414" spans="23:53" ht="15.75" customHeight="1" x14ac:dyDescent="0.25">
      <c r="W414" s="103"/>
      <c r="X414" s="103"/>
      <c r="Y414" s="103"/>
      <c r="Z414" s="103"/>
      <c r="AA414" s="103"/>
      <c r="AB414" s="103"/>
      <c r="AC414" s="103"/>
      <c r="AD414" s="103"/>
      <c r="AE414" s="103"/>
      <c r="AF414" s="103"/>
      <c r="AG414" s="103"/>
      <c r="AH414" s="103"/>
      <c r="AI414" s="103"/>
      <c r="AJ414" s="103"/>
      <c r="AX414" s="103"/>
      <c r="AY414" s="103"/>
      <c r="AZ414" s="103"/>
      <c r="BA414" s="103"/>
    </row>
    <row r="415" spans="23:53" ht="15.75" customHeight="1" x14ac:dyDescent="0.25">
      <c r="W415" s="103"/>
      <c r="X415" s="103"/>
      <c r="Y415" s="103"/>
      <c r="Z415" s="103"/>
      <c r="AA415" s="103"/>
      <c r="AB415" s="103"/>
      <c r="AC415" s="103"/>
      <c r="AD415" s="103"/>
      <c r="AE415" s="103"/>
      <c r="AF415" s="103"/>
      <c r="AG415" s="103"/>
      <c r="AH415" s="103"/>
      <c r="AI415" s="103"/>
      <c r="AJ415" s="103"/>
      <c r="AX415" s="103"/>
      <c r="AY415" s="103"/>
      <c r="AZ415" s="103"/>
      <c r="BA415" s="103"/>
    </row>
    <row r="416" spans="23:53" ht="15.75" customHeight="1" x14ac:dyDescent="0.25">
      <c r="W416" s="103"/>
      <c r="X416" s="103"/>
      <c r="Y416" s="103"/>
      <c r="Z416" s="103"/>
      <c r="AA416" s="103"/>
      <c r="AB416" s="103"/>
      <c r="AC416" s="103"/>
      <c r="AD416" s="103"/>
      <c r="AE416" s="103"/>
      <c r="AF416" s="103"/>
      <c r="AG416" s="103"/>
      <c r="AH416" s="103"/>
      <c r="AI416" s="103"/>
      <c r="AJ416" s="103"/>
      <c r="AX416" s="103"/>
      <c r="AY416" s="103"/>
      <c r="AZ416" s="103"/>
      <c r="BA416" s="103"/>
    </row>
    <row r="417" spans="23:53" ht="15.75" customHeight="1" x14ac:dyDescent="0.25">
      <c r="W417" s="103"/>
      <c r="X417" s="103"/>
      <c r="Y417" s="103"/>
      <c r="Z417" s="103"/>
      <c r="AA417" s="103"/>
      <c r="AB417" s="103"/>
      <c r="AC417" s="103"/>
      <c r="AD417" s="103"/>
      <c r="AE417" s="103"/>
      <c r="AF417" s="103"/>
      <c r="AG417" s="103"/>
      <c r="AH417" s="103"/>
      <c r="AI417" s="103"/>
      <c r="AJ417" s="103"/>
      <c r="AX417" s="103"/>
      <c r="AY417" s="103"/>
      <c r="AZ417" s="103"/>
      <c r="BA417" s="103"/>
    </row>
    <row r="418" spans="23:53" ht="15.75" customHeight="1" x14ac:dyDescent="0.25">
      <c r="W418" s="103"/>
      <c r="X418" s="103"/>
      <c r="Y418" s="103"/>
      <c r="Z418" s="103"/>
      <c r="AA418" s="103"/>
      <c r="AB418" s="103"/>
      <c r="AC418" s="103"/>
      <c r="AD418" s="103"/>
      <c r="AE418" s="103"/>
      <c r="AF418" s="103"/>
      <c r="AG418" s="103"/>
      <c r="AH418" s="103"/>
      <c r="AI418" s="103"/>
      <c r="AJ418" s="103"/>
      <c r="AX418" s="103"/>
      <c r="AY418" s="103"/>
      <c r="AZ418" s="103"/>
      <c r="BA418" s="103"/>
    </row>
    <row r="419" spans="23:53" ht="15.75" customHeight="1" x14ac:dyDescent="0.25">
      <c r="W419" s="103"/>
      <c r="X419" s="103"/>
      <c r="Y419" s="103"/>
      <c r="Z419" s="103"/>
      <c r="AA419" s="103"/>
      <c r="AB419" s="103"/>
      <c r="AC419" s="103"/>
      <c r="AD419" s="103"/>
      <c r="AE419" s="103"/>
      <c r="AF419" s="103"/>
      <c r="AG419" s="103"/>
      <c r="AH419" s="103"/>
      <c r="AI419" s="103"/>
      <c r="AJ419" s="103"/>
      <c r="AX419" s="103"/>
      <c r="AY419" s="103"/>
      <c r="AZ419" s="103"/>
      <c r="BA419" s="103"/>
    </row>
    <row r="420" spans="23:53" ht="15.75" customHeight="1" x14ac:dyDescent="0.25">
      <c r="W420" s="103"/>
      <c r="X420" s="103"/>
      <c r="Y420" s="103"/>
      <c r="Z420" s="103"/>
      <c r="AA420" s="103"/>
      <c r="AB420" s="103"/>
      <c r="AC420" s="103"/>
      <c r="AD420" s="103"/>
      <c r="AE420" s="103"/>
      <c r="AF420" s="103"/>
      <c r="AG420" s="103"/>
      <c r="AH420" s="103"/>
      <c r="AI420" s="103"/>
      <c r="AJ420" s="103"/>
      <c r="AX420" s="103"/>
      <c r="AY420" s="103"/>
      <c r="AZ420" s="103"/>
      <c r="BA420" s="103"/>
    </row>
    <row r="421" spans="23:53" ht="15.75" customHeight="1" x14ac:dyDescent="0.25">
      <c r="W421" s="103"/>
      <c r="X421" s="103"/>
      <c r="Y421" s="103"/>
      <c r="Z421" s="103"/>
      <c r="AA421" s="103"/>
      <c r="AB421" s="103"/>
      <c r="AC421" s="103"/>
      <c r="AD421" s="103"/>
      <c r="AE421" s="103"/>
      <c r="AF421" s="103"/>
      <c r="AG421" s="103"/>
      <c r="AH421" s="103"/>
      <c r="AI421" s="103"/>
      <c r="AJ421" s="103"/>
      <c r="AX421" s="103"/>
      <c r="AY421" s="103"/>
      <c r="AZ421" s="103"/>
      <c r="BA421" s="103"/>
    </row>
    <row r="422" spans="23:53" ht="15.75" customHeight="1" x14ac:dyDescent="0.25">
      <c r="W422" s="103"/>
      <c r="X422" s="103"/>
      <c r="Y422" s="103"/>
      <c r="Z422" s="103"/>
      <c r="AA422" s="103"/>
      <c r="AB422" s="103"/>
      <c r="AC422" s="103"/>
      <c r="AD422" s="103"/>
      <c r="AE422" s="103"/>
      <c r="AF422" s="103"/>
      <c r="AG422" s="103"/>
      <c r="AH422" s="103"/>
      <c r="AI422" s="103"/>
      <c r="AJ422" s="103"/>
      <c r="AX422" s="103"/>
      <c r="AY422" s="103"/>
      <c r="AZ422" s="103"/>
      <c r="BA422" s="103"/>
    </row>
    <row r="423" spans="23:53" ht="15.75" customHeight="1" x14ac:dyDescent="0.25">
      <c r="W423" s="103"/>
      <c r="X423" s="103"/>
      <c r="Y423" s="103"/>
      <c r="Z423" s="103"/>
      <c r="AA423" s="103"/>
      <c r="AB423" s="103"/>
      <c r="AC423" s="103"/>
      <c r="AD423" s="103"/>
      <c r="AE423" s="103"/>
      <c r="AF423" s="103"/>
      <c r="AG423" s="103"/>
      <c r="AH423" s="103"/>
      <c r="AI423" s="103"/>
      <c r="AJ423" s="103"/>
      <c r="AX423" s="103"/>
      <c r="AY423" s="103"/>
      <c r="AZ423" s="103"/>
      <c r="BA423" s="103"/>
    </row>
    <row r="424" spans="23:53" ht="15.75" customHeight="1" x14ac:dyDescent="0.25">
      <c r="W424" s="103"/>
      <c r="X424" s="103"/>
      <c r="Y424" s="103"/>
      <c r="Z424" s="103"/>
      <c r="AA424" s="103"/>
      <c r="AB424" s="103"/>
      <c r="AC424" s="103"/>
      <c r="AD424" s="103"/>
      <c r="AE424" s="103"/>
      <c r="AF424" s="103"/>
      <c r="AG424" s="103"/>
      <c r="AH424" s="103"/>
      <c r="AI424" s="103"/>
      <c r="AJ424" s="103"/>
      <c r="AX424" s="103"/>
      <c r="AY424" s="103"/>
      <c r="AZ424" s="103"/>
      <c r="BA424" s="103"/>
    </row>
    <row r="425" spans="23:53" ht="15.75" customHeight="1" x14ac:dyDescent="0.25">
      <c r="W425" s="103"/>
      <c r="X425" s="103"/>
      <c r="Y425" s="103"/>
      <c r="Z425" s="103"/>
      <c r="AA425" s="103"/>
      <c r="AB425" s="103"/>
      <c r="AC425" s="103"/>
      <c r="AD425" s="103"/>
      <c r="AE425" s="103"/>
      <c r="AF425" s="103"/>
      <c r="AG425" s="103"/>
      <c r="AH425" s="103"/>
      <c r="AI425" s="103"/>
      <c r="AJ425" s="103"/>
      <c r="AX425" s="103"/>
      <c r="AY425" s="103"/>
      <c r="AZ425" s="103"/>
      <c r="BA425" s="103"/>
    </row>
    <row r="426" spans="23:53" ht="15.75" customHeight="1" x14ac:dyDescent="0.25">
      <c r="W426" s="103"/>
      <c r="X426" s="103"/>
      <c r="Y426" s="103"/>
      <c r="Z426" s="103"/>
      <c r="AA426" s="103"/>
      <c r="AB426" s="103"/>
      <c r="AC426" s="103"/>
      <c r="AD426" s="103"/>
      <c r="AE426" s="103"/>
      <c r="AF426" s="103"/>
      <c r="AG426" s="103"/>
      <c r="AH426" s="103"/>
      <c r="AI426" s="103"/>
      <c r="AJ426" s="103"/>
      <c r="AX426" s="103"/>
      <c r="AY426" s="103"/>
      <c r="AZ426" s="103"/>
      <c r="BA426" s="103"/>
    </row>
    <row r="427" spans="23:53" ht="15.75" customHeight="1" x14ac:dyDescent="0.25">
      <c r="W427" s="103"/>
      <c r="X427" s="103"/>
      <c r="Y427" s="103"/>
      <c r="Z427" s="103"/>
      <c r="AA427" s="103"/>
      <c r="AB427" s="103"/>
      <c r="AC427" s="103"/>
      <c r="AD427" s="103"/>
      <c r="AE427" s="103"/>
      <c r="AF427" s="103"/>
      <c r="AG427" s="103"/>
      <c r="AH427" s="103"/>
      <c r="AI427" s="103"/>
      <c r="AJ427" s="103"/>
      <c r="AX427" s="103"/>
      <c r="AY427" s="103"/>
      <c r="AZ427" s="103"/>
      <c r="BA427" s="103"/>
    </row>
    <row r="428" spans="23:53" ht="15.75" customHeight="1" x14ac:dyDescent="0.25">
      <c r="W428" s="103"/>
      <c r="X428" s="103"/>
      <c r="Y428" s="103"/>
      <c r="Z428" s="103"/>
      <c r="AA428" s="103"/>
      <c r="AB428" s="103"/>
      <c r="AC428" s="103"/>
      <c r="AD428" s="103"/>
      <c r="AE428" s="103"/>
      <c r="AF428" s="103"/>
      <c r="AG428" s="103"/>
      <c r="AH428" s="103"/>
      <c r="AI428" s="103"/>
      <c r="AJ428" s="103"/>
      <c r="AX428" s="103"/>
      <c r="AY428" s="103"/>
      <c r="AZ428" s="103"/>
      <c r="BA428" s="103"/>
    </row>
    <row r="429" spans="23:53" ht="15.75" customHeight="1" x14ac:dyDescent="0.25">
      <c r="W429" s="103"/>
      <c r="X429" s="103"/>
      <c r="Y429" s="103"/>
      <c r="Z429" s="103"/>
      <c r="AA429" s="103"/>
      <c r="AB429" s="103"/>
      <c r="AC429" s="103"/>
      <c r="AD429" s="103"/>
      <c r="AE429" s="103"/>
      <c r="AF429" s="103"/>
      <c r="AG429" s="103"/>
      <c r="AH429" s="103"/>
      <c r="AI429" s="103"/>
      <c r="AJ429" s="103"/>
      <c r="AX429" s="103"/>
      <c r="AY429" s="103"/>
      <c r="AZ429" s="103"/>
      <c r="BA429" s="103"/>
    </row>
    <row r="430" spans="23:53" ht="15.75" customHeight="1" x14ac:dyDescent="0.25">
      <c r="W430" s="103"/>
      <c r="X430" s="103"/>
      <c r="Y430" s="103"/>
      <c r="Z430" s="103"/>
      <c r="AA430" s="103"/>
      <c r="AB430" s="103"/>
      <c r="AC430" s="103"/>
      <c r="AD430" s="103"/>
      <c r="AE430" s="103"/>
      <c r="AF430" s="103"/>
      <c r="AG430" s="103"/>
      <c r="AH430" s="103"/>
      <c r="AI430" s="103"/>
      <c r="AJ430" s="103"/>
      <c r="AX430" s="103"/>
      <c r="AY430" s="103"/>
      <c r="AZ430" s="103"/>
      <c r="BA430" s="103"/>
    </row>
    <row r="431" spans="23:53" ht="15.75" customHeight="1" x14ac:dyDescent="0.25">
      <c r="W431" s="103"/>
      <c r="X431" s="103"/>
      <c r="Y431" s="103"/>
      <c r="Z431" s="103"/>
      <c r="AA431" s="103"/>
      <c r="AB431" s="103"/>
      <c r="AC431" s="103"/>
      <c r="AD431" s="103"/>
      <c r="AE431" s="103"/>
      <c r="AF431" s="103"/>
      <c r="AG431" s="103"/>
      <c r="AH431" s="103"/>
      <c r="AI431" s="103"/>
      <c r="AJ431" s="103"/>
      <c r="AX431" s="103"/>
      <c r="AY431" s="103"/>
      <c r="AZ431" s="103"/>
      <c r="BA431" s="103"/>
    </row>
    <row r="432" spans="23:53" ht="15.75" customHeight="1" x14ac:dyDescent="0.25">
      <c r="W432" s="103"/>
      <c r="X432" s="103"/>
      <c r="Y432" s="103"/>
      <c r="Z432" s="103"/>
      <c r="AA432" s="103"/>
      <c r="AB432" s="103"/>
      <c r="AC432" s="103"/>
      <c r="AD432" s="103"/>
      <c r="AE432" s="103"/>
      <c r="AF432" s="103"/>
      <c r="AG432" s="103"/>
      <c r="AH432" s="103"/>
      <c r="AI432" s="103"/>
      <c r="AJ432" s="103"/>
      <c r="AX432" s="103"/>
      <c r="AY432" s="103"/>
      <c r="AZ432" s="103"/>
      <c r="BA432" s="103"/>
    </row>
    <row r="433" spans="23:53" ht="15.75" customHeight="1" x14ac:dyDescent="0.25">
      <c r="W433" s="103"/>
      <c r="X433" s="103"/>
      <c r="Y433" s="103"/>
      <c r="Z433" s="103"/>
      <c r="AA433" s="103"/>
      <c r="AB433" s="103"/>
      <c r="AC433" s="103"/>
      <c r="AD433" s="103"/>
      <c r="AE433" s="103"/>
      <c r="AF433" s="103"/>
      <c r="AG433" s="103"/>
      <c r="AH433" s="103"/>
      <c r="AI433" s="103"/>
      <c r="AJ433" s="103"/>
      <c r="AX433" s="103"/>
      <c r="AY433" s="103"/>
      <c r="AZ433" s="103"/>
      <c r="BA433" s="103"/>
    </row>
    <row r="434" spans="23:53" ht="15.75" customHeight="1" x14ac:dyDescent="0.25">
      <c r="W434" s="103"/>
      <c r="X434" s="103"/>
      <c r="Y434" s="103"/>
      <c r="Z434" s="103"/>
      <c r="AA434" s="103"/>
      <c r="AB434" s="103"/>
      <c r="AC434" s="103"/>
      <c r="AD434" s="103"/>
      <c r="AE434" s="103"/>
      <c r="AF434" s="103"/>
      <c r="AG434" s="103"/>
      <c r="AH434" s="103"/>
      <c r="AI434" s="103"/>
      <c r="AJ434" s="103"/>
      <c r="AX434" s="103"/>
      <c r="AY434" s="103"/>
      <c r="AZ434" s="103"/>
      <c r="BA434" s="103"/>
    </row>
    <row r="435" spans="23:53" ht="15.75" customHeight="1" x14ac:dyDescent="0.25">
      <c r="W435" s="103"/>
      <c r="X435" s="103"/>
      <c r="Y435" s="103"/>
      <c r="Z435" s="103"/>
      <c r="AA435" s="103"/>
      <c r="AB435" s="103"/>
      <c r="AC435" s="103"/>
      <c r="AD435" s="103"/>
      <c r="AE435" s="103"/>
      <c r="AF435" s="103"/>
      <c r="AG435" s="103"/>
      <c r="AH435" s="103"/>
      <c r="AI435" s="103"/>
      <c r="AJ435" s="103"/>
      <c r="AX435" s="103"/>
      <c r="AY435" s="103"/>
      <c r="AZ435" s="103"/>
      <c r="BA435" s="103"/>
    </row>
    <row r="436" spans="23:53" ht="15.75" customHeight="1" x14ac:dyDescent="0.25">
      <c r="W436" s="103"/>
      <c r="X436" s="103"/>
      <c r="Y436" s="103"/>
      <c r="Z436" s="103"/>
      <c r="AA436" s="103"/>
      <c r="AB436" s="103"/>
      <c r="AC436" s="103"/>
      <c r="AD436" s="103"/>
      <c r="AE436" s="103"/>
      <c r="AF436" s="103"/>
      <c r="AG436" s="103"/>
      <c r="AH436" s="103"/>
      <c r="AI436" s="103"/>
      <c r="AJ436" s="103"/>
      <c r="AX436" s="103"/>
      <c r="AY436" s="103"/>
      <c r="AZ436" s="103"/>
      <c r="BA436" s="103"/>
    </row>
    <row r="437" spans="23:53" ht="15.75" customHeight="1" x14ac:dyDescent="0.25">
      <c r="W437" s="103"/>
      <c r="X437" s="103"/>
      <c r="Y437" s="103"/>
      <c r="Z437" s="103"/>
      <c r="AA437" s="103"/>
      <c r="AB437" s="103"/>
      <c r="AC437" s="103"/>
      <c r="AD437" s="103"/>
      <c r="AE437" s="103"/>
      <c r="AF437" s="103"/>
      <c r="AG437" s="103"/>
      <c r="AH437" s="103"/>
      <c r="AI437" s="103"/>
      <c r="AJ437" s="103"/>
      <c r="AX437" s="103"/>
      <c r="AY437" s="103"/>
      <c r="AZ437" s="103"/>
      <c r="BA437" s="103"/>
    </row>
    <row r="438" spans="23:53" ht="15.75" customHeight="1" x14ac:dyDescent="0.25">
      <c r="W438" s="103"/>
      <c r="X438" s="103"/>
      <c r="Y438" s="103"/>
      <c r="Z438" s="103"/>
      <c r="AA438" s="103"/>
      <c r="AB438" s="103"/>
      <c r="AC438" s="103"/>
      <c r="AD438" s="103"/>
      <c r="AE438" s="103"/>
      <c r="AF438" s="103"/>
      <c r="AG438" s="103"/>
      <c r="AH438" s="103"/>
      <c r="AI438" s="103"/>
      <c r="AJ438" s="103"/>
      <c r="AX438" s="103"/>
      <c r="AY438" s="103"/>
      <c r="AZ438" s="103"/>
      <c r="BA438" s="103"/>
    </row>
    <row r="439" spans="23:53" ht="15.75" customHeight="1" x14ac:dyDescent="0.25">
      <c r="W439" s="103"/>
      <c r="X439" s="103"/>
      <c r="Y439" s="103"/>
      <c r="Z439" s="103"/>
      <c r="AA439" s="103"/>
      <c r="AB439" s="103"/>
      <c r="AC439" s="103"/>
      <c r="AD439" s="103"/>
      <c r="AE439" s="103"/>
      <c r="AF439" s="103"/>
      <c r="AG439" s="103"/>
      <c r="AH439" s="103"/>
      <c r="AI439" s="103"/>
      <c r="AJ439" s="103"/>
      <c r="AX439" s="103"/>
      <c r="AY439" s="103"/>
      <c r="AZ439" s="103"/>
      <c r="BA439" s="103"/>
    </row>
    <row r="440" spans="23:53" ht="15.75" customHeight="1" x14ac:dyDescent="0.25">
      <c r="W440" s="103"/>
      <c r="X440" s="103"/>
      <c r="Y440" s="103"/>
      <c r="Z440" s="103"/>
      <c r="AA440" s="103"/>
      <c r="AB440" s="103"/>
      <c r="AC440" s="103"/>
      <c r="AD440" s="103"/>
      <c r="AE440" s="103"/>
      <c r="AF440" s="103"/>
      <c r="AG440" s="103"/>
      <c r="AH440" s="103"/>
      <c r="AI440" s="103"/>
      <c r="AJ440" s="103"/>
      <c r="AX440" s="103"/>
      <c r="AY440" s="103"/>
      <c r="AZ440" s="103"/>
      <c r="BA440" s="103"/>
    </row>
    <row r="441" spans="23:53" ht="15.75" customHeight="1" x14ac:dyDescent="0.25">
      <c r="W441" s="103"/>
      <c r="X441" s="103"/>
      <c r="Y441" s="103"/>
      <c r="Z441" s="103"/>
      <c r="AA441" s="103"/>
      <c r="AB441" s="103"/>
      <c r="AC441" s="103"/>
      <c r="AD441" s="103"/>
      <c r="AE441" s="103"/>
      <c r="AF441" s="103"/>
      <c r="AG441" s="103"/>
      <c r="AH441" s="103"/>
      <c r="AI441" s="103"/>
      <c r="AJ441" s="103"/>
      <c r="AX441" s="103"/>
      <c r="AY441" s="103"/>
      <c r="AZ441" s="103"/>
      <c r="BA441" s="103"/>
    </row>
    <row r="442" spans="23:53" ht="15.75" customHeight="1" x14ac:dyDescent="0.25">
      <c r="W442" s="103"/>
      <c r="X442" s="103"/>
      <c r="Y442" s="103"/>
      <c r="Z442" s="103"/>
      <c r="AA442" s="103"/>
      <c r="AB442" s="103"/>
      <c r="AC442" s="103"/>
      <c r="AD442" s="103"/>
      <c r="AE442" s="103"/>
      <c r="AF442" s="103"/>
      <c r="AG442" s="103"/>
      <c r="AH442" s="103"/>
      <c r="AI442" s="103"/>
      <c r="AJ442" s="103"/>
      <c r="AX442" s="103"/>
      <c r="AY442" s="103"/>
      <c r="AZ442" s="103"/>
      <c r="BA442" s="103"/>
    </row>
    <row r="443" spans="23:53" ht="15.75" customHeight="1" x14ac:dyDescent="0.25">
      <c r="W443" s="103"/>
      <c r="X443" s="103"/>
      <c r="Y443" s="103"/>
      <c r="Z443" s="103"/>
      <c r="AA443" s="103"/>
      <c r="AB443" s="103"/>
      <c r="AC443" s="103"/>
      <c r="AD443" s="103"/>
      <c r="AE443" s="103"/>
      <c r="AF443" s="103"/>
      <c r="AG443" s="103"/>
      <c r="AH443" s="103"/>
      <c r="AI443" s="103"/>
      <c r="AJ443" s="103"/>
      <c r="AX443" s="103"/>
      <c r="AY443" s="103"/>
      <c r="AZ443" s="103"/>
      <c r="BA443" s="103"/>
    </row>
    <row r="444" spans="23:53" ht="15.75" customHeight="1" x14ac:dyDescent="0.25">
      <c r="W444" s="103"/>
      <c r="X444" s="103"/>
      <c r="Y444" s="103"/>
      <c r="Z444" s="103"/>
      <c r="AA444" s="103"/>
      <c r="AB444" s="103"/>
      <c r="AC444" s="103"/>
      <c r="AD444" s="103"/>
      <c r="AE444" s="103"/>
      <c r="AF444" s="103"/>
      <c r="AG444" s="103"/>
      <c r="AH444" s="103"/>
      <c r="AI444" s="103"/>
      <c r="AJ444" s="103"/>
      <c r="AX444" s="103"/>
      <c r="AY444" s="103"/>
      <c r="AZ444" s="103"/>
      <c r="BA444" s="103"/>
    </row>
    <row r="445" spans="23:53" ht="15.75" customHeight="1" x14ac:dyDescent="0.25">
      <c r="W445" s="103"/>
      <c r="X445" s="103"/>
      <c r="Y445" s="103"/>
      <c r="Z445" s="103"/>
      <c r="AA445" s="103"/>
      <c r="AB445" s="103"/>
      <c r="AC445" s="103"/>
      <c r="AD445" s="103"/>
      <c r="AE445" s="103"/>
      <c r="AF445" s="103"/>
      <c r="AG445" s="103"/>
      <c r="AH445" s="103"/>
      <c r="AI445" s="103"/>
      <c r="AJ445" s="103"/>
      <c r="AX445" s="103"/>
      <c r="AY445" s="103"/>
      <c r="AZ445" s="103"/>
      <c r="BA445" s="103"/>
    </row>
    <row r="446" spans="23:53" ht="15.75" customHeight="1" x14ac:dyDescent="0.25">
      <c r="W446" s="103"/>
      <c r="X446" s="103"/>
      <c r="Y446" s="103"/>
      <c r="Z446" s="103"/>
      <c r="AA446" s="103"/>
      <c r="AB446" s="103"/>
      <c r="AC446" s="103"/>
      <c r="AD446" s="103"/>
      <c r="AE446" s="103"/>
      <c r="AF446" s="103"/>
      <c r="AG446" s="103"/>
      <c r="AH446" s="103"/>
      <c r="AI446" s="103"/>
      <c r="AJ446" s="103"/>
      <c r="AX446" s="103"/>
      <c r="AY446" s="103"/>
      <c r="AZ446" s="103"/>
      <c r="BA446" s="103"/>
    </row>
    <row r="447" spans="23:53" ht="15.75" customHeight="1" x14ac:dyDescent="0.25">
      <c r="W447" s="103"/>
      <c r="X447" s="103"/>
      <c r="Y447" s="103"/>
      <c r="Z447" s="103"/>
      <c r="AA447" s="103"/>
      <c r="AB447" s="103"/>
      <c r="AC447" s="103"/>
      <c r="AD447" s="103"/>
      <c r="AE447" s="103"/>
      <c r="AF447" s="103"/>
      <c r="AG447" s="103"/>
      <c r="AH447" s="103"/>
      <c r="AI447" s="103"/>
      <c r="AJ447" s="103"/>
      <c r="AX447" s="103"/>
      <c r="AY447" s="103"/>
      <c r="AZ447" s="103"/>
      <c r="BA447" s="103"/>
    </row>
    <row r="448" spans="23:53" ht="15.75" customHeight="1" x14ac:dyDescent="0.25">
      <c r="W448" s="103"/>
      <c r="X448" s="103"/>
      <c r="Y448" s="103"/>
      <c r="Z448" s="103"/>
      <c r="AA448" s="103"/>
      <c r="AB448" s="103"/>
      <c r="AC448" s="103"/>
      <c r="AD448" s="103"/>
      <c r="AE448" s="103"/>
      <c r="AF448" s="103"/>
      <c r="AG448" s="103"/>
      <c r="AH448" s="103"/>
      <c r="AI448" s="103"/>
      <c r="AJ448" s="103"/>
      <c r="AX448" s="103"/>
      <c r="AY448" s="103"/>
      <c r="AZ448" s="103"/>
      <c r="BA448" s="103"/>
    </row>
    <row r="449" spans="23:53" ht="15.75" customHeight="1" x14ac:dyDescent="0.25">
      <c r="W449" s="103"/>
      <c r="X449" s="103"/>
      <c r="Y449" s="103"/>
      <c r="Z449" s="103"/>
      <c r="AA449" s="103"/>
      <c r="AB449" s="103"/>
      <c r="AC449" s="103"/>
      <c r="AD449" s="103"/>
      <c r="AE449" s="103"/>
      <c r="AF449" s="103"/>
      <c r="AG449" s="103"/>
      <c r="AH449" s="103"/>
      <c r="AI449" s="103"/>
      <c r="AJ449" s="103"/>
      <c r="AX449" s="103"/>
      <c r="AY449" s="103"/>
      <c r="AZ449" s="103"/>
      <c r="BA449" s="103"/>
    </row>
    <row r="450" spans="23:53" ht="15.75" customHeight="1" x14ac:dyDescent="0.25">
      <c r="W450" s="103"/>
      <c r="X450" s="103"/>
      <c r="Y450" s="103"/>
      <c r="Z450" s="103"/>
      <c r="AA450" s="103"/>
      <c r="AB450" s="103"/>
      <c r="AC450" s="103"/>
      <c r="AD450" s="103"/>
      <c r="AE450" s="103"/>
      <c r="AF450" s="103"/>
      <c r="AG450" s="103"/>
      <c r="AH450" s="103"/>
      <c r="AI450" s="103"/>
      <c r="AJ450" s="103"/>
      <c r="AX450" s="103"/>
      <c r="AY450" s="103"/>
      <c r="AZ450" s="103"/>
      <c r="BA450" s="103"/>
    </row>
    <row r="451" spans="23:53" ht="15.75" customHeight="1" x14ac:dyDescent="0.25">
      <c r="W451" s="103"/>
      <c r="X451" s="103"/>
      <c r="Y451" s="103"/>
      <c r="Z451" s="103"/>
      <c r="AA451" s="103"/>
      <c r="AB451" s="103"/>
      <c r="AC451" s="103"/>
      <c r="AD451" s="103"/>
      <c r="AE451" s="103"/>
      <c r="AF451" s="103"/>
      <c r="AG451" s="103"/>
      <c r="AH451" s="103"/>
      <c r="AI451" s="103"/>
      <c r="AJ451" s="103"/>
      <c r="AX451" s="103"/>
      <c r="AY451" s="103"/>
      <c r="AZ451" s="103"/>
      <c r="BA451" s="103"/>
    </row>
    <row r="452" spans="23:53" ht="15.75" customHeight="1" x14ac:dyDescent="0.25">
      <c r="W452" s="103"/>
      <c r="X452" s="103"/>
      <c r="Y452" s="103"/>
      <c r="Z452" s="103"/>
      <c r="AA452" s="103"/>
      <c r="AB452" s="103"/>
      <c r="AC452" s="103"/>
      <c r="AD452" s="103"/>
      <c r="AE452" s="103"/>
      <c r="AF452" s="103"/>
      <c r="AG452" s="103"/>
      <c r="AH452" s="103"/>
      <c r="AI452" s="103"/>
      <c r="AJ452" s="103"/>
      <c r="AX452" s="103"/>
      <c r="AY452" s="103"/>
      <c r="AZ452" s="103"/>
      <c r="BA452" s="103"/>
    </row>
    <row r="453" spans="23:53" ht="15.75" customHeight="1" x14ac:dyDescent="0.25">
      <c r="W453" s="103"/>
      <c r="X453" s="103"/>
      <c r="Y453" s="103"/>
      <c r="Z453" s="103"/>
      <c r="AA453" s="103"/>
      <c r="AB453" s="103"/>
      <c r="AC453" s="103"/>
      <c r="AD453" s="103"/>
      <c r="AE453" s="103"/>
      <c r="AF453" s="103"/>
      <c r="AG453" s="103"/>
      <c r="AH453" s="103"/>
      <c r="AI453" s="103"/>
      <c r="AJ453" s="103"/>
      <c r="AX453" s="103"/>
      <c r="AY453" s="103"/>
      <c r="AZ453" s="103"/>
      <c r="BA453" s="103"/>
    </row>
    <row r="454" spans="23:53" ht="15.75" customHeight="1" x14ac:dyDescent="0.25">
      <c r="W454" s="103"/>
      <c r="X454" s="103"/>
      <c r="Y454" s="103"/>
      <c r="Z454" s="103"/>
      <c r="AA454" s="103"/>
      <c r="AB454" s="103"/>
      <c r="AC454" s="103"/>
      <c r="AD454" s="103"/>
      <c r="AE454" s="103"/>
      <c r="AF454" s="103"/>
      <c r="AG454" s="103"/>
      <c r="AH454" s="103"/>
      <c r="AI454" s="103"/>
      <c r="AJ454" s="103"/>
      <c r="AX454" s="103"/>
      <c r="AY454" s="103"/>
      <c r="AZ454" s="103"/>
      <c r="BA454" s="103"/>
    </row>
    <row r="455" spans="23:53" ht="15.75" customHeight="1" x14ac:dyDescent="0.25">
      <c r="W455" s="103"/>
      <c r="X455" s="103"/>
      <c r="Y455" s="103"/>
      <c r="Z455" s="103"/>
      <c r="AA455" s="103"/>
      <c r="AB455" s="103"/>
      <c r="AC455" s="103"/>
      <c r="AD455" s="103"/>
      <c r="AE455" s="103"/>
      <c r="AF455" s="103"/>
      <c r="AG455" s="103"/>
      <c r="AH455" s="103"/>
      <c r="AI455" s="103"/>
      <c r="AJ455" s="103"/>
      <c r="AX455" s="103"/>
      <c r="AY455" s="103"/>
      <c r="AZ455" s="103"/>
      <c r="BA455" s="103"/>
    </row>
    <row r="456" spans="23:53" ht="15.75" customHeight="1" x14ac:dyDescent="0.25">
      <c r="W456" s="103"/>
      <c r="X456" s="103"/>
      <c r="Y456" s="103"/>
      <c r="Z456" s="103"/>
      <c r="AA456" s="103"/>
      <c r="AB456" s="103"/>
      <c r="AC456" s="103"/>
      <c r="AD456" s="103"/>
      <c r="AE456" s="103"/>
      <c r="AF456" s="103"/>
      <c r="AG456" s="103"/>
      <c r="AH456" s="103"/>
      <c r="AI456" s="103"/>
      <c r="AJ456" s="103"/>
      <c r="AX456" s="103"/>
      <c r="AY456" s="103"/>
      <c r="AZ456" s="103"/>
      <c r="BA456" s="103"/>
    </row>
    <row r="457" spans="23:53" ht="15.75" customHeight="1" x14ac:dyDescent="0.25">
      <c r="W457" s="103"/>
      <c r="X457" s="103"/>
      <c r="Y457" s="103"/>
      <c r="Z457" s="103"/>
      <c r="AA457" s="103"/>
      <c r="AB457" s="103"/>
      <c r="AC457" s="103"/>
      <c r="AD457" s="103"/>
      <c r="AE457" s="103"/>
      <c r="AF457" s="103"/>
      <c r="AG457" s="103"/>
      <c r="AH457" s="103"/>
      <c r="AI457" s="103"/>
      <c r="AJ457" s="103"/>
      <c r="AX457" s="103"/>
      <c r="AY457" s="103"/>
      <c r="AZ457" s="103"/>
      <c r="BA457" s="103"/>
    </row>
    <row r="458" spans="23:53" ht="15.75" customHeight="1" x14ac:dyDescent="0.25">
      <c r="W458" s="103"/>
      <c r="X458" s="103"/>
      <c r="Y458" s="103"/>
      <c r="Z458" s="103"/>
      <c r="AA458" s="103"/>
      <c r="AB458" s="103"/>
      <c r="AC458" s="103"/>
      <c r="AD458" s="103"/>
      <c r="AE458" s="103"/>
      <c r="AF458" s="103"/>
      <c r="AG458" s="103"/>
      <c r="AH458" s="103"/>
      <c r="AI458" s="103"/>
      <c r="AJ458" s="103"/>
      <c r="AX458" s="103"/>
      <c r="AY458" s="103"/>
      <c r="AZ458" s="103"/>
      <c r="BA458" s="103"/>
    </row>
    <row r="459" spans="23:53" ht="15.75" customHeight="1" x14ac:dyDescent="0.25">
      <c r="W459" s="103"/>
      <c r="X459" s="103"/>
      <c r="Y459" s="103"/>
      <c r="Z459" s="103"/>
      <c r="AA459" s="103"/>
      <c r="AB459" s="103"/>
      <c r="AC459" s="103"/>
      <c r="AD459" s="103"/>
      <c r="AE459" s="103"/>
      <c r="AF459" s="103"/>
      <c r="AG459" s="103"/>
      <c r="AH459" s="103"/>
      <c r="AI459" s="103"/>
      <c r="AJ459" s="103"/>
      <c r="AX459" s="103"/>
      <c r="AY459" s="103"/>
      <c r="AZ459" s="103"/>
      <c r="BA459" s="103"/>
    </row>
    <row r="460" spans="23:53" ht="15.75" customHeight="1" x14ac:dyDescent="0.25">
      <c r="W460" s="103"/>
      <c r="X460" s="103"/>
      <c r="Y460" s="103"/>
      <c r="Z460" s="103"/>
      <c r="AA460" s="103"/>
      <c r="AB460" s="103"/>
      <c r="AC460" s="103"/>
      <c r="AD460" s="103"/>
      <c r="AE460" s="103"/>
      <c r="AF460" s="103"/>
      <c r="AG460" s="103"/>
      <c r="AH460" s="103"/>
      <c r="AI460" s="103"/>
      <c r="AJ460" s="103"/>
      <c r="AX460" s="103"/>
      <c r="AY460" s="103"/>
      <c r="AZ460" s="103"/>
      <c r="BA460" s="103"/>
    </row>
    <row r="461" spans="23:53" ht="15.75" customHeight="1" x14ac:dyDescent="0.25">
      <c r="W461" s="103"/>
      <c r="X461" s="103"/>
      <c r="Y461" s="103"/>
      <c r="Z461" s="103"/>
      <c r="AA461" s="103"/>
      <c r="AB461" s="103"/>
      <c r="AC461" s="103"/>
      <c r="AD461" s="103"/>
      <c r="AE461" s="103"/>
      <c r="AF461" s="103"/>
      <c r="AG461" s="103"/>
      <c r="AH461" s="103"/>
      <c r="AI461" s="103"/>
      <c r="AJ461" s="103"/>
      <c r="AX461" s="103"/>
      <c r="AY461" s="103"/>
      <c r="AZ461" s="103"/>
      <c r="BA461" s="103"/>
    </row>
    <row r="462" spans="23:53" ht="15.75" customHeight="1" x14ac:dyDescent="0.25">
      <c r="W462" s="103"/>
      <c r="X462" s="103"/>
      <c r="Y462" s="103"/>
      <c r="Z462" s="103"/>
      <c r="AA462" s="103"/>
      <c r="AB462" s="103"/>
      <c r="AC462" s="103"/>
      <c r="AD462" s="103"/>
      <c r="AE462" s="103"/>
      <c r="AF462" s="103"/>
      <c r="AG462" s="103"/>
      <c r="AH462" s="103"/>
      <c r="AI462" s="103"/>
      <c r="AJ462" s="103"/>
      <c r="AX462" s="103"/>
      <c r="AY462" s="103"/>
      <c r="AZ462" s="103"/>
      <c r="BA462" s="103"/>
    </row>
    <row r="463" spans="23:53" ht="15.75" customHeight="1" x14ac:dyDescent="0.25">
      <c r="W463" s="103"/>
      <c r="X463" s="103"/>
      <c r="Y463" s="103"/>
      <c r="Z463" s="103"/>
      <c r="AA463" s="103"/>
      <c r="AB463" s="103"/>
      <c r="AC463" s="103"/>
      <c r="AD463" s="103"/>
      <c r="AE463" s="103"/>
      <c r="AF463" s="103"/>
      <c r="AG463" s="103"/>
      <c r="AH463" s="103"/>
      <c r="AI463" s="103"/>
      <c r="AJ463" s="103"/>
      <c r="AX463" s="103"/>
      <c r="AY463" s="103"/>
      <c r="AZ463" s="103"/>
      <c r="BA463" s="103"/>
    </row>
    <row r="464" spans="23:53" ht="15.75" customHeight="1" x14ac:dyDescent="0.25">
      <c r="W464" s="103"/>
      <c r="X464" s="103"/>
      <c r="Y464" s="103"/>
      <c r="Z464" s="103"/>
      <c r="AA464" s="103"/>
      <c r="AB464" s="103"/>
      <c r="AC464" s="103"/>
      <c r="AD464" s="103"/>
      <c r="AE464" s="103"/>
      <c r="AF464" s="103"/>
      <c r="AG464" s="103"/>
      <c r="AH464" s="103"/>
      <c r="AI464" s="103"/>
      <c r="AJ464" s="103"/>
      <c r="AX464" s="103"/>
      <c r="AY464" s="103"/>
      <c r="AZ464" s="103"/>
      <c r="BA464" s="103"/>
    </row>
    <row r="465" spans="23:53" ht="15.75" customHeight="1" x14ac:dyDescent="0.25">
      <c r="W465" s="103"/>
      <c r="X465" s="103"/>
      <c r="Y465" s="103"/>
      <c r="Z465" s="103"/>
      <c r="AA465" s="103"/>
      <c r="AB465" s="103"/>
      <c r="AC465" s="103"/>
      <c r="AD465" s="103"/>
      <c r="AE465" s="103"/>
      <c r="AF465" s="103"/>
      <c r="AG465" s="103"/>
      <c r="AH465" s="103"/>
      <c r="AI465" s="103"/>
      <c r="AJ465" s="103"/>
      <c r="AX465" s="103"/>
      <c r="AY465" s="103"/>
      <c r="AZ465" s="103"/>
      <c r="BA465" s="103"/>
    </row>
    <row r="466" spans="23:53" ht="15.75" customHeight="1" x14ac:dyDescent="0.25">
      <c r="W466" s="103"/>
      <c r="X466" s="103"/>
      <c r="Y466" s="103"/>
      <c r="Z466" s="103"/>
      <c r="AA466" s="103"/>
      <c r="AB466" s="103"/>
      <c r="AC466" s="103"/>
      <c r="AD466" s="103"/>
      <c r="AE466" s="103"/>
      <c r="AF466" s="103"/>
      <c r="AG466" s="103"/>
      <c r="AH466" s="103"/>
      <c r="AI466" s="103"/>
      <c r="AJ466" s="103"/>
      <c r="AX466" s="103"/>
      <c r="AY466" s="103"/>
      <c r="AZ466" s="103"/>
      <c r="BA466" s="103"/>
    </row>
    <row r="467" spans="23:53" ht="15.75" customHeight="1" x14ac:dyDescent="0.25">
      <c r="W467" s="103"/>
      <c r="X467" s="103"/>
      <c r="Y467" s="103"/>
      <c r="Z467" s="103"/>
      <c r="AA467" s="103"/>
      <c r="AB467" s="103"/>
      <c r="AC467" s="103"/>
      <c r="AD467" s="103"/>
      <c r="AE467" s="103"/>
      <c r="AF467" s="103"/>
      <c r="AG467" s="103"/>
      <c r="AH467" s="103"/>
      <c r="AI467" s="103"/>
      <c r="AJ467" s="103"/>
      <c r="AX467" s="103"/>
      <c r="AY467" s="103"/>
      <c r="AZ467" s="103"/>
      <c r="BA467" s="103"/>
    </row>
    <row r="468" spans="23:53" ht="15.75" customHeight="1" x14ac:dyDescent="0.25">
      <c r="W468" s="103"/>
      <c r="X468" s="103"/>
      <c r="Y468" s="103"/>
      <c r="Z468" s="103"/>
      <c r="AA468" s="103"/>
      <c r="AB468" s="103"/>
      <c r="AC468" s="103"/>
      <c r="AD468" s="103"/>
      <c r="AE468" s="103"/>
      <c r="AF468" s="103"/>
      <c r="AG468" s="103"/>
      <c r="AH468" s="103"/>
      <c r="AI468" s="103"/>
      <c r="AJ468" s="103"/>
      <c r="AX468" s="103"/>
      <c r="AY468" s="103"/>
      <c r="AZ468" s="103"/>
      <c r="BA468" s="103"/>
    </row>
    <row r="469" spans="23:53" ht="15.75" customHeight="1" x14ac:dyDescent="0.25">
      <c r="W469" s="103"/>
      <c r="X469" s="103"/>
      <c r="Y469" s="103"/>
      <c r="Z469" s="103"/>
      <c r="AA469" s="103"/>
      <c r="AB469" s="103"/>
      <c r="AC469" s="103"/>
      <c r="AD469" s="103"/>
      <c r="AE469" s="103"/>
      <c r="AF469" s="103"/>
      <c r="AG469" s="103"/>
      <c r="AH469" s="103"/>
      <c r="AI469" s="103"/>
      <c r="AJ469" s="103"/>
      <c r="AX469" s="103"/>
      <c r="AY469" s="103"/>
      <c r="AZ469" s="103"/>
      <c r="BA469" s="103"/>
    </row>
    <row r="470" spans="23:53" ht="15.75" customHeight="1" x14ac:dyDescent="0.25">
      <c r="W470" s="103"/>
      <c r="X470" s="103"/>
      <c r="Y470" s="103"/>
      <c r="Z470" s="103"/>
      <c r="AA470" s="103"/>
      <c r="AB470" s="103"/>
      <c r="AC470" s="103"/>
      <c r="AD470" s="103"/>
      <c r="AE470" s="103"/>
      <c r="AF470" s="103"/>
      <c r="AG470" s="103"/>
      <c r="AH470" s="103"/>
      <c r="AI470" s="103"/>
      <c r="AJ470" s="103"/>
      <c r="AX470" s="103"/>
      <c r="AY470" s="103"/>
      <c r="AZ470" s="103"/>
      <c r="BA470" s="103"/>
    </row>
    <row r="471" spans="23:53" ht="15.75" customHeight="1" x14ac:dyDescent="0.25">
      <c r="W471" s="103"/>
      <c r="X471" s="103"/>
      <c r="Y471" s="103"/>
      <c r="Z471" s="103"/>
      <c r="AA471" s="103"/>
      <c r="AB471" s="103"/>
      <c r="AC471" s="103"/>
      <c r="AD471" s="103"/>
      <c r="AE471" s="103"/>
      <c r="AF471" s="103"/>
      <c r="AG471" s="103"/>
      <c r="AH471" s="103"/>
      <c r="AI471" s="103"/>
      <c r="AJ471" s="103"/>
      <c r="AX471" s="103"/>
      <c r="AY471" s="103"/>
      <c r="AZ471" s="103"/>
      <c r="BA471" s="103"/>
    </row>
    <row r="472" spans="23:53" ht="15.75" customHeight="1" x14ac:dyDescent="0.25">
      <c r="W472" s="103"/>
      <c r="X472" s="103"/>
      <c r="Y472" s="103"/>
      <c r="Z472" s="103"/>
      <c r="AA472" s="103"/>
      <c r="AB472" s="103"/>
      <c r="AC472" s="103"/>
      <c r="AD472" s="103"/>
      <c r="AE472" s="103"/>
      <c r="AF472" s="103"/>
      <c r="AG472" s="103"/>
      <c r="AH472" s="103"/>
      <c r="AI472" s="103"/>
      <c r="AJ472" s="103"/>
      <c r="AX472" s="103"/>
      <c r="AY472" s="103"/>
      <c r="AZ472" s="103"/>
      <c r="BA472" s="103"/>
    </row>
    <row r="473" spans="23:53" ht="15.75" customHeight="1" x14ac:dyDescent="0.25">
      <c r="W473" s="103"/>
      <c r="X473" s="103"/>
      <c r="Y473" s="103"/>
      <c r="Z473" s="103"/>
      <c r="AA473" s="103"/>
      <c r="AB473" s="103"/>
      <c r="AC473" s="103"/>
      <c r="AD473" s="103"/>
      <c r="AE473" s="103"/>
      <c r="AF473" s="103"/>
      <c r="AG473" s="103"/>
      <c r="AH473" s="103"/>
      <c r="AI473" s="103"/>
      <c r="AJ473" s="103"/>
      <c r="AX473" s="103"/>
      <c r="AY473" s="103"/>
      <c r="AZ473" s="103"/>
      <c r="BA473" s="103"/>
    </row>
    <row r="474" spans="23:53" ht="15.75" customHeight="1" x14ac:dyDescent="0.25">
      <c r="W474" s="103"/>
      <c r="X474" s="103"/>
      <c r="Y474" s="103"/>
      <c r="Z474" s="103"/>
      <c r="AA474" s="103"/>
      <c r="AB474" s="103"/>
      <c r="AC474" s="103"/>
      <c r="AD474" s="103"/>
      <c r="AE474" s="103"/>
      <c r="AF474" s="103"/>
      <c r="AG474" s="103"/>
      <c r="AH474" s="103"/>
      <c r="AI474" s="103"/>
      <c r="AJ474" s="103"/>
      <c r="AX474" s="103"/>
      <c r="AY474" s="103"/>
      <c r="AZ474" s="103"/>
      <c r="BA474" s="103"/>
    </row>
    <row r="475" spans="23:53" ht="15.75" customHeight="1" x14ac:dyDescent="0.25">
      <c r="W475" s="103"/>
      <c r="X475" s="103"/>
      <c r="Y475" s="103"/>
      <c r="Z475" s="103"/>
      <c r="AA475" s="103"/>
      <c r="AB475" s="103"/>
      <c r="AC475" s="103"/>
      <c r="AD475" s="103"/>
      <c r="AE475" s="103"/>
      <c r="AF475" s="103"/>
      <c r="AG475" s="103"/>
      <c r="AH475" s="103"/>
      <c r="AI475" s="103"/>
      <c r="AJ475" s="103"/>
      <c r="AX475" s="103"/>
      <c r="AY475" s="103"/>
      <c r="AZ475" s="103"/>
      <c r="BA475" s="103"/>
    </row>
    <row r="476" spans="23:53" ht="15.75" customHeight="1" x14ac:dyDescent="0.25">
      <c r="W476" s="103"/>
      <c r="X476" s="103"/>
      <c r="Y476" s="103"/>
      <c r="Z476" s="103"/>
      <c r="AA476" s="103"/>
      <c r="AB476" s="103"/>
      <c r="AC476" s="103"/>
      <c r="AD476" s="103"/>
      <c r="AE476" s="103"/>
      <c r="AF476" s="103"/>
      <c r="AG476" s="103"/>
      <c r="AH476" s="103"/>
      <c r="AI476" s="103"/>
      <c r="AJ476" s="103"/>
      <c r="AX476" s="103"/>
      <c r="AY476" s="103"/>
      <c r="AZ476" s="103"/>
      <c r="BA476" s="103"/>
    </row>
    <row r="477" spans="23:53" ht="15.75" customHeight="1" x14ac:dyDescent="0.25">
      <c r="W477" s="103"/>
      <c r="X477" s="103"/>
      <c r="Y477" s="103"/>
      <c r="Z477" s="103"/>
      <c r="AA477" s="103"/>
      <c r="AB477" s="103"/>
      <c r="AC477" s="103"/>
      <c r="AD477" s="103"/>
      <c r="AE477" s="103"/>
      <c r="AF477" s="103"/>
      <c r="AG477" s="103"/>
      <c r="AH477" s="103"/>
      <c r="AI477" s="103"/>
      <c r="AJ477" s="103"/>
      <c r="AX477" s="103"/>
      <c r="AY477" s="103"/>
      <c r="AZ477" s="103"/>
      <c r="BA477" s="103"/>
    </row>
    <row r="478" spans="23:53" ht="15.75" customHeight="1" x14ac:dyDescent="0.25">
      <c r="W478" s="103"/>
      <c r="X478" s="103"/>
      <c r="Y478" s="103"/>
      <c r="Z478" s="103"/>
      <c r="AA478" s="103"/>
      <c r="AB478" s="103"/>
      <c r="AC478" s="103"/>
      <c r="AD478" s="103"/>
      <c r="AE478" s="103"/>
      <c r="AF478" s="103"/>
      <c r="AG478" s="103"/>
      <c r="AH478" s="103"/>
      <c r="AI478" s="103"/>
      <c r="AJ478" s="103"/>
      <c r="AX478" s="103"/>
      <c r="AY478" s="103"/>
      <c r="AZ478" s="103"/>
      <c r="BA478" s="103"/>
    </row>
    <row r="479" spans="23:53" ht="15.75" customHeight="1" x14ac:dyDescent="0.25">
      <c r="W479" s="103"/>
      <c r="X479" s="103"/>
      <c r="Y479" s="103"/>
      <c r="Z479" s="103"/>
      <c r="AA479" s="103"/>
      <c r="AB479" s="103"/>
      <c r="AC479" s="103"/>
      <c r="AD479" s="103"/>
      <c r="AE479" s="103"/>
      <c r="AF479" s="103"/>
      <c r="AG479" s="103"/>
      <c r="AH479" s="103"/>
      <c r="AI479" s="103"/>
      <c r="AJ479" s="103"/>
      <c r="AX479" s="103"/>
      <c r="AY479" s="103"/>
      <c r="AZ479" s="103"/>
      <c r="BA479" s="103"/>
    </row>
    <row r="480" spans="23:53" ht="15.75" customHeight="1" x14ac:dyDescent="0.25">
      <c r="W480" s="103"/>
      <c r="X480" s="103"/>
      <c r="Y480" s="103"/>
      <c r="Z480" s="103"/>
      <c r="AA480" s="103"/>
      <c r="AB480" s="103"/>
      <c r="AC480" s="103"/>
      <c r="AD480" s="103"/>
      <c r="AE480" s="103"/>
      <c r="AF480" s="103"/>
      <c r="AG480" s="103"/>
      <c r="AH480" s="103"/>
      <c r="AI480" s="103"/>
      <c r="AJ480" s="103"/>
      <c r="AX480" s="103"/>
      <c r="AY480" s="103"/>
      <c r="AZ480" s="103"/>
      <c r="BA480" s="103"/>
    </row>
    <row r="481" spans="23:53" ht="15.75" customHeight="1" x14ac:dyDescent="0.25">
      <c r="W481" s="103"/>
      <c r="X481" s="103"/>
      <c r="Y481" s="103"/>
      <c r="Z481" s="103"/>
      <c r="AA481" s="103"/>
      <c r="AB481" s="103"/>
      <c r="AC481" s="103"/>
      <c r="AD481" s="103"/>
      <c r="AE481" s="103"/>
      <c r="AF481" s="103"/>
      <c r="AG481" s="103"/>
      <c r="AH481" s="103"/>
      <c r="AI481" s="103"/>
      <c r="AJ481" s="103"/>
      <c r="AX481" s="103"/>
      <c r="AY481" s="103"/>
      <c r="AZ481" s="103"/>
      <c r="BA481" s="103"/>
    </row>
    <row r="482" spans="23:53" ht="15.75" customHeight="1" x14ac:dyDescent="0.25">
      <c r="W482" s="103"/>
      <c r="X482" s="103"/>
      <c r="Y482" s="103"/>
      <c r="Z482" s="103"/>
      <c r="AA482" s="103"/>
      <c r="AB482" s="103"/>
      <c r="AC482" s="103"/>
      <c r="AD482" s="103"/>
      <c r="AE482" s="103"/>
      <c r="AF482" s="103"/>
      <c r="AG482" s="103"/>
      <c r="AH482" s="103"/>
      <c r="AI482" s="103"/>
      <c r="AJ482" s="103"/>
      <c r="AX482" s="103"/>
      <c r="AY482" s="103"/>
      <c r="AZ482" s="103"/>
      <c r="BA482" s="103"/>
    </row>
    <row r="483" spans="23:53" ht="15.75" customHeight="1" x14ac:dyDescent="0.25">
      <c r="W483" s="103"/>
      <c r="X483" s="103"/>
      <c r="Y483" s="103"/>
      <c r="Z483" s="103"/>
      <c r="AA483" s="103"/>
      <c r="AB483" s="103"/>
      <c r="AC483" s="103"/>
      <c r="AD483" s="103"/>
      <c r="AE483" s="103"/>
      <c r="AF483" s="103"/>
      <c r="AG483" s="103"/>
      <c r="AH483" s="103"/>
      <c r="AI483" s="103"/>
      <c r="AJ483" s="103"/>
      <c r="AX483" s="103"/>
      <c r="AY483" s="103"/>
      <c r="AZ483" s="103"/>
      <c r="BA483" s="103"/>
    </row>
    <row r="484" spans="23:53" ht="15.75" customHeight="1" x14ac:dyDescent="0.25">
      <c r="W484" s="103"/>
      <c r="X484" s="103"/>
      <c r="Y484" s="103"/>
      <c r="Z484" s="103"/>
      <c r="AA484" s="103"/>
      <c r="AB484" s="103"/>
      <c r="AC484" s="103"/>
      <c r="AD484" s="103"/>
      <c r="AE484" s="103"/>
      <c r="AF484" s="103"/>
      <c r="AG484" s="103"/>
      <c r="AH484" s="103"/>
      <c r="AI484" s="103"/>
      <c r="AJ484" s="103"/>
      <c r="AX484" s="103"/>
      <c r="AY484" s="103"/>
      <c r="AZ484" s="103"/>
      <c r="BA484" s="103"/>
    </row>
    <row r="485" spans="23:53" ht="15.75" customHeight="1" x14ac:dyDescent="0.25">
      <c r="W485" s="103"/>
      <c r="X485" s="103"/>
      <c r="Y485" s="103"/>
      <c r="Z485" s="103"/>
      <c r="AA485" s="103"/>
      <c r="AB485" s="103"/>
      <c r="AC485" s="103"/>
      <c r="AD485" s="103"/>
      <c r="AE485" s="103"/>
      <c r="AF485" s="103"/>
      <c r="AG485" s="103"/>
      <c r="AH485" s="103"/>
      <c r="AI485" s="103"/>
      <c r="AJ485" s="103"/>
      <c r="AX485" s="103"/>
      <c r="AY485" s="103"/>
      <c r="AZ485" s="103"/>
      <c r="BA485" s="103"/>
    </row>
    <row r="486" spans="23:53" ht="15.75" customHeight="1" x14ac:dyDescent="0.25">
      <c r="W486" s="103"/>
      <c r="X486" s="103"/>
      <c r="Y486" s="103"/>
      <c r="Z486" s="103"/>
      <c r="AA486" s="103"/>
      <c r="AB486" s="103"/>
      <c r="AC486" s="103"/>
      <c r="AD486" s="103"/>
      <c r="AE486" s="103"/>
      <c r="AF486" s="103"/>
      <c r="AG486" s="103"/>
      <c r="AH486" s="103"/>
      <c r="AI486" s="103"/>
      <c r="AJ486" s="103"/>
      <c r="AX486" s="103"/>
      <c r="AY486" s="103"/>
      <c r="AZ486" s="103"/>
      <c r="BA486" s="103"/>
    </row>
    <row r="487" spans="23:53" ht="15.75" customHeight="1" x14ac:dyDescent="0.25">
      <c r="W487" s="103"/>
      <c r="X487" s="103"/>
      <c r="Y487" s="103"/>
      <c r="Z487" s="103"/>
      <c r="AA487" s="103"/>
      <c r="AB487" s="103"/>
      <c r="AC487" s="103"/>
      <c r="AD487" s="103"/>
      <c r="AE487" s="103"/>
      <c r="AF487" s="103"/>
      <c r="AG487" s="103"/>
      <c r="AH487" s="103"/>
      <c r="AI487" s="103"/>
      <c r="AJ487" s="103"/>
      <c r="AX487" s="103"/>
      <c r="AY487" s="103"/>
      <c r="AZ487" s="103"/>
      <c r="BA487" s="103"/>
    </row>
    <row r="488" spans="23:53" ht="15.75" customHeight="1" x14ac:dyDescent="0.25">
      <c r="W488" s="103"/>
      <c r="X488" s="103"/>
      <c r="Y488" s="103"/>
      <c r="Z488" s="103"/>
      <c r="AA488" s="103"/>
      <c r="AB488" s="103"/>
      <c r="AC488" s="103"/>
      <c r="AD488" s="103"/>
      <c r="AE488" s="103"/>
      <c r="AF488" s="103"/>
      <c r="AG488" s="103"/>
      <c r="AH488" s="103"/>
      <c r="AI488" s="103"/>
      <c r="AJ488" s="103"/>
      <c r="AX488" s="103"/>
      <c r="AY488" s="103"/>
      <c r="AZ488" s="103"/>
      <c r="BA488" s="103"/>
    </row>
    <row r="489" spans="23:53" ht="15.75" customHeight="1" x14ac:dyDescent="0.25">
      <c r="W489" s="103"/>
      <c r="X489" s="103"/>
      <c r="Y489" s="103"/>
      <c r="Z489" s="103"/>
      <c r="AA489" s="103"/>
      <c r="AB489" s="103"/>
      <c r="AC489" s="103"/>
      <c r="AD489" s="103"/>
      <c r="AE489" s="103"/>
      <c r="AF489" s="103"/>
      <c r="AG489" s="103"/>
      <c r="AH489" s="103"/>
      <c r="AI489" s="103"/>
      <c r="AJ489" s="103"/>
      <c r="AX489" s="103"/>
      <c r="AY489" s="103"/>
      <c r="AZ489" s="103"/>
      <c r="BA489" s="103"/>
    </row>
    <row r="490" spans="23:53" ht="15.75" customHeight="1" x14ac:dyDescent="0.25">
      <c r="W490" s="103"/>
      <c r="X490" s="103"/>
      <c r="Y490" s="103"/>
      <c r="Z490" s="103"/>
      <c r="AA490" s="103"/>
      <c r="AB490" s="103"/>
      <c r="AC490" s="103"/>
      <c r="AD490" s="103"/>
      <c r="AE490" s="103"/>
      <c r="AF490" s="103"/>
      <c r="AG490" s="103"/>
      <c r="AH490" s="103"/>
      <c r="AI490" s="103"/>
      <c r="AJ490" s="103"/>
      <c r="AX490" s="103"/>
      <c r="AY490" s="103"/>
      <c r="AZ490" s="103"/>
      <c r="BA490" s="103"/>
    </row>
    <row r="491" spans="23:53" ht="15.75" customHeight="1" x14ac:dyDescent="0.25">
      <c r="W491" s="103"/>
      <c r="X491" s="103"/>
      <c r="Y491" s="103"/>
      <c r="Z491" s="103"/>
      <c r="AA491" s="103"/>
      <c r="AB491" s="103"/>
      <c r="AC491" s="103"/>
      <c r="AD491" s="103"/>
      <c r="AE491" s="103"/>
      <c r="AF491" s="103"/>
      <c r="AG491" s="103"/>
      <c r="AH491" s="103"/>
      <c r="AI491" s="103"/>
      <c r="AJ491" s="103"/>
      <c r="AX491" s="103"/>
      <c r="AY491" s="103"/>
      <c r="AZ491" s="103"/>
      <c r="BA491" s="103"/>
    </row>
    <row r="492" spans="23:53" ht="15.75" customHeight="1" x14ac:dyDescent="0.25">
      <c r="W492" s="103"/>
      <c r="X492" s="103"/>
      <c r="Y492" s="103"/>
      <c r="Z492" s="103"/>
      <c r="AA492" s="103"/>
      <c r="AB492" s="103"/>
      <c r="AC492" s="103"/>
      <c r="AD492" s="103"/>
      <c r="AE492" s="103"/>
      <c r="AF492" s="103"/>
      <c r="AG492" s="103"/>
      <c r="AH492" s="103"/>
      <c r="AI492" s="103"/>
      <c r="AJ492" s="103"/>
      <c r="AX492" s="103"/>
      <c r="AY492" s="103"/>
      <c r="AZ492" s="103"/>
      <c r="BA492" s="103"/>
    </row>
    <row r="493" spans="23:53" ht="15.75" customHeight="1" x14ac:dyDescent="0.25">
      <c r="W493" s="103"/>
      <c r="X493" s="103"/>
      <c r="Y493" s="103"/>
      <c r="Z493" s="103"/>
      <c r="AA493" s="103"/>
      <c r="AB493" s="103"/>
      <c r="AC493" s="103"/>
      <c r="AD493" s="103"/>
      <c r="AE493" s="103"/>
      <c r="AF493" s="103"/>
      <c r="AG493" s="103"/>
      <c r="AH493" s="103"/>
      <c r="AI493" s="103"/>
      <c r="AJ493" s="103"/>
      <c r="AX493" s="103"/>
      <c r="AY493" s="103"/>
      <c r="AZ493" s="103"/>
      <c r="BA493" s="103"/>
    </row>
    <row r="494" spans="23:53" ht="15.75" customHeight="1" x14ac:dyDescent="0.25">
      <c r="W494" s="103"/>
      <c r="X494" s="103"/>
      <c r="Y494" s="103"/>
      <c r="Z494" s="103"/>
      <c r="AA494" s="103"/>
      <c r="AB494" s="103"/>
      <c r="AC494" s="103"/>
      <c r="AD494" s="103"/>
      <c r="AE494" s="103"/>
      <c r="AF494" s="103"/>
      <c r="AG494" s="103"/>
      <c r="AH494" s="103"/>
      <c r="AI494" s="103"/>
      <c r="AJ494" s="103"/>
      <c r="AX494" s="103"/>
      <c r="AY494" s="103"/>
      <c r="AZ494" s="103"/>
      <c r="BA494" s="103"/>
    </row>
    <row r="495" spans="23:53" ht="15.75" customHeight="1" x14ac:dyDescent="0.25">
      <c r="W495" s="103"/>
      <c r="X495" s="103"/>
      <c r="Y495" s="103"/>
      <c r="Z495" s="103"/>
      <c r="AA495" s="103"/>
      <c r="AB495" s="103"/>
      <c r="AC495" s="103"/>
      <c r="AD495" s="103"/>
      <c r="AE495" s="103"/>
      <c r="AF495" s="103"/>
      <c r="AG495" s="103"/>
      <c r="AH495" s="103"/>
      <c r="AI495" s="103"/>
      <c r="AJ495" s="103"/>
      <c r="AX495" s="103"/>
      <c r="AY495" s="103"/>
      <c r="AZ495" s="103"/>
      <c r="BA495" s="103"/>
    </row>
    <row r="496" spans="23:53" ht="15.75" customHeight="1" x14ac:dyDescent="0.25">
      <c r="W496" s="103"/>
      <c r="X496" s="103"/>
      <c r="Y496" s="103"/>
      <c r="Z496" s="103"/>
      <c r="AA496" s="103"/>
      <c r="AB496" s="103"/>
      <c r="AC496" s="103"/>
      <c r="AD496" s="103"/>
      <c r="AE496" s="103"/>
      <c r="AF496" s="103"/>
      <c r="AG496" s="103"/>
      <c r="AH496" s="103"/>
      <c r="AI496" s="103"/>
      <c r="AJ496" s="103"/>
      <c r="AX496" s="103"/>
      <c r="AY496" s="103"/>
      <c r="AZ496" s="103"/>
      <c r="BA496" s="103"/>
    </row>
    <row r="497" spans="23:53" ht="15.75" customHeight="1" x14ac:dyDescent="0.25">
      <c r="W497" s="103"/>
      <c r="X497" s="103"/>
      <c r="Y497" s="103"/>
      <c r="Z497" s="103"/>
      <c r="AA497" s="103"/>
      <c r="AB497" s="103"/>
      <c r="AC497" s="103"/>
      <c r="AD497" s="103"/>
      <c r="AE497" s="103"/>
      <c r="AF497" s="103"/>
      <c r="AG497" s="103"/>
      <c r="AH497" s="103"/>
      <c r="AI497" s="103"/>
      <c r="AJ497" s="103"/>
      <c r="AX497" s="103"/>
      <c r="AY497" s="103"/>
      <c r="AZ497" s="103"/>
      <c r="BA497" s="103"/>
    </row>
    <row r="498" spans="23:53" ht="15.75" customHeight="1" x14ac:dyDescent="0.25">
      <c r="W498" s="103"/>
      <c r="X498" s="103"/>
      <c r="Y498" s="103"/>
      <c r="Z498" s="103"/>
      <c r="AA498" s="103"/>
      <c r="AB498" s="103"/>
      <c r="AC498" s="103"/>
      <c r="AD498" s="103"/>
      <c r="AE498" s="103"/>
      <c r="AF498" s="103"/>
      <c r="AG498" s="103"/>
      <c r="AH498" s="103"/>
      <c r="AI498" s="103"/>
      <c r="AJ498" s="103"/>
      <c r="AX498" s="103"/>
      <c r="AY498" s="103"/>
      <c r="AZ498" s="103"/>
      <c r="BA498" s="103"/>
    </row>
    <row r="499" spans="23:53" ht="15.75" customHeight="1" x14ac:dyDescent="0.25">
      <c r="W499" s="103"/>
      <c r="X499" s="103"/>
      <c r="Y499" s="103"/>
      <c r="Z499" s="103"/>
      <c r="AA499" s="103"/>
      <c r="AB499" s="103"/>
      <c r="AC499" s="103"/>
      <c r="AD499" s="103"/>
      <c r="AE499" s="103"/>
      <c r="AF499" s="103"/>
      <c r="AG499" s="103"/>
      <c r="AH499" s="103"/>
      <c r="AI499" s="103"/>
      <c r="AJ499" s="103"/>
      <c r="AX499" s="103"/>
      <c r="AY499" s="103"/>
      <c r="AZ499" s="103"/>
      <c r="BA499" s="103"/>
    </row>
    <row r="500" spans="23:53" ht="15.75" customHeight="1" x14ac:dyDescent="0.25">
      <c r="W500" s="103"/>
      <c r="X500" s="103"/>
      <c r="Y500" s="103"/>
      <c r="Z500" s="103"/>
      <c r="AA500" s="103"/>
      <c r="AB500" s="103"/>
      <c r="AC500" s="103"/>
      <c r="AD500" s="103"/>
      <c r="AE500" s="103"/>
      <c r="AF500" s="103"/>
      <c r="AG500" s="103"/>
      <c r="AH500" s="103"/>
      <c r="AI500" s="103"/>
      <c r="AJ500" s="103"/>
      <c r="AX500" s="103"/>
      <c r="AY500" s="103"/>
      <c r="AZ500" s="103"/>
      <c r="BA500" s="103"/>
    </row>
    <row r="501" spans="23:53" ht="15.75" customHeight="1" x14ac:dyDescent="0.25">
      <c r="W501" s="103"/>
      <c r="X501" s="103"/>
      <c r="Y501" s="103"/>
      <c r="Z501" s="103"/>
      <c r="AA501" s="103"/>
      <c r="AB501" s="103"/>
      <c r="AC501" s="103"/>
      <c r="AD501" s="103"/>
      <c r="AE501" s="103"/>
      <c r="AF501" s="103"/>
      <c r="AG501" s="103"/>
      <c r="AH501" s="103"/>
      <c r="AI501" s="103"/>
      <c r="AJ501" s="103"/>
      <c r="AX501" s="103"/>
      <c r="AY501" s="103"/>
      <c r="AZ501" s="103"/>
      <c r="BA501" s="103"/>
    </row>
    <row r="502" spans="23:53" ht="15.75" customHeight="1" x14ac:dyDescent="0.25">
      <c r="W502" s="103"/>
      <c r="X502" s="103"/>
      <c r="Y502" s="103"/>
      <c r="Z502" s="103"/>
      <c r="AA502" s="103"/>
      <c r="AB502" s="103"/>
      <c r="AC502" s="103"/>
      <c r="AD502" s="103"/>
      <c r="AE502" s="103"/>
      <c r="AF502" s="103"/>
      <c r="AG502" s="103"/>
      <c r="AH502" s="103"/>
      <c r="AI502" s="103"/>
      <c r="AJ502" s="103"/>
      <c r="AX502" s="103"/>
      <c r="AY502" s="103"/>
      <c r="AZ502" s="103"/>
      <c r="BA502" s="103"/>
    </row>
    <row r="503" spans="23:53" ht="15.75" customHeight="1" x14ac:dyDescent="0.25">
      <c r="W503" s="103"/>
      <c r="X503" s="103"/>
      <c r="Y503" s="103"/>
      <c r="Z503" s="103"/>
      <c r="AA503" s="103"/>
      <c r="AB503" s="103"/>
      <c r="AC503" s="103"/>
      <c r="AD503" s="103"/>
      <c r="AE503" s="103"/>
      <c r="AF503" s="103"/>
      <c r="AG503" s="103"/>
      <c r="AH503" s="103"/>
      <c r="AI503" s="103"/>
      <c r="AJ503" s="103"/>
      <c r="AX503" s="103"/>
      <c r="AY503" s="103"/>
      <c r="AZ503" s="103"/>
      <c r="BA503" s="103"/>
    </row>
    <row r="504" spans="23:53" ht="15.75" customHeight="1" x14ac:dyDescent="0.25">
      <c r="W504" s="103"/>
      <c r="X504" s="103"/>
      <c r="Y504" s="103"/>
      <c r="Z504" s="103"/>
      <c r="AA504" s="103"/>
      <c r="AB504" s="103"/>
      <c r="AC504" s="103"/>
      <c r="AD504" s="103"/>
      <c r="AE504" s="103"/>
      <c r="AF504" s="103"/>
      <c r="AG504" s="103"/>
      <c r="AH504" s="103"/>
      <c r="AI504" s="103"/>
      <c r="AJ504" s="103"/>
      <c r="AX504" s="103"/>
      <c r="AY504" s="103"/>
      <c r="AZ504" s="103"/>
      <c r="BA504" s="103"/>
    </row>
    <row r="505" spans="23:53" ht="15.75" customHeight="1" x14ac:dyDescent="0.25">
      <c r="W505" s="103"/>
      <c r="X505" s="103"/>
      <c r="Y505" s="103"/>
      <c r="Z505" s="103"/>
      <c r="AA505" s="103"/>
      <c r="AB505" s="103"/>
      <c r="AC505" s="103"/>
      <c r="AD505" s="103"/>
      <c r="AE505" s="103"/>
      <c r="AF505" s="103"/>
      <c r="AG505" s="103"/>
      <c r="AH505" s="103"/>
      <c r="AI505" s="103"/>
      <c r="AJ505" s="103"/>
      <c r="AX505" s="103"/>
      <c r="AY505" s="103"/>
      <c r="AZ505" s="103"/>
      <c r="BA505" s="103"/>
    </row>
    <row r="506" spans="23:53" ht="15.75" customHeight="1" x14ac:dyDescent="0.25">
      <c r="W506" s="103"/>
      <c r="X506" s="103"/>
      <c r="Y506" s="103"/>
      <c r="Z506" s="103"/>
      <c r="AA506" s="103"/>
      <c r="AB506" s="103"/>
      <c r="AC506" s="103"/>
      <c r="AD506" s="103"/>
      <c r="AE506" s="103"/>
      <c r="AF506" s="103"/>
      <c r="AG506" s="103"/>
      <c r="AH506" s="103"/>
      <c r="AI506" s="103"/>
      <c r="AJ506" s="103"/>
      <c r="AX506" s="103"/>
      <c r="AY506" s="103"/>
      <c r="AZ506" s="103"/>
      <c r="BA506" s="103"/>
    </row>
    <row r="507" spans="23:53" ht="15.75" customHeight="1" x14ac:dyDescent="0.25">
      <c r="W507" s="103"/>
      <c r="X507" s="103"/>
      <c r="Y507" s="103"/>
      <c r="Z507" s="103"/>
      <c r="AA507" s="103"/>
      <c r="AB507" s="103"/>
      <c r="AC507" s="103"/>
      <c r="AD507" s="103"/>
      <c r="AE507" s="103"/>
      <c r="AF507" s="103"/>
      <c r="AG507" s="103"/>
      <c r="AH507" s="103"/>
      <c r="AI507" s="103"/>
      <c r="AJ507" s="103"/>
      <c r="AX507" s="103"/>
      <c r="AY507" s="103"/>
      <c r="AZ507" s="103"/>
      <c r="BA507" s="103"/>
    </row>
    <row r="508" spans="23:53" ht="15.75" customHeight="1" x14ac:dyDescent="0.25">
      <c r="W508" s="103"/>
      <c r="X508" s="103"/>
      <c r="Y508" s="103"/>
      <c r="Z508" s="103"/>
      <c r="AA508" s="103"/>
      <c r="AB508" s="103"/>
      <c r="AC508" s="103"/>
      <c r="AD508" s="103"/>
      <c r="AE508" s="103"/>
      <c r="AF508" s="103"/>
      <c r="AG508" s="103"/>
      <c r="AH508" s="103"/>
      <c r="AI508" s="103"/>
      <c r="AJ508" s="103"/>
      <c r="AX508" s="103"/>
      <c r="AY508" s="103"/>
      <c r="AZ508" s="103"/>
      <c r="BA508" s="103"/>
    </row>
    <row r="509" spans="23:53" ht="15.75" customHeight="1" x14ac:dyDescent="0.25">
      <c r="W509" s="103"/>
      <c r="X509" s="103"/>
      <c r="Y509" s="103"/>
      <c r="Z509" s="103"/>
      <c r="AA509" s="103"/>
      <c r="AB509" s="103"/>
      <c r="AC509" s="103"/>
      <c r="AD509" s="103"/>
      <c r="AE509" s="103"/>
      <c r="AF509" s="103"/>
      <c r="AG509" s="103"/>
      <c r="AH509" s="103"/>
      <c r="AI509" s="103"/>
      <c r="AJ509" s="103"/>
      <c r="AX509" s="103"/>
      <c r="AY509" s="103"/>
      <c r="AZ509" s="103"/>
      <c r="BA509" s="103"/>
    </row>
    <row r="510" spans="23:53" ht="15.75" customHeight="1" x14ac:dyDescent="0.25">
      <c r="W510" s="103"/>
      <c r="X510" s="103"/>
      <c r="Y510" s="103"/>
      <c r="Z510" s="103"/>
      <c r="AA510" s="103"/>
      <c r="AB510" s="103"/>
      <c r="AC510" s="103"/>
      <c r="AD510" s="103"/>
      <c r="AE510" s="103"/>
      <c r="AF510" s="103"/>
      <c r="AG510" s="103"/>
      <c r="AH510" s="103"/>
      <c r="AI510" s="103"/>
      <c r="AJ510" s="103"/>
      <c r="AX510" s="103"/>
      <c r="AY510" s="103"/>
      <c r="AZ510" s="103"/>
      <c r="BA510" s="103"/>
    </row>
    <row r="511" spans="23:53" ht="15.75" customHeight="1" x14ac:dyDescent="0.25">
      <c r="W511" s="103"/>
      <c r="X511" s="103"/>
      <c r="Y511" s="103"/>
      <c r="Z511" s="103"/>
      <c r="AA511" s="103"/>
      <c r="AB511" s="103"/>
      <c r="AC511" s="103"/>
      <c r="AD511" s="103"/>
      <c r="AE511" s="103"/>
      <c r="AF511" s="103"/>
      <c r="AG511" s="103"/>
      <c r="AH511" s="103"/>
      <c r="AI511" s="103"/>
      <c r="AJ511" s="103"/>
      <c r="AX511" s="103"/>
      <c r="AY511" s="103"/>
      <c r="AZ511" s="103"/>
      <c r="BA511" s="103"/>
    </row>
    <row r="512" spans="23:53" ht="15.75" customHeight="1" x14ac:dyDescent="0.25">
      <c r="W512" s="103"/>
      <c r="X512" s="103"/>
      <c r="Y512" s="103"/>
      <c r="Z512" s="103"/>
      <c r="AA512" s="103"/>
      <c r="AB512" s="103"/>
      <c r="AC512" s="103"/>
      <c r="AD512" s="103"/>
      <c r="AE512" s="103"/>
      <c r="AF512" s="103"/>
      <c r="AG512" s="103"/>
      <c r="AH512" s="103"/>
      <c r="AI512" s="103"/>
      <c r="AJ512" s="103"/>
      <c r="AX512" s="103"/>
      <c r="AY512" s="103"/>
      <c r="AZ512" s="103"/>
      <c r="BA512" s="103"/>
    </row>
    <row r="513" spans="23:53" ht="15.75" customHeight="1" x14ac:dyDescent="0.25">
      <c r="W513" s="103"/>
      <c r="X513" s="103"/>
      <c r="Y513" s="103"/>
      <c r="Z513" s="103"/>
      <c r="AA513" s="103"/>
      <c r="AB513" s="103"/>
      <c r="AC513" s="103"/>
      <c r="AD513" s="103"/>
      <c r="AE513" s="103"/>
      <c r="AF513" s="103"/>
      <c r="AG513" s="103"/>
      <c r="AH513" s="103"/>
      <c r="AI513" s="103"/>
      <c r="AJ513" s="103"/>
      <c r="AX513" s="103"/>
      <c r="AY513" s="103"/>
      <c r="AZ513" s="103"/>
      <c r="BA513" s="103"/>
    </row>
    <row r="514" spans="23:53" ht="15.75" customHeight="1" x14ac:dyDescent="0.25">
      <c r="W514" s="103"/>
      <c r="X514" s="103"/>
      <c r="Y514" s="103"/>
      <c r="Z514" s="103"/>
      <c r="AA514" s="103"/>
      <c r="AB514" s="103"/>
      <c r="AC514" s="103"/>
      <c r="AD514" s="103"/>
      <c r="AE514" s="103"/>
      <c r="AF514" s="103"/>
      <c r="AG514" s="103"/>
      <c r="AH514" s="103"/>
      <c r="AI514" s="103"/>
      <c r="AJ514" s="103"/>
      <c r="AX514" s="103"/>
      <c r="AY514" s="103"/>
      <c r="AZ514" s="103"/>
      <c r="BA514" s="103"/>
    </row>
    <row r="515" spans="23:53" ht="15.75" customHeight="1" x14ac:dyDescent="0.25">
      <c r="W515" s="103"/>
      <c r="X515" s="103"/>
      <c r="Y515" s="103"/>
      <c r="Z515" s="103"/>
      <c r="AA515" s="103"/>
      <c r="AB515" s="103"/>
      <c r="AC515" s="103"/>
      <c r="AD515" s="103"/>
      <c r="AE515" s="103"/>
      <c r="AF515" s="103"/>
      <c r="AG515" s="103"/>
      <c r="AH515" s="103"/>
      <c r="AI515" s="103"/>
      <c r="AJ515" s="103"/>
      <c r="AX515" s="103"/>
      <c r="AY515" s="103"/>
      <c r="AZ515" s="103"/>
      <c r="BA515" s="103"/>
    </row>
    <row r="516" spans="23:53" ht="15.75" customHeight="1" x14ac:dyDescent="0.25">
      <c r="W516" s="103"/>
      <c r="X516" s="103"/>
      <c r="Y516" s="103"/>
      <c r="Z516" s="103"/>
      <c r="AA516" s="103"/>
      <c r="AB516" s="103"/>
      <c r="AC516" s="103"/>
      <c r="AD516" s="103"/>
      <c r="AE516" s="103"/>
      <c r="AF516" s="103"/>
      <c r="AG516" s="103"/>
      <c r="AH516" s="103"/>
      <c r="AI516" s="103"/>
      <c r="AJ516" s="103"/>
      <c r="AX516" s="103"/>
      <c r="AY516" s="103"/>
      <c r="AZ516" s="103"/>
      <c r="BA516" s="103"/>
    </row>
    <row r="517" spans="23:53" ht="15.75" customHeight="1" x14ac:dyDescent="0.25">
      <c r="W517" s="103"/>
      <c r="X517" s="103"/>
      <c r="Y517" s="103"/>
      <c r="Z517" s="103"/>
      <c r="AA517" s="103"/>
      <c r="AB517" s="103"/>
      <c r="AC517" s="103"/>
      <c r="AD517" s="103"/>
      <c r="AE517" s="103"/>
      <c r="AF517" s="103"/>
      <c r="AG517" s="103"/>
      <c r="AH517" s="103"/>
      <c r="AI517" s="103"/>
      <c r="AJ517" s="103"/>
      <c r="AX517" s="103"/>
      <c r="AY517" s="103"/>
      <c r="AZ517" s="103"/>
      <c r="BA517" s="103"/>
    </row>
    <row r="518" spans="23:53" ht="15.75" customHeight="1" x14ac:dyDescent="0.25">
      <c r="W518" s="103"/>
      <c r="X518" s="103"/>
      <c r="Y518" s="103"/>
      <c r="Z518" s="103"/>
      <c r="AA518" s="103"/>
      <c r="AB518" s="103"/>
      <c r="AC518" s="103"/>
      <c r="AD518" s="103"/>
      <c r="AE518" s="103"/>
      <c r="AF518" s="103"/>
      <c r="AG518" s="103"/>
      <c r="AH518" s="103"/>
      <c r="AI518" s="103"/>
      <c r="AJ518" s="103"/>
      <c r="AX518" s="103"/>
      <c r="AY518" s="103"/>
      <c r="AZ518" s="103"/>
      <c r="BA518" s="103"/>
    </row>
    <row r="519" spans="23:53" ht="15.75" customHeight="1" x14ac:dyDescent="0.25">
      <c r="W519" s="103"/>
      <c r="X519" s="103"/>
      <c r="Y519" s="103"/>
      <c r="Z519" s="103"/>
      <c r="AA519" s="103"/>
      <c r="AB519" s="103"/>
      <c r="AC519" s="103"/>
      <c r="AD519" s="103"/>
      <c r="AE519" s="103"/>
      <c r="AF519" s="103"/>
      <c r="AG519" s="103"/>
      <c r="AH519" s="103"/>
      <c r="AI519" s="103"/>
      <c r="AJ519" s="103"/>
      <c r="AX519" s="103"/>
      <c r="AY519" s="103"/>
      <c r="AZ519" s="103"/>
      <c r="BA519" s="103"/>
    </row>
    <row r="520" spans="23:53" ht="15.75" customHeight="1" x14ac:dyDescent="0.25">
      <c r="W520" s="103"/>
      <c r="X520" s="103"/>
      <c r="Y520" s="103"/>
      <c r="Z520" s="103"/>
      <c r="AA520" s="103"/>
      <c r="AB520" s="103"/>
      <c r="AC520" s="103"/>
      <c r="AD520" s="103"/>
      <c r="AE520" s="103"/>
      <c r="AF520" s="103"/>
      <c r="AG520" s="103"/>
      <c r="AH520" s="103"/>
      <c r="AI520" s="103"/>
      <c r="AJ520" s="103"/>
      <c r="AX520" s="103"/>
      <c r="AY520" s="103"/>
      <c r="AZ520" s="103"/>
      <c r="BA520" s="103"/>
    </row>
    <row r="521" spans="23:53" ht="15.75" customHeight="1" x14ac:dyDescent="0.25">
      <c r="W521" s="103"/>
      <c r="X521" s="103"/>
      <c r="Y521" s="103"/>
      <c r="Z521" s="103"/>
      <c r="AA521" s="103"/>
      <c r="AB521" s="103"/>
      <c r="AC521" s="103"/>
      <c r="AD521" s="103"/>
      <c r="AE521" s="103"/>
      <c r="AF521" s="103"/>
      <c r="AG521" s="103"/>
      <c r="AH521" s="103"/>
      <c r="AI521" s="103"/>
      <c r="AJ521" s="103"/>
      <c r="AX521" s="103"/>
      <c r="AY521" s="103"/>
      <c r="AZ521" s="103"/>
      <c r="BA521" s="103"/>
    </row>
    <row r="522" spans="23:53" ht="15.75" customHeight="1" x14ac:dyDescent="0.25">
      <c r="W522" s="103"/>
      <c r="X522" s="103"/>
      <c r="Y522" s="103"/>
      <c r="Z522" s="103"/>
      <c r="AA522" s="103"/>
      <c r="AB522" s="103"/>
      <c r="AC522" s="103"/>
      <c r="AD522" s="103"/>
      <c r="AE522" s="103"/>
      <c r="AF522" s="103"/>
      <c r="AG522" s="103"/>
      <c r="AH522" s="103"/>
      <c r="AI522" s="103"/>
      <c r="AJ522" s="103"/>
      <c r="AX522" s="103"/>
      <c r="AY522" s="103"/>
      <c r="AZ522" s="103"/>
      <c r="BA522" s="103"/>
    </row>
    <row r="523" spans="23:53" ht="15.75" customHeight="1" x14ac:dyDescent="0.25">
      <c r="W523" s="103"/>
      <c r="X523" s="103"/>
      <c r="Y523" s="103"/>
      <c r="Z523" s="103"/>
      <c r="AA523" s="103"/>
      <c r="AB523" s="103"/>
      <c r="AC523" s="103"/>
      <c r="AD523" s="103"/>
      <c r="AE523" s="103"/>
      <c r="AF523" s="103"/>
      <c r="AG523" s="103"/>
      <c r="AH523" s="103"/>
      <c r="AI523" s="103"/>
      <c r="AJ523" s="103"/>
      <c r="AX523" s="103"/>
      <c r="AY523" s="103"/>
      <c r="AZ523" s="103"/>
      <c r="BA523" s="103"/>
    </row>
    <row r="524" spans="23:53" ht="15.75" customHeight="1" x14ac:dyDescent="0.25">
      <c r="W524" s="103"/>
      <c r="X524" s="103"/>
      <c r="Y524" s="103"/>
      <c r="Z524" s="103"/>
      <c r="AA524" s="103"/>
      <c r="AB524" s="103"/>
      <c r="AC524" s="103"/>
      <c r="AD524" s="103"/>
      <c r="AE524" s="103"/>
      <c r="AF524" s="103"/>
      <c r="AG524" s="103"/>
      <c r="AH524" s="103"/>
      <c r="AI524" s="103"/>
      <c r="AJ524" s="103"/>
      <c r="AX524" s="103"/>
      <c r="AY524" s="103"/>
      <c r="AZ524" s="103"/>
      <c r="BA524" s="103"/>
    </row>
    <row r="525" spans="23:53" ht="15.75" customHeight="1" x14ac:dyDescent="0.25">
      <c r="W525" s="103"/>
      <c r="X525" s="103"/>
      <c r="Y525" s="103"/>
      <c r="Z525" s="103"/>
      <c r="AA525" s="103"/>
      <c r="AB525" s="103"/>
      <c r="AC525" s="103"/>
      <c r="AD525" s="103"/>
      <c r="AE525" s="103"/>
      <c r="AF525" s="103"/>
      <c r="AG525" s="103"/>
      <c r="AH525" s="103"/>
      <c r="AI525" s="103"/>
      <c r="AJ525" s="103"/>
      <c r="AX525" s="103"/>
      <c r="AY525" s="103"/>
      <c r="AZ525" s="103"/>
      <c r="BA525" s="103"/>
    </row>
    <row r="526" spans="23:53" ht="15.75" customHeight="1" x14ac:dyDescent="0.25">
      <c r="W526" s="103"/>
      <c r="X526" s="103"/>
      <c r="Y526" s="103"/>
      <c r="Z526" s="103"/>
      <c r="AA526" s="103"/>
      <c r="AB526" s="103"/>
      <c r="AC526" s="103"/>
      <c r="AD526" s="103"/>
      <c r="AE526" s="103"/>
      <c r="AF526" s="103"/>
      <c r="AG526" s="103"/>
      <c r="AH526" s="103"/>
      <c r="AI526" s="103"/>
      <c r="AJ526" s="103"/>
      <c r="AX526" s="103"/>
      <c r="AY526" s="103"/>
      <c r="AZ526" s="103"/>
      <c r="BA526" s="103"/>
    </row>
    <row r="527" spans="23:53" ht="15.75" customHeight="1" x14ac:dyDescent="0.25">
      <c r="W527" s="103"/>
      <c r="X527" s="103"/>
      <c r="Y527" s="103"/>
      <c r="Z527" s="103"/>
      <c r="AA527" s="103"/>
      <c r="AB527" s="103"/>
      <c r="AC527" s="103"/>
      <c r="AD527" s="103"/>
      <c r="AE527" s="103"/>
      <c r="AF527" s="103"/>
      <c r="AG527" s="103"/>
      <c r="AH527" s="103"/>
      <c r="AI527" s="103"/>
      <c r="AJ527" s="103"/>
      <c r="AX527" s="103"/>
      <c r="AY527" s="103"/>
      <c r="AZ527" s="103"/>
      <c r="BA527" s="103"/>
    </row>
    <row r="528" spans="23:53" ht="15.75" customHeight="1" x14ac:dyDescent="0.25">
      <c r="W528" s="103"/>
      <c r="X528" s="103"/>
      <c r="Y528" s="103"/>
      <c r="Z528" s="103"/>
      <c r="AA528" s="103"/>
      <c r="AB528" s="103"/>
      <c r="AC528" s="103"/>
      <c r="AD528" s="103"/>
      <c r="AE528" s="103"/>
      <c r="AF528" s="103"/>
      <c r="AG528" s="103"/>
      <c r="AH528" s="103"/>
      <c r="AI528" s="103"/>
      <c r="AJ528" s="103"/>
      <c r="AX528" s="103"/>
      <c r="AY528" s="103"/>
      <c r="AZ528" s="103"/>
      <c r="BA528" s="103"/>
    </row>
    <row r="529" spans="23:53" ht="15.75" customHeight="1" x14ac:dyDescent="0.25">
      <c r="W529" s="103"/>
      <c r="X529" s="103"/>
      <c r="Y529" s="103"/>
      <c r="Z529" s="103"/>
      <c r="AA529" s="103"/>
      <c r="AB529" s="103"/>
      <c r="AC529" s="103"/>
      <c r="AD529" s="103"/>
      <c r="AE529" s="103"/>
      <c r="AF529" s="103"/>
      <c r="AG529" s="103"/>
      <c r="AH529" s="103"/>
      <c r="AI529" s="103"/>
      <c r="AJ529" s="103"/>
      <c r="AX529" s="103"/>
      <c r="AY529" s="103"/>
      <c r="AZ529" s="103"/>
      <c r="BA529" s="103"/>
    </row>
    <row r="530" spans="23:53" ht="15.75" customHeight="1" x14ac:dyDescent="0.25">
      <c r="W530" s="103"/>
      <c r="X530" s="103"/>
      <c r="Y530" s="103"/>
      <c r="Z530" s="103"/>
      <c r="AA530" s="103"/>
      <c r="AB530" s="103"/>
      <c r="AC530" s="103"/>
      <c r="AD530" s="103"/>
      <c r="AE530" s="103"/>
      <c r="AF530" s="103"/>
      <c r="AG530" s="103"/>
      <c r="AH530" s="103"/>
      <c r="AI530" s="103"/>
      <c r="AJ530" s="103"/>
      <c r="AX530" s="103"/>
      <c r="AY530" s="103"/>
      <c r="AZ530" s="103"/>
      <c r="BA530" s="103"/>
    </row>
    <row r="531" spans="23:53" ht="15.75" customHeight="1" x14ac:dyDescent="0.25">
      <c r="W531" s="103"/>
      <c r="X531" s="103"/>
      <c r="Y531" s="103"/>
      <c r="Z531" s="103"/>
      <c r="AA531" s="103"/>
      <c r="AB531" s="103"/>
      <c r="AC531" s="103"/>
      <c r="AD531" s="103"/>
      <c r="AE531" s="103"/>
      <c r="AF531" s="103"/>
      <c r="AG531" s="103"/>
      <c r="AH531" s="103"/>
      <c r="AI531" s="103"/>
      <c r="AJ531" s="103"/>
      <c r="AX531" s="103"/>
      <c r="AY531" s="103"/>
      <c r="AZ531" s="103"/>
      <c r="BA531" s="103"/>
    </row>
    <row r="532" spans="23:53" ht="15.75" customHeight="1" x14ac:dyDescent="0.25">
      <c r="W532" s="103"/>
      <c r="X532" s="103"/>
      <c r="Y532" s="103"/>
      <c r="Z532" s="103"/>
      <c r="AA532" s="103"/>
      <c r="AB532" s="103"/>
      <c r="AC532" s="103"/>
      <c r="AD532" s="103"/>
      <c r="AE532" s="103"/>
      <c r="AF532" s="103"/>
      <c r="AG532" s="103"/>
      <c r="AH532" s="103"/>
      <c r="AI532" s="103"/>
      <c r="AJ532" s="103"/>
      <c r="AX532" s="103"/>
      <c r="AY532" s="103"/>
      <c r="AZ532" s="103"/>
      <c r="BA532" s="103"/>
    </row>
    <row r="533" spans="23:53" ht="15.75" customHeight="1" x14ac:dyDescent="0.25">
      <c r="W533" s="103"/>
      <c r="X533" s="103"/>
      <c r="Y533" s="103"/>
      <c r="Z533" s="103"/>
      <c r="AA533" s="103"/>
      <c r="AB533" s="103"/>
      <c r="AC533" s="103"/>
      <c r="AD533" s="103"/>
      <c r="AE533" s="103"/>
      <c r="AF533" s="103"/>
      <c r="AG533" s="103"/>
      <c r="AH533" s="103"/>
      <c r="AI533" s="103"/>
      <c r="AJ533" s="103"/>
      <c r="AX533" s="103"/>
      <c r="AY533" s="103"/>
      <c r="AZ533" s="103"/>
      <c r="BA533" s="103"/>
    </row>
    <row r="534" spans="23:53" ht="15.75" customHeight="1" x14ac:dyDescent="0.25">
      <c r="W534" s="103"/>
      <c r="X534" s="103"/>
      <c r="Y534" s="103"/>
      <c r="Z534" s="103"/>
      <c r="AA534" s="103"/>
      <c r="AB534" s="103"/>
      <c r="AC534" s="103"/>
      <c r="AD534" s="103"/>
      <c r="AE534" s="103"/>
      <c r="AF534" s="103"/>
      <c r="AG534" s="103"/>
      <c r="AH534" s="103"/>
      <c r="AI534" s="103"/>
      <c r="AJ534" s="103"/>
      <c r="AX534" s="103"/>
      <c r="AY534" s="103"/>
      <c r="AZ534" s="103"/>
      <c r="BA534" s="103"/>
    </row>
    <row r="535" spans="23:53" ht="15.75" customHeight="1" x14ac:dyDescent="0.25">
      <c r="W535" s="103"/>
      <c r="X535" s="103"/>
      <c r="Y535" s="103"/>
      <c r="Z535" s="103"/>
      <c r="AA535" s="103"/>
      <c r="AB535" s="103"/>
      <c r="AC535" s="103"/>
      <c r="AD535" s="103"/>
      <c r="AE535" s="103"/>
      <c r="AF535" s="103"/>
      <c r="AG535" s="103"/>
      <c r="AH535" s="103"/>
      <c r="AI535" s="103"/>
      <c r="AJ535" s="103"/>
      <c r="AX535" s="103"/>
      <c r="AY535" s="103"/>
      <c r="AZ535" s="103"/>
      <c r="BA535" s="103"/>
    </row>
    <row r="536" spans="23:53" ht="15.75" customHeight="1" x14ac:dyDescent="0.25">
      <c r="W536" s="103"/>
      <c r="X536" s="103"/>
      <c r="Y536" s="103"/>
      <c r="Z536" s="103"/>
      <c r="AA536" s="103"/>
      <c r="AB536" s="103"/>
      <c r="AC536" s="103"/>
      <c r="AD536" s="103"/>
      <c r="AE536" s="103"/>
      <c r="AF536" s="103"/>
      <c r="AG536" s="103"/>
      <c r="AH536" s="103"/>
      <c r="AI536" s="103"/>
      <c r="AJ536" s="103"/>
      <c r="AX536" s="103"/>
      <c r="AY536" s="103"/>
      <c r="AZ536" s="103"/>
      <c r="BA536" s="103"/>
    </row>
    <row r="537" spans="23:53" ht="15.75" customHeight="1" x14ac:dyDescent="0.25">
      <c r="W537" s="103"/>
      <c r="X537" s="103"/>
      <c r="Y537" s="103"/>
      <c r="Z537" s="103"/>
      <c r="AA537" s="103"/>
      <c r="AB537" s="103"/>
      <c r="AC537" s="103"/>
      <c r="AD537" s="103"/>
      <c r="AE537" s="103"/>
      <c r="AF537" s="103"/>
      <c r="AG537" s="103"/>
      <c r="AH537" s="103"/>
      <c r="AI537" s="103"/>
      <c r="AJ537" s="103"/>
      <c r="AX537" s="103"/>
      <c r="AY537" s="103"/>
      <c r="AZ537" s="103"/>
      <c r="BA537" s="103"/>
    </row>
    <row r="538" spans="23:53" ht="15.75" customHeight="1" x14ac:dyDescent="0.25">
      <c r="W538" s="103"/>
      <c r="X538" s="103"/>
      <c r="Y538" s="103"/>
      <c r="Z538" s="103"/>
      <c r="AA538" s="103"/>
      <c r="AB538" s="103"/>
      <c r="AC538" s="103"/>
      <c r="AD538" s="103"/>
      <c r="AE538" s="103"/>
      <c r="AF538" s="103"/>
      <c r="AG538" s="103"/>
      <c r="AH538" s="103"/>
      <c r="AI538" s="103"/>
      <c r="AJ538" s="103"/>
      <c r="AX538" s="103"/>
      <c r="AY538" s="103"/>
      <c r="AZ538" s="103"/>
      <c r="BA538" s="103"/>
    </row>
    <row r="539" spans="23:53" ht="15.75" customHeight="1" x14ac:dyDescent="0.25">
      <c r="W539" s="103"/>
      <c r="X539" s="103"/>
      <c r="Y539" s="103"/>
      <c r="Z539" s="103"/>
      <c r="AA539" s="103"/>
      <c r="AB539" s="103"/>
      <c r="AC539" s="103"/>
      <c r="AD539" s="103"/>
      <c r="AE539" s="103"/>
      <c r="AF539" s="103"/>
      <c r="AG539" s="103"/>
      <c r="AH539" s="103"/>
      <c r="AI539" s="103"/>
      <c r="AJ539" s="103"/>
      <c r="AX539" s="103"/>
      <c r="AY539" s="103"/>
      <c r="AZ539" s="103"/>
      <c r="BA539" s="103"/>
    </row>
    <row r="540" spans="23:53" ht="15.75" customHeight="1" x14ac:dyDescent="0.25">
      <c r="W540" s="103"/>
      <c r="X540" s="103"/>
      <c r="Y540" s="103"/>
      <c r="Z540" s="103"/>
      <c r="AA540" s="103"/>
      <c r="AB540" s="103"/>
      <c r="AC540" s="103"/>
      <c r="AD540" s="103"/>
      <c r="AE540" s="103"/>
      <c r="AF540" s="103"/>
      <c r="AG540" s="103"/>
      <c r="AH540" s="103"/>
      <c r="AI540" s="103"/>
      <c r="AJ540" s="103"/>
      <c r="AX540" s="103"/>
      <c r="AY540" s="103"/>
      <c r="AZ540" s="103"/>
      <c r="BA540" s="103"/>
    </row>
    <row r="541" spans="23:53" ht="15.75" customHeight="1" x14ac:dyDescent="0.25">
      <c r="W541" s="103"/>
      <c r="X541" s="103"/>
      <c r="Y541" s="103"/>
      <c r="Z541" s="103"/>
      <c r="AA541" s="103"/>
      <c r="AB541" s="103"/>
      <c r="AC541" s="103"/>
      <c r="AD541" s="103"/>
      <c r="AE541" s="103"/>
      <c r="AF541" s="103"/>
      <c r="AG541" s="103"/>
      <c r="AH541" s="103"/>
      <c r="AI541" s="103"/>
      <c r="AJ541" s="103"/>
      <c r="AX541" s="103"/>
      <c r="AY541" s="103"/>
      <c r="AZ541" s="103"/>
      <c r="BA541" s="103"/>
    </row>
    <row r="542" spans="23:53" ht="15.75" customHeight="1" x14ac:dyDescent="0.25">
      <c r="W542" s="103"/>
      <c r="X542" s="103"/>
      <c r="Y542" s="103"/>
      <c r="Z542" s="103"/>
      <c r="AA542" s="103"/>
      <c r="AB542" s="103"/>
      <c r="AC542" s="103"/>
      <c r="AD542" s="103"/>
      <c r="AE542" s="103"/>
      <c r="AF542" s="103"/>
      <c r="AG542" s="103"/>
      <c r="AH542" s="103"/>
      <c r="AI542" s="103"/>
      <c r="AJ542" s="103"/>
      <c r="AX542" s="103"/>
      <c r="AY542" s="103"/>
      <c r="AZ542" s="103"/>
      <c r="BA542" s="103"/>
    </row>
    <row r="543" spans="23:53" ht="15.75" customHeight="1" x14ac:dyDescent="0.25">
      <c r="W543" s="103"/>
      <c r="X543" s="103"/>
      <c r="Y543" s="103"/>
      <c r="Z543" s="103"/>
      <c r="AA543" s="103"/>
      <c r="AB543" s="103"/>
      <c r="AC543" s="103"/>
      <c r="AD543" s="103"/>
      <c r="AE543" s="103"/>
      <c r="AF543" s="103"/>
      <c r="AG543" s="103"/>
      <c r="AH543" s="103"/>
      <c r="AI543" s="103"/>
      <c r="AJ543" s="103"/>
      <c r="AX543" s="103"/>
      <c r="AY543" s="103"/>
      <c r="AZ543" s="103"/>
      <c r="BA543" s="103"/>
    </row>
    <row r="544" spans="23:53" ht="15.75" customHeight="1" x14ac:dyDescent="0.25">
      <c r="W544" s="103"/>
      <c r="X544" s="103"/>
      <c r="Y544" s="103"/>
      <c r="Z544" s="103"/>
      <c r="AA544" s="103"/>
      <c r="AB544" s="103"/>
      <c r="AC544" s="103"/>
      <c r="AD544" s="103"/>
      <c r="AE544" s="103"/>
      <c r="AF544" s="103"/>
      <c r="AG544" s="103"/>
      <c r="AH544" s="103"/>
      <c r="AI544" s="103"/>
      <c r="AJ544" s="103"/>
      <c r="AX544" s="103"/>
      <c r="AY544" s="103"/>
      <c r="AZ544" s="103"/>
      <c r="BA544" s="103"/>
    </row>
    <row r="545" spans="23:53" ht="15.75" customHeight="1" x14ac:dyDescent="0.25">
      <c r="W545" s="103"/>
      <c r="X545" s="103"/>
      <c r="Y545" s="103"/>
      <c r="Z545" s="103"/>
      <c r="AA545" s="103"/>
      <c r="AB545" s="103"/>
      <c r="AC545" s="103"/>
      <c r="AD545" s="103"/>
      <c r="AE545" s="103"/>
      <c r="AF545" s="103"/>
      <c r="AG545" s="103"/>
      <c r="AH545" s="103"/>
      <c r="AI545" s="103"/>
      <c r="AJ545" s="103"/>
      <c r="AX545" s="103"/>
      <c r="AY545" s="103"/>
      <c r="AZ545" s="103"/>
      <c r="BA545" s="103"/>
    </row>
    <row r="546" spans="23:53" ht="15.75" customHeight="1" x14ac:dyDescent="0.25">
      <c r="W546" s="103"/>
      <c r="X546" s="103"/>
      <c r="Y546" s="103"/>
      <c r="Z546" s="103"/>
      <c r="AA546" s="103"/>
      <c r="AB546" s="103"/>
      <c r="AC546" s="103"/>
      <c r="AD546" s="103"/>
      <c r="AE546" s="103"/>
      <c r="AF546" s="103"/>
      <c r="AG546" s="103"/>
      <c r="AH546" s="103"/>
      <c r="AI546" s="103"/>
      <c r="AJ546" s="103"/>
      <c r="AX546" s="103"/>
      <c r="AY546" s="103"/>
      <c r="AZ546" s="103"/>
      <c r="BA546" s="103"/>
    </row>
    <row r="547" spans="23:53" ht="15.75" customHeight="1" x14ac:dyDescent="0.25">
      <c r="W547" s="103"/>
      <c r="X547" s="103"/>
      <c r="Y547" s="103"/>
      <c r="Z547" s="103"/>
      <c r="AA547" s="103"/>
      <c r="AB547" s="103"/>
      <c r="AC547" s="103"/>
      <c r="AD547" s="103"/>
      <c r="AE547" s="103"/>
      <c r="AF547" s="103"/>
      <c r="AG547" s="103"/>
      <c r="AH547" s="103"/>
      <c r="AI547" s="103"/>
      <c r="AJ547" s="103"/>
      <c r="AX547" s="103"/>
      <c r="AY547" s="103"/>
      <c r="AZ547" s="103"/>
      <c r="BA547" s="103"/>
    </row>
    <row r="548" spans="23:53" ht="15.75" customHeight="1" x14ac:dyDescent="0.25">
      <c r="W548" s="103"/>
      <c r="X548" s="103"/>
      <c r="Y548" s="103"/>
      <c r="Z548" s="103"/>
      <c r="AA548" s="103"/>
      <c r="AB548" s="103"/>
      <c r="AC548" s="103"/>
      <c r="AD548" s="103"/>
      <c r="AE548" s="103"/>
      <c r="AF548" s="103"/>
      <c r="AG548" s="103"/>
      <c r="AH548" s="103"/>
      <c r="AI548" s="103"/>
      <c r="AJ548" s="103"/>
      <c r="AX548" s="103"/>
      <c r="AY548" s="103"/>
      <c r="AZ548" s="103"/>
      <c r="BA548" s="103"/>
    </row>
    <row r="549" spans="23:53" ht="15.75" customHeight="1" x14ac:dyDescent="0.25">
      <c r="W549" s="103"/>
      <c r="X549" s="103"/>
      <c r="Y549" s="103"/>
      <c r="Z549" s="103"/>
      <c r="AA549" s="103"/>
      <c r="AB549" s="103"/>
      <c r="AC549" s="103"/>
      <c r="AD549" s="103"/>
      <c r="AE549" s="103"/>
      <c r="AF549" s="103"/>
      <c r="AG549" s="103"/>
      <c r="AH549" s="103"/>
      <c r="AI549" s="103"/>
      <c r="AJ549" s="103"/>
      <c r="AX549" s="103"/>
      <c r="AY549" s="103"/>
      <c r="AZ549" s="103"/>
      <c r="BA549" s="103"/>
    </row>
    <row r="550" spans="23:53" ht="15.75" customHeight="1" x14ac:dyDescent="0.25">
      <c r="W550" s="103"/>
      <c r="X550" s="103"/>
      <c r="Y550" s="103"/>
      <c r="Z550" s="103"/>
      <c r="AA550" s="103"/>
      <c r="AB550" s="103"/>
      <c r="AC550" s="103"/>
      <c r="AD550" s="103"/>
      <c r="AE550" s="103"/>
      <c r="AF550" s="103"/>
      <c r="AG550" s="103"/>
      <c r="AH550" s="103"/>
      <c r="AI550" s="103"/>
      <c r="AJ550" s="103"/>
      <c r="AX550" s="103"/>
      <c r="AY550" s="103"/>
      <c r="AZ550" s="103"/>
      <c r="BA550" s="103"/>
    </row>
    <row r="551" spans="23:53" ht="15.75" customHeight="1" x14ac:dyDescent="0.25">
      <c r="W551" s="103"/>
      <c r="X551" s="103"/>
      <c r="Y551" s="103"/>
      <c r="Z551" s="103"/>
      <c r="AA551" s="103"/>
      <c r="AB551" s="103"/>
      <c r="AC551" s="103"/>
      <c r="AD551" s="103"/>
      <c r="AE551" s="103"/>
      <c r="AF551" s="103"/>
      <c r="AG551" s="103"/>
      <c r="AH551" s="103"/>
      <c r="AI551" s="103"/>
      <c r="AJ551" s="103"/>
      <c r="AX551" s="103"/>
      <c r="AY551" s="103"/>
      <c r="AZ551" s="103"/>
      <c r="BA551" s="103"/>
    </row>
    <row r="552" spans="23:53" ht="15.75" customHeight="1" x14ac:dyDescent="0.25">
      <c r="W552" s="103"/>
      <c r="X552" s="103"/>
      <c r="Y552" s="103"/>
      <c r="Z552" s="103"/>
      <c r="AA552" s="103"/>
      <c r="AB552" s="103"/>
      <c r="AC552" s="103"/>
      <c r="AD552" s="103"/>
      <c r="AE552" s="103"/>
      <c r="AF552" s="103"/>
      <c r="AG552" s="103"/>
      <c r="AH552" s="103"/>
      <c r="AI552" s="103"/>
      <c r="AJ552" s="103"/>
      <c r="AX552" s="103"/>
      <c r="AY552" s="103"/>
      <c r="AZ552" s="103"/>
      <c r="BA552" s="103"/>
    </row>
    <row r="553" spans="23:53" ht="15.75" customHeight="1" x14ac:dyDescent="0.25">
      <c r="W553" s="103"/>
      <c r="X553" s="103"/>
      <c r="Y553" s="103"/>
      <c r="Z553" s="103"/>
      <c r="AA553" s="103"/>
      <c r="AB553" s="103"/>
      <c r="AC553" s="103"/>
      <c r="AD553" s="103"/>
      <c r="AE553" s="103"/>
      <c r="AF553" s="103"/>
      <c r="AG553" s="103"/>
      <c r="AH553" s="103"/>
      <c r="AI553" s="103"/>
      <c r="AJ553" s="103"/>
      <c r="AX553" s="103"/>
      <c r="AY553" s="103"/>
      <c r="AZ553" s="103"/>
      <c r="BA553" s="103"/>
    </row>
    <row r="554" spans="23:53" ht="15.75" customHeight="1" x14ac:dyDescent="0.25">
      <c r="W554" s="103"/>
      <c r="X554" s="103"/>
      <c r="Y554" s="103"/>
      <c r="Z554" s="103"/>
      <c r="AA554" s="103"/>
      <c r="AB554" s="103"/>
      <c r="AC554" s="103"/>
      <c r="AD554" s="103"/>
      <c r="AE554" s="103"/>
      <c r="AF554" s="103"/>
      <c r="AG554" s="103"/>
      <c r="AH554" s="103"/>
      <c r="AI554" s="103"/>
      <c r="AJ554" s="103"/>
      <c r="AX554" s="103"/>
      <c r="AY554" s="103"/>
      <c r="AZ554" s="103"/>
      <c r="BA554" s="103"/>
    </row>
    <row r="555" spans="23:53" ht="15.75" customHeight="1" x14ac:dyDescent="0.25">
      <c r="W555" s="103"/>
      <c r="X555" s="103"/>
      <c r="Y555" s="103"/>
      <c r="Z555" s="103"/>
      <c r="AA555" s="103"/>
      <c r="AB555" s="103"/>
      <c r="AC555" s="103"/>
      <c r="AD555" s="103"/>
      <c r="AE555" s="103"/>
      <c r="AF555" s="103"/>
      <c r="AG555" s="103"/>
      <c r="AH555" s="103"/>
      <c r="AI555" s="103"/>
      <c r="AJ555" s="103"/>
      <c r="AX555" s="103"/>
      <c r="AY555" s="103"/>
      <c r="AZ555" s="103"/>
      <c r="BA555" s="103"/>
    </row>
    <row r="556" spans="23:53" ht="15.75" customHeight="1" x14ac:dyDescent="0.25">
      <c r="W556" s="103"/>
      <c r="X556" s="103"/>
      <c r="Y556" s="103"/>
      <c r="Z556" s="103"/>
      <c r="AA556" s="103"/>
      <c r="AB556" s="103"/>
      <c r="AC556" s="103"/>
      <c r="AD556" s="103"/>
      <c r="AE556" s="103"/>
      <c r="AF556" s="103"/>
      <c r="AG556" s="103"/>
      <c r="AH556" s="103"/>
      <c r="AI556" s="103"/>
      <c r="AJ556" s="103"/>
      <c r="AX556" s="103"/>
      <c r="AY556" s="103"/>
      <c r="AZ556" s="103"/>
      <c r="BA556" s="103"/>
    </row>
    <row r="557" spans="23:53" ht="15.75" customHeight="1" x14ac:dyDescent="0.25">
      <c r="W557" s="103"/>
      <c r="X557" s="103"/>
      <c r="Y557" s="103"/>
      <c r="Z557" s="103"/>
      <c r="AA557" s="103"/>
      <c r="AB557" s="103"/>
      <c r="AC557" s="103"/>
      <c r="AD557" s="103"/>
      <c r="AE557" s="103"/>
      <c r="AF557" s="103"/>
      <c r="AG557" s="103"/>
      <c r="AH557" s="103"/>
      <c r="AI557" s="103"/>
      <c r="AJ557" s="103"/>
      <c r="AX557" s="103"/>
      <c r="AY557" s="103"/>
      <c r="AZ557" s="103"/>
      <c r="BA557" s="103"/>
    </row>
    <row r="558" spans="23:53" ht="15.75" customHeight="1" x14ac:dyDescent="0.25">
      <c r="W558" s="103"/>
      <c r="X558" s="103"/>
      <c r="Y558" s="103"/>
      <c r="Z558" s="103"/>
      <c r="AA558" s="103"/>
      <c r="AB558" s="103"/>
      <c r="AC558" s="103"/>
      <c r="AD558" s="103"/>
      <c r="AE558" s="103"/>
      <c r="AF558" s="103"/>
      <c r="AG558" s="103"/>
      <c r="AH558" s="103"/>
      <c r="AI558" s="103"/>
      <c r="AJ558" s="103"/>
      <c r="AX558" s="103"/>
      <c r="AY558" s="103"/>
      <c r="AZ558" s="103"/>
      <c r="BA558" s="103"/>
    </row>
    <row r="559" spans="23:53" ht="15.75" customHeight="1" x14ac:dyDescent="0.25">
      <c r="W559" s="103"/>
      <c r="X559" s="103"/>
      <c r="Y559" s="103"/>
      <c r="Z559" s="103"/>
      <c r="AA559" s="103"/>
      <c r="AB559" s="103"/>
      <c r="AC559" s="103"/>
      <c r="AD559" s="103"/>
      <c r="AE559" s="103"/>
      <c r="AF559" s="103"/>
      <c r="AG559" s="103"/>
      <c r="AH559" s="103"/>
      <c r="AI559" s="103"/>
      <c r="AJ559" s="103"/>
      <c r="AX559" s="103"/>
      <c r="AY559" s="103"/>
      <c r="AZ559" s="103"/>
      <c r="BA559" s="103"/>
    </row>
    <row r="560" spans="23:53" ht="15.75" customHeight="1" x14ac:dyDescent="0.25">
      <c r="W560" s="103"/>
      <c r="X560" s="103"/>
      <c r="Y560" s="103"/>
      <c r="Z560" s="103"/>
      <c r="AA560" s="103"/>
      <c r="AB560" s="103"/>
      <c r="AC560" s="103"/>
      <c r="AD560" s="103"/>
      <c r="AE560" s="103"/>
      <c r="AF560" s="103"/>
      <c r="AG560" s="103"/>
      <c r="AH560" s="103"/>
      <c r="AI560" s="103"/>
      <c r="AJ560" s="103"/>
      <c r="AX560" s="103"/>
      <c r="AY560" s="103"/>
      <c r="AZ560" s="103"/>
      <c r="BA560" s="103"/>
    </row>
    <row r="561" spans="23:53" ht="15.75" customHeight="1" x14ac:dyDescent="0.25">
      <c r="W561" s="103"/>
      <c r="X561" s="103"/>
      <c r="Y561" s="103"/>
      <c r="Z561" s="103"/>
      <c r="AA561" s="103"/>
      <c r="AB561" s="103"/>
      <c r="AC561" s="103"/>
      <c r="AD561" s="103"/>
      <c r="AE561" s="103"/>
      <c r="AF561" s="103"/>
      <c r="AG561" s="103"/>
      <c r="AH561" s="103"/>
      <c r="AI561" s="103"/>
      <c r="AJ561" s="103"/>
      <c r="AX561" s="103"/>
      <c r="AY561" s="103"/>
      <c r="AZ561" s="103"/>
      <c r="BA561" s="103"/>
    </row>
    <row r="562" spans="23:53" ht="15.75" customHeight="1" x14ac:dyDescent="0.25">
      <c r="W562" s="103"/>
      <c r="X562" s="103"/>
      <c r="Y562" s="103"/>
      <c r="Z562" s="103"/>
      <c r="AA562" s="103"/>
      <c r="AB562" s="103"/>
      <c r="AC562" s="103"/>
      <c r="AD562" s="103"/>
      <c r="AE562" s="103"/>
      <c r="AF562" s="103"/>
      <c r="AG562" s="103"/>
      <c r="AH562" s="103"/>
      <c r="AI562" s="103"/>
      <c r="AJ562" s="103"/>
      <c r="AX562" s="103"/>
      <c r="AY562" s="103"/>
      <c r="AZ562" s="103"/>
      <c r="BA562" s="103"/>
    </row>
    <row r="563" spans="23:53" ht="15.75" customHeight="1" x14ac:dyDescent="0.25">
      <c r="W563" s="103"/>
      <c r="X563" s="103"/>
      <c r="Y563" s="103"/>
      <c r="Z563" s="103"/>
      <c r="AA563" s="103"/>
      <c r="AB563" s="103"/>
      <c r="AC563" s="103"/>
      <c r="AD563" s="103"/>
      <c r="AE563" s="103"/>
      <c r="AF563" s="103"/>
      <c r="AG563" s="103"/>
      <c r="AH563" s="103"/>
      <c r="AI563" s="103"/>
      <c r="AJ563" s="103"/>
      <c r="AX563" s="103"/>
      <c r="AY563" s="103"/>
      <c r="AZ563" s="103"/>
      <c r="BA563" s="103"/>
    </row>
    <row r="564" spans="23:53" ht="15.75" customHeight="1" x14ac:dyDescent="0.25">
      <c r="W564" s="103"/>
      <c r="X564" s="103"/>
      <c r="Y564" s="103"/>
      <c r="Z564" s="103"/>
      <c r="AA564" s="103"/>
      <c r="AB564" s="103"/>
      <c r="AC564" s="103"/>
      <c r="AD564" s="103"/>
      <c r="AE564" s="103"/>
      <c r="AF564" s="103"/>
      <c r="AG564" s="103"/>
      <c r="AH564" s="103"/>
      <c r="AI564" s="103"/>
      <c r="AJ564" s="103"/>
      <c r="AX564" s="103"/>
      <c r="AY564" s="103"/>
      <c r="AZ564" s="103"/>
      <c r="BA564" s="103"/>
    </row>
    <row r="565" spans="23:53" ht="15.75" customHeight="1" x14ac:dyDescent="0.25">
      <c r="W565" s="103"/>
      <c r="X565" s="103"/>
      <c r="Y565" s="103"/>
      <c r="Z565" s="103"/>
      <c r="AA565" s="103"/>
      <c r="AB565" s="103"/>
      <c r="AC565" s="103"/>
      <c r="AD565" s="103"/>
      <c r="AE565" s="103"/>
      <c r="AF565" s="103"/>
      <c r="AG565" s="103"/>
      <c r="AH565" s="103"/>
      <c r="AI565" s="103"/>
      <c r="AJ565" s="103"/>
      <c r="AX565" s="103"/>
      <c r="AY565" s="103"/>
      <c r="AZ565" s="103"/>
      <c r="BA565" s="103"/>
    </row>
    <row r="566" spans="23:53" ht="15.75" customHeight="1" x14ac:dyDescent="0.25">
      <c r="W566" s="103"/>
      <c r="X566" s="103"/>
      <c r="Y566" s="103"/>
      <c r="Z566" s="103"/>
      <c r="AA566" s="103"/>
      <c r="AB566" s="103"/>
      <c r="AC566" s="103"/>
      <c r="AD566" s="103"/>
      <c r="AE566" s="103"/>
      <c r="AF566" s="103"/>
      <c r="AG566" s="103"/>
      <c r="AH566" s="103"/>
      <c r="AI566" s="103"/>
      <c r="AJ566" s="103"/>
      <c r="AX566" s="103"/>
      <c r="AY566" s="103"/>
      <c r="AZ566" s="103"/>
      <c r="BA566" s="103"/>
    </row>
    <row r="567" spans="23:53" ht="15.75" customHeight="1" x14ac:dyDescent="0.25">
      <c r="W567" s="103"/>
      <c r="X567" s="103"/>
      <c r="Y567" s="103"/>
      <c r="Z567" s="103"/>
      <c r="AA567" s="103"/>
      <c r="AB567" s="103"/>
      <c r="AC567" s="103"/>
      <c r="AD567" s="103"/>
      <c r="AE567" s="103"/>
      <c r="AF567" s="103"/>
      <c r="AG567" s="103"/>
      <c r="AH567" s="103"/>
      <c r="AI567" s="103"/>
      <c r="AJ567" s="103"/>
      <c r="AX567" s="103"/>
      <c r="AY567" s="103"/>
      <c r="AZ567" s="103"/>
      <c r="BA567" s="103"/>
    </row>
    <row r="568" spans="23:53" ht="15.75" customHeight="1" x14ac:dyDescent="0.25">
      <c r="W568" s="103"/>
      <c r="X568" s="103"/>
      <c r="Y568" s="103"/>
      <c r="Z568" s="103"/>
      <c r="AA568" s="103"/>
      <c r="AB568" s="103"/>
      <c r="AC568" s="103"/>
      <c r="AD568" s="103"/>
      <c r="AE568" s="103"/>
      <c r="AF568" s="103"/>
      <c r="AG568" s="103"/>
      <c r="AH568" s="103"/>
      <c r="AI568" s="103"/>
      <c r="AJ568" s="103"/>
      <c r="AX568" s="103"/>
      <c r="AY568" s="103"/>
      <c r="AZ568" s="103"/>
      <c r="BA568" s="103"/>
    </row>
    <row r="569" spans="23:53" ht="15.75" customHeight="1" x14ac:dyDescent="0.25">
      <c r="W569" s="103"/>
      <c r="X569" s="103"/>
      <c r="Y569" s="103"/>
      <c r="Z569" s="103"/>
      <c r="AA569" s="103"/>
      <c r="AB569" s="103"/>
      <c r="AC569" s="103"/>
      <c r="AD569" s="103"/>
      <c r="AE569" s="103"/>
      <c r="AF569" s="103"/>
      <c r="AG569" s="103"/>
      <c r="AH569" s="103"/>
      <c r="AI569" s="103"/>
      <c r="AJ569" s="103"/>
      <c r="AX569" s="103"/>
      <c r="AY569" s="103"/>
      <c r="AZ569" s="103"/>
      <c r="BA569" s="103"/>
    </row>
    <row r="570" spans="23:53" ht="15.75" customHeight="1" x14ac:dyDescent="0.25">
      <c r="W570" s="103"/>
      <c r="X570" s="103"/>
      <c r="Y570" s="103"/>
      <c r="Z570" s="103"/>
      <c r="AA570" s="103"/>
      <c r="AB570" s="103"/>
      <c r="AC570" s="103"/>
      <c r="AD570" s="103"/>
      <c r="AE570" s="103"/>
      <c r="AF570" s="103"/>
      <c r="AG570" s="103"/>
      <c r="AH570" s="103"/>
      <c r="AI570" s="103"/>
      <c r="AJ570" s="103"/>
      <c r="AX570" s="103"/>
      <c r="AY570" s="103"/>
      <c r="AZ570" s="103"/>
      <c r="BA570" s="103"/>
    </row>
    <row r="571" spans="23:53" ht="15.75" customHeight="1" x14ac:dyDescent="0.25">
      <c r="W571" s="103"/>
      <c r="X571" s="103"/>
      <c r="Y571" s="103"/>
      <c r="Z571" s="103"/>
      <c r="AA571" s="103"/>
      <c r="AB571" s="103"/>
      <c r="AC571" s="103"/>
      <c r="AD571" s="103"/>
      <c r="AE571" s="103"/>
      <c r="AF571" s="103"/>
      <c r="AG571" s="103"/>
      <c r="AH571" s="103"/>
      <c r="AI571" s="103"/>
      <c r="AJ571" s="103"/>
      <c r="AX571" s="103"/>
      <c r="AY571" s="103"/>
      <c r="AZ571" s="103"/>
      <c r="BA571" s="103"/>
    </row>
    <row r="572" spans="23:53" ht="15.75" customHeight="1" x14ac:dyDescent="0.25">
      <c r="W572" s="103"/>
      <c r="X572" s="103"/>
      <c r="Y572" s="103"/>
      <c r="Z572" s="103"/>
      <c r="AA572" s="103"/>
      <c r="AB572" s="103"/>
      <c r="AC572" s="103"/>
      <c r="AD572" s="103"/>
      <c r="AE572" s="103"/>
      <c r="AF572" s="103"/>
      <c r="AG572" s="103"/>
      <c r="AH572" s="103"/>
      <c r="AI572" s="103"/>
      <c r="AJ572" s="103"/>
      <c r="AX572" s="103"/>
      <c r="AY572" s="103"/>
      <c r="AZ572" s="103"/>
      <c r="BA572" s="103"/>
    </row>
    <row r="573" spans="23:53" ht="15.75" customHeight="1" x14ac:dyDescent="0.25">
      <c r="W573" s="103"/>
      <c r="X573" s="103"/>
      <c r="Y573" s="103"/>
      <c r="Z573" s="103"/>
      <c r="AA573" s="103"/>
      <c r="AB573" s="103"/>
      <c r="AC573" s="103"/>
      <c r="AD573" s="103"/>
      <c r="AE573" s="103"/>
      <c r="AF573" s="103"/>
      <c r="AG573" s="103"/>
      <c r="AH573" s="103"/>
      <c r="AI573" s="103"/>
      <c r="AJ573" s="103"/>
      <c r="AX573" s="103"/>
      <c r="AY573" s="103"/>
      <c r="AZ573" s="103"/>
      <c r="BA573" s="103"/>
    </row>
    <row r="574" spans="23:53" ht="15.75" customHeight="1" x14ac:dyDescent="0.25">
      <c r="W574" s="103"/>
      <c r="X574" s="103"/>
      <c r="Y574" s="103"/>
      <c r="Z574" s="103"/>
      <c r="AA574" s="103"/>
      <c r="AB574" s="103"/>
      <c r="AC574" s="103"/>
      <c r="AD574" s="103"/>
      <c r="AE574" s="103"/>
      <c r="AF574" s="103"/>
      <c r="AG574" s="103"/>
      <c r="AH574" s="103"/>
      <c r="AI574" s="103"/>
      <c r="AJ574" s="103"/>
      <c r="AX574" s="103"/>
      <c r="AY574" s="103"/>
      <c r="AZ574" s="103"/>
      <c r="BA574" s="103"/>
    </row>
    <row r="575" spans="23:53" ht="15.75" customHeight="1" x14ac:dyDescent="0.25">
      <c r="W575" s="103"/>
      <c r="X575" s="103"/>
      <c r="Y575" s="103"/>
      <c r="Z575" s="103"/>
      <c r="AA575" s="103"/>
      <c r="AB575" s="103"/>
      <c r="AC575" s="103"/>
      <c r="AD575" s="103"/>
      <c r="AE575" s="103"/>
      <c r="AF575" s="103"/>
      <c r="AG575" s="103"/>
      <c r="AH575" s="103"/>
      <c r="AI575" s="103"/>
      <c r="AJ575" s="103"/>
      <c r="AX575" s="103"/>
      <c r="AY575" s="103"/>
      <c r="AZ575" s="103"/>
      <c r="BA575" s="103"/>
    </row>
    <row r="576" spans="23:53" ht="15.75" customHeight="1" x14ac:dyDescent="0.25">
      <c r="W576" s="103"/>
      <c r="X576" s="103"/>
      <c r="Y576" s="103"/>
      <c r="Z576" s="103"/>
      <c r="AA576" s="103"/>
      <c r="AB576" s="103"/>
      <c r="AC576" s="103"/>
      <c r="AD576" s="103"/>
      <c r="AE576" s="103"/>
      <c r="AF576" s="103"/>
      <c r="AG576" s="103"/>
      <c r="AH576" s="103"/>
      <c r="AI576" s="103"/>
      <c r="AJ576" s="103"/>
      <c r="AX576" s="103"/>
      <c r="AY576" s="103"/>
      <c r="AZ576" s="103"/>
      <c r="BA576" s="103"/>
    </row>
    <row r="577" spans="23:53" ht="15.75" customHeight="1" x14ac:dyDescent="0.25">
      <c r="W577" s="103"/>
      <c r="X577" s="103"/>
      <c r="Y577" s="103"/>
      <c r="Z577" s="103"/>
      <c r="AA577" s="103"/>
      <c r="AB577" s="103"/>
      <c r="AC577" s="103"/>
      <c r="AD577" s="103"/>
      <c r="AE577" s="103"/>
      <c r="AF577" s="103"/>
      <c r="AG577" s="103"/>
      <c r="AH577" s="103"/>
      <c r="AI577" s="103"/>
      <c r="AJ577" s="103"/>
      <c r="AX577" s="103"/>
      <c r="AY577" s="103"/>
      <c r="AZ577" s="103"/>
      <c r="BA577" s="103"/>
    </row>
    <row r="578" spans="23:53" ht="15.75" customHeight="1" x14ac:dyDescent="0.25">
      <c r="W578" s="103"/>
      <c r="X578" s="103"/>
      <c r="Y578" s="103"/>
      <c r="Z578" s="103"/>
      <c r="AA578" s="103"/>
      <c r="AB578" s="103"/>
      <c r="AC578" s="103"/>
      <c r="AD578" s="103"/>
      <c r="AE578" s="103"/>
      <c r="AF578" s="103"/>
      <c r="AG578" s="103"/>
      <c r="AH578" s="103"/>
      <c r="AI578" s="103"/>
      <c r="AJ578" s="103"/>
      <c r="AX578" s="103"/>
      <c r="AY578" s="103"/>
      <c r="AZ578" s="103"/>
      <c r="BA578" s="103"/>
    </row>
    <row r="579" spans="23:53" ht="15.75" customHeight="1" x14ac:dyDescent="0.25">
      <c r="W579" s="103"/>
      <c r="X579" s="103"/>
      <c r="Y579" s="103"/>
      <c r="Z579" s="103"/>
      <c r="AA579" s="103"/>
      <c r="AB579" s="103"/>
      <c r="AC579" s="103"/>
      <c r="AD579" s="103"/>
      <c r="AE579" s="103"/>
      <c r="AF579" s="103"/>
      <c r="AG579" s="103"/>
      <c r="AH579" s="103"/>
      <c r="AI579" s="103"/>
      <c r="AJ579" s="103"/>
      <c r="AX579" s="103"/>
      <c r="AY579" s="103"/>
      <c r="AZ579" s="103"/>
      <c r="BA579" s="103"/>
    </row>
    <row r="580" spans="23:53" ht="15.75" customHeight="1" x14ac:dyDescent="0.25">
      <c r="W580" s="103"/>
      <c r="X580" s="103"/>
      <c r="Y580" s="103"/>
      <c r="Z580" s="103"/>
      <c r="AA580" s="103"/>
      <c r="AB580" s="103"/>
      <c r="AC580" s="103"/>
      <c r="AD580" s="103"/>
      <c r="AE580" s="103"/>
      <c r="AF580" s="103"/>
      <c r="AG580" s="103"/>
      <c r="AH580" s="103"/>
      <c r="AI580" s="103"/>
      <c r="AJ580" s="103"/>
      <c r="AX580" s="103"/>
      <c r="AY580" s="103"/>
      <c r="AZ580" s="103"/>
      <c r="BA580" s="103"/>
    </row>
    <row r="581" spans="23:53" ht="15.75" customHeight="1" x14ac:dyDescent="0.25">
      <c r="W581" s="103"/>
      <c r="X581" s="103"/>
      <c r="Y581" s="103"/>
      <c r="Z581" s="103"/>
      <c r="AA581" s="103"/>
      <c r="AB581" s="103"/>
      <c r="AC581" s="103"/>
      <c r="AD581" s="103"/>
      <c r="AE581" s="103"/>
      <c r="AF581" s="103"/>
      <c r="AG581" s="103"/>
      <c r="AH581" s="103"/>
      <c r="AI581" s="103"/>
      <c r="AJ581" s="103"/>
      <c r="AX581" s="103"/>
      <c r="AY581" s="103"/>
      <c r="AZ581" s="103"/>
      <c r="BA581" s="103"/>
    </row>
    <row r="582" spans="23:53" ht="15.75" customHeight="1" x14ac:dyDescent="0.25">
      <c r="W582" s="103"/>
      <c r="X582" s="103"/>
      <c r="Y582" s="103"/>
      <c r="Z582" s="103"/>
      <c r="AA582" s="103"/>
      <c r="AB582" s="103"/>
      <c r="AC582" s="103"/>
      <c r="AD582" s="103"/>
      <c r="AE582" s="103"/>
      <c r="AF582" s="103"/>
      <c r="AG582" s="103"/>
      <c r="AH582" s="103"/>
      <c r="AI582" s="103"/>
      <c r="AJ582" s="103"/>
      <c r="AX582" s="103"/>
      <c r="AY582" s="103"/>
      <c r="AZ582" s="103"/>
      <c r="BA582" s="103"/>
    </row>
    <row r="583" spans="23:53" ht="15.75" customHeight="1" x14ac:dyDescent="0.25">
      <c r="W583" s="103"/>
      <c r="X583" s="103"/>
      <c r="Y583" s="103"/>
      <c r="Z583" s="103"/>
      <c r="AA583" s="103"/>
      <c r="AB583" s="103"/>
      <c r="AC583" s="103"/>
      <c r="AD583" s="103"/>
      <c r="AE583" s="103"/>
      <c r="AF583" s="103"/>
      <c r="AG583" s="103"/>
      <c r="AH583" s="103"/>
      <c r="AI583" s="103"/>
      <c r="AJ583" s="103"/>
      <c r="AX583" s="103"/>
      <c r="AY583" s="103"/>
      <c r="AZ583" s="103"/>
      <c r="BA583" s="103"/>
    </row>
    <row r="584" spans="23:53" ht="15.75" customHeight="1" x14ac:dyDescent="0.25">
      <c r="W584" s="103"/>
      <c r="X584" s="103"/>
      <c r="Y584" s="103"/>
      <c r="Z584" s="103"/>
      <c r="AA584" s="103"/>
      <c r="AB584" s="103"/>
      <c r="AC584" s="103"/>
      <c r="AD584" s="103"/>
      <c r="AE584" s="103"/>
      <c r="AF584" s="103"/>
      <c r="AG584" s="103"/>
      <c r="AH584" s="103"/>
      <c r="AI584" s="103"/>
      <c r="AJ584" s="103"/>
      <c r="AX584" s="103"/>
      <c r="AY584" s="103"/>
      <c r="AZ584" s="103"/>
      <c r="BA584" s="103"/>
    </row>
    <row r="585" spans="23:53" ht="15.75" customHeight="1" x14ac:dyDescent="0.25">
      <c r="W585" s="103"/>
      <c r="X585" s="103"/>
      <c r="Y585" s="103"/>
      <c r="Z585" s="103"/>
      <c r="AA585" s="103"/>
      <c r="AB585" s="103"/>
      <c r="AC585" s="103"/>
      <c r="AD585" s="103"/>
      <c r="AE585" s="103"/>
      <c r="AF585" s="103"/>
      <c r="AG585" s="103"/>
      <c r="AH585" s="103"/>
      <c r="AI585" s="103"/>
      <c r="AJ585" s="103"/>
      <c r="AX585" s="103"/>
      <c r="AY585" s="103"/>
      <c r="AZ585" s="103"/>
      <c r="BA585" s="103"/>
    </row>
    <row r="586" spans="23:53" ht="15.75" customHeight="1" x14ac:dyDescent="0.25">
      <c r="W586" s="103"/>
      <c r="X586" s="103"/>
      <c r="Y586" s="103"/>
      <c r="Z586" s="103"/>
      <c r="AA586" s="103"/>
      <c r="AB586" s="103"/>
      <c r="AC586" s="103"/>
      <c r="AD586" s="103"/>
      <c r="AE586" s="103"/>
      <c r="AF586" s="103"/>
      <c r="AG586" s="103"/>
      <c r="AH586" s="103"/>
      <c r="AI586" s="103"/>
      <c r="AJ586" s="103"/>
      <c r="AX586" s="103"/>
      <c r="AY586" s="103"/>
      <c r="AZ586" s="103"/>
      <c r="BA586" s="103"/>
    </row>
    <row r="587" spans="23:53" ht="15.75" customHeight="1" x14ac:dyDescent="0.25">
      <c r="W587" s="103"/>
      <c r="X587" s="103"/>
      <c r="Y587" s="103"/>
      <c r="Z587" s="103"/>
      <c r="AA587" s="103"/>
      <c r="AB587" s="103"/>
      <c r="AC587" s="103"/>
      <c r="AD587" s="103"/>
      <c r="AE587" s="103"/>
      <c r="AF587" s="103"/>
      <c r="AG587" s="103"/>
      <c r="AH587" s="103"/>
      <c r="AI587" s="103"/>
      <c r="AJ587" s="103"/>
      <c r="AX587" s="103"/>
      <c r="AY587" s="103"/>
      <c r="AZ587" s="103"/>
      <c r="BA587" s="103"/>
    </row>
    <row r="588" spans="23:53" ht="15.75" customHeight="1" x14ac:dyDescent="0.25">
      <c r="W588" s="103"/>
      <c r="X588" s="103"/>
      <c r="Y588" s="103"/>
      <c r="Z588" s="103"/>
      <c r="AA588" s="103"/>
      <c r="AB588" s="103"/>
      <c r="AC588" s="103"/>
      <c r="AD588" s="103"/>
      <c r="AE588" s="103"/>
      <c r="AF588" s="103"/>
      <c r="AG588" s="103"/>
      <c r="AH588" s="103"/>
      <c r="AI588" s="103"/>
      <c r="AJ588" s="103"/>
      <c r="AX588" s="103"/>
      <c r="AY588" s="103"/>
      <c r="AZ588" s="103"/>
      <c r="BA588" s="103"/>
    </row>
    <row r="589" spans="23:53" ht="15.75" customHeight="1" x14ac:dyDescent="0.25">
      <c r="W589" s="103"/>
      <c r="X589" s="103"/>
      <c r="Y589" s="103"/>
      <c r="Z589" s="103"/>
      <c r="AA589" s="103"/>
      <c r="AB589" s="103"/>
      <c r="AC589" s="103"/>
      <c r="AD589" s="103"/>
      <c r="AE589" s="103"/>
      <c r="AF589" s="103"/>
      <c r="AG589" s="103"/>
      <c r="AH589" s="103"/>
      <c r="AI589" s="103"/>
      <c r="AJ589" s="103"/>
      <c r="AX589" s="103"/>
      <c r="AY589" s="103"/>
      <c r="AZ589" s="103"/>
      <c r="BA589" s="103"/>
    </row>
    <row r="590" spans="23:53" ht="15.75" customHeight="1" x14ac:dyDescent="0.25">
      <c r="W590" s="103"/>
      <c r="X590" s="103"/>
      <c r="Y590" s="103"/>
      <c r="Z590" s="103"/>
      <c r="AA590" s="103"/>
      <c r="AB590" s="103"/>
      <c r="AC590" s="103"/>
      <c r="AD590" s="103"/>
      <c r="AE590" s="103"/>
      <c r="AF590" s="103"/>
      <c r="AG590" s="103"/>
      <c r="AH590" s="103"/>
      <c r="AI590" s="103"/>
      <c r="AJ590" s="103"/>
      <c r="AX590" s="103"/>
      <c r="AY590" s="103"/>
      <c r="AZ590" s="103"/>
      <c r="BA590" s="103"/>
    </row>
    <row r="591" spans="23:53" ht="15.75" customHeight="1" x14ac:dyDescent="0.25">
      <c r="W591" s="103"/>
      <c r="X591" s="103"/>
      <c r="Y591" s="103"/>
      <c r="Z591" s="103"/>
      <c r="AA591" s="103"/>
      <c r="AB591" s="103"/>
      <c r="AC591" s="103"/>
      <c r="AD591" s="103"/>
      <c r="AE591" s="103"/>
      <c r="AF591" s="103"/>
      <c r="AG591" s="103"/>
      <c r="AH591" s="103"/>
      <c r="AI591" s="103"/>
      <c r="AJ591" s="103"/>
      <c r="AX591" s="103"/>
      <c r="AY591" s="103"/>
      <c r="AZ591" s="103"/>
      <c r="BA591" s="103"/>
    </row>
    <row r="592" spans="23:53" ht="15.75" customHeight="1" x14ac:dyDescent="0.25">
      <c r="W592" s="103"/>
      <c r="X592" s="103"/>
      <c r="Y592" s="103"/>
      <c r="Z592" s="103"/>
      <c r="AA592" s="103"/>
      <c r="AB592" s="103"/>
      <c r="AC592" s="103"/>
      <c r="AD592" s="103"/>
      <c r="AE592" s="103"/>
      <c r="AF592" s="103"/>
      <c r="AG592" s="103"/>
      <c r="AH592" s="103"/>
      <c r="AI592" s="103"/>
      <c r="AJ592" s="103"/>
      <c r="AX592" s="103"/>
      <c r="AY592" s="103"/>
      <c r="AZ592" s="103"/>
      <c r="BA592" s="103"/>
    </row>
    <row r="593" spans="23:53" ht="15.75" customHeight="1" x14ac:dyDescent="0.25">
      <c r="W593" s="103"/>
      <c r="X593" s="103"/>
      <c r="Y593" s="103"/>
      <c r="Z593" s="103"/>
      <c r="AA593" s="103"/>
      <c r="AB593" s="103"/>
      <c r="AC593" s="103"/>
      <c r="AD593" s="103"/>
      <c r="AE593" s="103"/>
      <c r="AF593" s="103"/>
      <c r="AG593" s="103"/>
      <c r="AH593" s="103"/>
      <c r="AI593" s="103"/>
      <c r="AJ593" s="103"/>
      <c r="AX593" s="103"/>
      <c r="AY593" s="103"/>
      <c r="AZ593" s="103"/>
      <c r="BA593" s="103"/>
    </row>
    <row r="594" spans="23:53" ht="15.75" customHeight="1" x14ac:dyDescent="0.25">
      <c r="W594" s="103"/>
      <c r="X594" s="103"/>
      <c r="Y594" s="103"/>
      <c r="Z594" s="103"/>
      <c r="AA594" s="103"/>
      <c r="AB594" s="103"/>
      <c r="AC594" s="103"/>
      <c r="AD594" s="103"/>
      <c r="AE594" s="103"/>
      <c r="AF594" s="103"/>
      <c r="AG594" s="103"/>
      <c r="AH594" s="103"/>
      <c r="AI594" s="103"/>
      <c r="AJ594" s="103"/>
      <c r="AX594" s="103"/>
      <c r="AY594" s="103"/>
      <c r="AZ594" s="103"/>
      <c r="BA594" s="103"/>
    </row>
    <row r="595" spans="23:53" ht="15.75" customHeight="1" x14ac:dyDescent="0.25">
      <c r="W595" s="103"/>
      <c r="X595" s="103"/>
      <c r="Y595" s="103"/>
      <c r="Z595" s="103"/>
      <c r="AA595" s="103"/>
      <c r="AB595" s="103"/>
      <c r="AC595" s="103"/>
      <c r="AD595" s="103"/>
      <c r="AE595" s="103"/>
      <c r="AF595" s="103"/>
      <c r="AG595" s="103"/>
      <c r="AH595" s="103"/>
      <c r="AI595" s="103"/>
      <c r="AJ595" s="103"/>
      <c r="AX595" s="103"/>
      <c r="AY595" s="103"/>
      <c r="AZ595" s="103"/>
      <c r="BA595" s="103"/>
    </row>
    <row r="596" spans="23:53" ht="15.75" customHeight="1" x14ac:dyDescent="0.25">
      <c r="W596" s="103"/>
      <c r="X596" s="103"/>
      <c r="Y596" s="103"/>
      <c r="Z596" s="103"/>
      <c r="AA596" s="103"/>
      <c r="AB596" s="103"/>
      <c r="AC596" s="103"/>
      <c r="AD596" s="103"/>
      <c r="AE596" s="103"/>
      <c r="AF596" s="103"/>
      <c r="AG596" s="103"/>
      <c r="AH596" s="103"/>
      <c r="AI596" s="103"/>
      <c r="AJ596" s="103"/>
      <c r="AX596" s="103"/>
      <c r="AY596" s="103"/>
      <c r="AZ596" s="103"/>
      <c r="BA596" s="103"/>
    </row>
    <row r="597" spans="23:53" ht="15.75" customHeight="1" x14ac:dyDescent="0.25">
      <c r="W597" s="103"/>
      <c r="X597" s="103"/>
      <c r="Y597" s="103"/>
      <c r="Z597" s="103"/>
      <c r="AA597" s="103"/>
      <c r="AB597" s="103"/>
      <c r="AC597" s="103"/>
      <c r="AD597" s="103"/>
      <c r="AE597" s="103"/>
      <c r="AF597" s="103"/>
      <c r="AG597" s="103"/>
      <c r="AH597" s="103"/>
      <c r="AI597" s="103"/>
      <c r="AJ597" s="103"/>
      <c r="AX597" s="103"/>
      <c r="AY597" s="103"/>
      <c r="AZ597" s="103"/>
      <c r="BA597" s="103"/>
    </row>
    <row r="598" spans="23:53" ht="15.75" customHeight="1" x14ac:dyDescent="0.25">
      <c r="W598" s="103"/>
      <c r="X598" s="103"/>
      <c r="Y598" s="103"/>
      <c r="Z598" s="103"/>
      <c r="AA598" s="103"/>
      <c r="AB598" s="103"/>
      <c r="AC598" s="103"/>
      <c r="AD598" s="103"/>
      <c r="AE598" s="103"/>
      <c r="AF598" s="103"/>
      <c r="AG598" s="103"/>
      <c r="AH598" s="103"/>
      <c r="AI598" s="103"/>
      <c r="AJ598" s="103"/>
      <c r="AX598" s="103"/>
      <c r="AY598" s="103"/>
      <c r="AZ598" s="103"/>
      <c r="BA598" s="103"/>
    </row>
    <row r="599" spans="23:53" ht="15.75" customHeight="1" x14ac:dyDescent="0.25">
      <c r="W599" s="103"/>
      <c r="X599" s="103"/>
      <c r="Y599" s="103"/>
      <c r="Z599" s="103"/>
      <c r="AA599" s="103"/>
      <c r="AB599" s="103"/>
      <c r="AC599" s="103"/>
      <c r="AD599" s="103"/>
      <c r="AE599" s="103"/>
      <c r="AF599" s="103"/>
      <c r="AG599" s="103"/>
      <c r="AH599" s="103"/>
      <c r="AI599" s="103"/>
      <c r="AJ599" s="103"/>
      <c r="AX599" s="103"/>
      <c r="AY599" s="103"/>
      <c r="AZ599" s="103"/>
      <c r="BA599" s="103"/>
    </row>
    <row r="600" spans="23:53" ht="15.75" customHeight="1" x14ac:dyDescent="0.25">
      <c r="W600" s="103"/>
      <c r="X600" s="103"/>
      <c r="Y600" s="103"/>
      <c r="Z600" s="103"/>
      <c r="AA600" s="103"/>
      <c r="AB600" s="103"/>
      <c r="AC600" s="103"/>
      <c r="AD600" s="103"/>
      <c r="AE600" s="103"/>
      <c r="AF600" s="103"/>
      <c r="AG600" s="103"/>
      <c r="AH600" s="103"/>
      <c r="AI600" s="103"/>
      <c r="AJ600" s="103"/>
      <c r="AX600" s="103"/>
      <c r="AY600" s="103"/>
      <c r="AZ600" s="103"/>
      <c r="BA600" s="103"/>
    </row>
    <row r="601" spans="23:53" ht="15.75" customHeight="1" x14ac:dyDescent="0.25">
      <c r="W601" s="103"/>
      <c r="X601" s="103"/>
      <c r="Y601" s="103"/>
      <c r="Z601" s="103"/>
      <c r="AA601" s="103"/>
      <c r="AB601" s="103"/>
      <c r="AC601" s="103"/>
      <c r="AD601" s="103"/>
      <c r="AE601" s="103"/>
      <c r="AF601" s="103"/>
      <c r="AG601" s="103"/>
      <c r="AH601" s="103"/>
      <c r="AI601" s="103"/>
      <c r="AJ601" s="103"/>
      <c r="AX601" s="103"/>
      <c r="AY601" s="103"/>
      <c r="AZ601" s="103"/>
      <c r="BA601" s="103"/>
    </row>
    <row r="602" spans="23:53" ht="15.75" customHeight="1" x14ac:dyDescent="0.25">
      <c r="W602" s="103"/>
      <c r="X602" s="103"/>
      <c r="Y602" s="103"/>
      <c r="Z602" s="103"/>
      <c r="AA602" s="103"/>
      <c r="AB602" s="103"/>
      <c r="AC602" s="103"/>
      <c r="AD602" s="103"/>
      <c r="AE602" s="103"/>
      <c r="AF602" s="103"/>
      <c r="AG602" s="103"/>
      <c r="AH602" s="103"/>
      <c r="AI602" s="103"/>
      <c r="AJ602" s="103"/>
      <c r="AX602" s="103"/>
      <c r="AY602" s="103"/>
      <c r="AZ602" s="103"/>
      <c r="BA602" s="103"/>
    </row>
    <row r="603" spans="23:53" ht="15.75" customHeight="1" x14ac:dyDescent="0.25">
      <c r="W603" s="103"/>
      <c r="X603" s="103"/>
      <c r="Y603" s="103"/>
      <c r="Z603" s="103"/>
      <c r="AA603" s="103"/>
      <c r="AB603" s="103"/>
      <c r="AC603" s="103"/>
      <c r="AD603" s="103"/>
      <c r="AE603" s="103"/>
      <c r="AF603" s="103"/>
      <c r="AG603" s="103"/>
      <c r="AH603" s="103"/>
      <c r="AI603" s="103"/>
      <c r="AJ603" s="103"/>
      <c r="AX603" s="103"/>
      <c r="AY603" s="103"/>
      <c r="AZ603" s="103"/>
      <c r="BA603" s="103"/>
    </row>
    <row r="604" spans="23:53" ht="15.75" customHeight="1" x14ac:dyDescent="0.25">
      <c r="W604" s="103"/>
      <c r="X604" s="103"/>
      <c r="Y604" s="103"/>
      <c r="Z604" s="103"/>
      <c r="AA604" s="103"/>
      <c r="AB604" s="103"/>
      <c r="AC604" s="103"/>
      <c r="AD604" s="103"/>
      <c r="AE604" s="103"/>
      <c r="AF604" s="103"/>
      <c r="AG604" s="103"/>
      <c r="AH604" s="103"/>
      <c r="AI604" s="103"/>
      <c r="AJ604" s="103"/>
      <c r="AX604" s="103"/>
      <c r="AY604" s="103"/>
      <c r="AZ604" s="103"/>
      <c r="BA604" s="103"/>
    </row>
    <row r="605" spans="23:53" ht="15.75" customHeight="1" x14ac:dyDescent="0.25">
      <c r="W605" s="103"/>
      <c r="X605" s="103"/>
      <c r="Y605" s="103"/>
      <c r="Z605" s="103"/>
      <c r="AA605" s="103"/>
      <c r="AB605" s="103"/>
      <c r="AC605" s="103"/>
      <c r="AD605" s="103"/>
      <c r="AE605" s="103"/>
      <c r="AF605" s="103"/>
      <c r="AG605" s="103"/>
      <c r="AH605" s="103"/>
      <c r="AI605" s="103"/>
      <c r="AJ605" s="103"/>
      <c r="AX605" s="103"/>
      <c r="AY605" s="103"/>
      <c r="AZ605" s="103"/>
      <c r="BA605" s="103"/>
    </row>
    <row r="606" spans="23:53" ht="15.75" customHeight="1" x14ac:dyDescent="0.25">
      <c r="W606" s="103"/>
      <c r="X606" s="103"/>
      <c r="Y606" s="103"/>
      <c r="Z606" s="103"/>
      <c r="AA606" s="103"/>
      <c r="AB606" s="103"/>
      <c r="AC606" s="103"/>
      <c r="AD606" s="103"/>
      <c r="AE606" s="103"/>
      <c r="AF606" s="103"/>
      <c r="AG606" s="103"/>
      <c r="AH606" s="103"/>
      <c r="AI606" s="103"/>
      <c r="AJ606" s="103"/>
      <c r="AX606" s="103"/>
      <c r="AY606" s="103"/>
      <c r="AZ606" s="103"/>
      <c r="BA606" s="103"/>
    </row>
    <row r="607" spans="23:53" ht="15.75" customHeight="1" x14ac:dyDescent="0.25">
      <c r="W607" s="103"/>
      <c r="X607" s="103"/>
      <c r="Y607" s="103"/>
      <c r="Z607" s="103"/>
      <c r="AA607" s="103"/>
      <c r="AB607" s="103"/>
      <c r="AC607" s="103"/>
      <c r="AD607" s="103"/>
      <c r="AE607" s="103"/>
      <c r="AF607" s="103"/>
      <c r="AG607" s="103"/>
      <c r="AH607" s="103"/>
      <c r="AI607" s="103"/>
      <c r="AJ607" s="103"/>
      <c r="AX607" s="103"/>
      <c r="AY607" s="103"/>
      <c r="AZ607" s="103"/>
      <c r="BA607" s="103"/>
    </row>
    <row r="608" spans="23:53" ht="15.75" customHeight="1" x14ac:dyDescent="0.25">
      <c r="W608" s="103"/>
      <c r="X608" s="103"/>
      <c r="Y608" s="103"/>
      <c r="Z608" s="103"/>
      <c r="AA608" s="103"/>
      <c r="AB608" s="103"/>
      <c r="AC608" s="103"/>
      <c r="AD608" s="103"/>
      <c r="AE608" s="103"/>
      <c r="AF608" s="103"/>
      <c r="AG608" s="103"/>
      <c r="AH608" s="103"/>
      <c r="AI608" s="103"/>
      <c r="AJ608" s="103"/>
      <c r="AX608" s="103"/>
      <c r="AY608" s="103"/>
      <c r="AZ608" s="103"/>
      <c r="BA608" s="103"/>
    </row>
    <row r="609" spans="23:53" ht="15.75" customHeight="1" x14ac:dyDescent="0.25">
      <c r="W609" s="103"/>
      <c r="X609" s="103"/>
      <c r="Y609" s="103"/>
      <c r="Z609" s="103"/>
      <c r="AA609" s="103"/>
      <c r="AB609" s="103"/>
      <c r="AC609" s="103"/>
      <c r="AD609" s="103"/>
      <c r="AE609" s="103"/>
      <c r="AF609" s="103"/>
      <c r="AG609" s="103"/>
      <c r="AH609" s="103"/>
      <c r="AI609" s="103"/>
      <c r="AJ609" s="103"/>
      <c r="AX609" s="103"/>
      <c r="AY609" s="103"/>
      <c r="AZ609" s="103"/>
      <c r="BA609" s="103"/>
    </row>
    <row r="610" spans="23:53" ht="15.75" customHeight="1" x14ac:dyDescent="0.25">
      <c r="W610" s="103"/>
      <c r="X610" s="103"/>
      <c r="Y610" s="103"/>
      <c r="Z610" s="103"/>
      <c r="AA610" s="103"/>
      <c r="AB610" s="103"/>
      <c r="AC610" s="103"/>
      <c r="AD610" s="103"/>
      <c r="AE610" s="103"/>
      <c r="AF610" s="103"/>
      <c r="AG610" s="103"/>
      <c r="AH610" s="103"/>
      <c r="AI610" s="103"/>
      <c r="AJ610" s="103"/>
      <c r="AX610" s="103"/>
      <c r="AY610" s="103"/>
      <c r="AZ610" s="103"/>
      <c r="BA610" s="103"/>
    </row>
    <row r="611" spans="23:53" ht="15.75" customHeight="1" x14ac:dyDescent="0.25">
      <c r="W611" s="103"/>
      <c r="X611" s="103"/>
      <c r="Y611" s="103"/>
      <c r="Z611" s="103"/>
      <c r="AA611" s="103"/>
      <c r="AB611" s="103"/>
      <c r="AC611" s="103"/>
      <c r="AD611" s="103"/>
      <c r="AE611" s="103"/>
      <c r="AF611" s="103"/>
      <c r="AG611" s="103"/>
      <c r="AH611" s="103"/>
      <c r="AI611" s="103"/>
      <c r="AJ611" s="103"/>
      <c r="AX611" s="103"/>
      <c r="AY611" s="103"/>
      <c r="AZ611" s="103"/>
      <c r="BA611" s="103"/>
    </row>
    <row r="612" spans="23:53" ht="15.75" customHeight="1" x14ac:dyDescent="0.25">
      <c r="W612" s="103"/>
      <c r="X612" s="103"/>
      <c r="Y612" s="103"/>
      <c r="Z612" s="103"/>
      <c r="AA612" s="103"/>
      <c r="AB612" s="103"/>
      <c r="AC612" s="103"/>
      <c r="AD612" s="103"/>
      <c r="AE612" s="103"/>
      <c r="AF612" s="103"/>
      <c r="AG612" s="103"/>
      <c r="AH612" s="103"/>
      <c r="AI612" s="103"/>
      <c r="AJ612" s="103"/>
      <c r="AX612" s="103"/>
      <c r="AY612" s="103"/>
      <c r="AZ612" s="103"/>
      <c r="BA612" s="103"/>
    </row>
    <row r="613" spans="23:53" ht="15.75" customHeight="1" x14ac:dyDescent="0.25">
      <c r="W613" s="103"/>
      <c r="X613" s="103"/>
      <c r="Y613" s="103"/>
      <c r="Z613" s="103"/>
      <c r="AA613" s="103"/>
      <c r="AB613" s="103"/>
      <c r="AC613" s="103"/>
      <c r="AD613" s="103"/>
      <c r="AE613" s="103"/>
      <c r="AF613" s="103"/>
      <c r="AG613" s="103"/>
      <c r="AH613" s="103"/>
      <c r="AI613" s="103"/>
      <c r="AJ613" s="103"/>
      <c r="AX613" s="103"/>
      <c r="AY613" s="103"/>
      <c r="AZ613" s="103"/>
      <c r="BA613" s="103"/>
    </row>
    <row r="614" spans="23:53" ht="15.75" customHeight="1" x14ac:dyDescent="0.25">
      <c r="W614" s="103"/>
      <c r="X614" s="103"/>
      <c r="Y614" s="103"/>
      <c r="Z614" s="103"/>
      <c r="AA614" s="103"/>
      <c r="AB614" s="103"/>
      <c r="AC614" s="103"/>
      <c r="AD614" s="103"/>
      <c r="AE614" s="103"/>
      <c r="AF614" s="103"/>
      <c r="AG614" s="103"/>
      <c r="AH614" s="103"/>
      <c r="AI614" s="103"/>
      <c r="AJ614" s="103"/>
      <c r="AX614" s="103"/>
      <c r="AY614" s="103"/>
      <c r="AZ614" s="103"/>
      <c r="BA614" s="103"/>
    </row>
    <row r="615" spans="23:53" ht="15.75" customHeight="1" x14ac:dyDescent="0.25">
      <c r="W615" s="103"/>
      <c r="X615" s="103"/>
      <c r="Y615" s="103"/>
      <c r="Z615" s="103"/>
      <c r="AA615" s="103"/>
      <c r="AB615" s="103"/>
      <c r="AC615" s="103"/>
      <c r="AD615" s="103"/>
      <c r="AE615" s="103"/>
      <c r="AF615" s="103"/>
      <c r="AG615" s="103"/>
      <c r="AH615" s="103"/>
      <c r="AI615" s="103"/>
      <c r="AJ615" s="103"/>
      <c r="AX615" s="103"/>
      <c r="AY615" s="103"/>
      <c r="AZ615" s="103"/>
      <c r="BA615" s="103"/>
    </row>
    <row r="616" spans="23:53" ht="15.75" customHeight="1" x14ac:dyDescent="0.25">
      <c r="W616" s="103"/>
      <c r="X616" s="103"/>
      <c r="Y616" s="103"/>
      <c r="Z616" s="103"/>
      <c r="AA616" s="103"/>
      <c r="AB616" s="103"/>
      <c r="AC616" s="103"/>
      <c r="AD616" s="103"/>
      <c r="AE616" s="103"/>
      <c r="AF616" s="103"/>
      <c r="AG616" s="103"/>
      <c r="AH616" s="103"/>
      <c r="AI616" s="103"/>
      <c r="AJ616" s="103"/>
      <c r="AX616" s="103"/>
      <c r="AY616" s="103"/>
      <c r="AZ616" s="103"/>
      <c r="BA616" s="103"/>
    </row>
    <row r="617" spans="23:53" ht="15.75" customHeight="1" x14ac:dyDescent="0.25">
      <c r="W617" s="103"/>
      <c r="X617" s="103"/>
      <c r="Y617" s="103"/>
      <c r="Z617" s="103"/>
      <c r="AA617" s="103"/>
      <c r="AB617" s="103"/>
      <c r="AC617" s="103"/>
      <c r="AD617" s="103"/>
      <c r="AE617" s="103"/>
      <c r="AF617" s="103"/>
      <c r="AG617" s="103"/>
      <c r="AH617" s="103"/>
      <c r="AI617" s="103"/>
      <c r="AJ617" s="103"/>
      <c r="AX617" s="103"/>
      <c r="AY617" s="103"/>
      <c r="AZ617" s="103"/>
      <c r="BA617" s="103"/>
    </row>
    <row r="618" spans="23:53" ht="15.75" customHeight="1" x14ac:dyDescent="0.25">
      <c r="W618" s="103"/>
      <c r="X618" s="103"/>
      <c r="Y618" s="103"/>
      <c r="Z618" s="103"/>
      <c r="AA618" s="103"/>
      <c r="AB618" s="103"/>
      <c r="AC618" s="103"/>
      <c r="AD618" s="103"/>
      <c r="AE618" s="103"/>
      <c r="AF618" s="103"/>
      <c r="AG618" s="103"/>
      <c r="AH618" s="103"/>
      <c r="AI618" s="103"/>
      <c r="AJ618" s="103"/>
      <c r="AX618" s="103"/>
      <c r="AY618" s="103"/>
      <c r="AZ618" s="103"/>
      <c r="BA618" s="103"/>
    </row>
    <row r="619" spans="23:53" ht="15.75" customHeight="1" x14ac:dyDescent="0.25">
      <c r="W619" s="103"/>
      <c r="X619" s="103"/>
      <c r="Y619" s="103"/>
      <c r="Z619" s="103"/>
      <c r="AA619" s="103"/>
      <c r="AB619" s="103"/>
      <c r="AC619" s="103"/>
      <c r="AD619" s="103"/>
      <c r="AE619" s="103"/>
      <c r="AF619" s="103"/>
      <c r="AG619" s="103"/>
      <c r="AH619" s="103"/>
      <c r="AI619" s="103"/>
      <c r="AJ619" s="103"/>
      <c r="AX619" s="103"/>
      <c r="AY619" s="103"/>
      <c r="AZ619" s="103"/>
      <c r="BA619" s="103"/>
    </row>
    <row r="620" spans="23:53" ht="15.75" customHeight="1" x14ac:dyDescent="0.25">
      <c r="W620" s="103"/>
      <c r="X620" s="103"/>
      <c r="Y620" s="103"/>
      <c r="Z620" s="103"/>
      <c r="AA620" s="103"/>
      <c r="AB620" s="103"/>
      <c r="AC620" s="103"/>
      <c r="AD620" s="103"/>
      <c r="AE620" s="103"/>
      <c r="AF620" s="103"/>
      <c r="AG620" s="103"/>
      <c r="AH620" s="103"/>
      <c r="AI620" s="103"/>
      <c r="AJ620" s="103"/>
      <c r="AX620" s="103"/>
      <c r="AY620" s="103"/>
      <c r="AZ620" s="103"/>
      <c r="BA620" s="103"/>
    </row>
    <row r="621" spans="23:53" ht="15.75" customHeight="1" x14ac:dyDescent="0.25">
      <c r="W621" s="103"/>
      <c r="X621" s="103"/>
      <c r="Y621" s="103"/>
      <c r="Z621" s="103"/>
      <c r="AA621" s="103"/>
      <c r="AB621" s="103"/>
      <c r="AC621" s="103"/>
      <c r="AD621" s="103"/>
      <c r="AE621" s="103"/>
      <c r="AF621" s="103"/>
      <c r="AG621" s="103"/>
      <c r="AH621" s="103"/>
      <c r="AI621" s="103"/>
      <c r="AJ621" s="103"/>
      <c r="AX621" s="103"/>
      <c r="AY621" s="103"/>
      <c r="AZ621" s="103"/>
      <c r="BA621" s="103"/>
    </row>
    <row r="622" spans="23:53" ht="15.75" customHeight="1" x14ac:dyDescent="0.25">
      <c r="W622" s="103"/>
      <c r="X622" s="103"/>
      <c r="Y622" s="103"/>
      <c r="Z622" s="103"/>
      <c r="AA622" s="103"/>
      <c r="AB622" s="103"/>
      <c r="AC622" s="103"/>
      <c r="AD622" s="103"/>
      <c r="AE622" s="103"/>
      <c r="AF622" s="103"/>
      <c r="AG622" s="103"/>
      <c r="AH622" s="103"/>
      <c r="AI622" s="103"/>
      <c r="AJ622" s="103"/>
      <c r="AX622" s="103"/>
      <c r="AY622" s="103"/>
      <c r="AZ622" s="103"/>
      <c r="BA622" s="103"/>
    </row>
    <row r="623" spans="23:53" ht="15.75" customHeight="1" x14ac:dyDescent="0.25">
      <c r="W623" s="103"/>
      <c r="X623" s="103"/>
      <c r="Y623" s="103"/>
      <c r="Z623" s="103"/>
      <c r="AA623" s="103"/>
      <c r="AB623" s="103"/>
      <c r="AC623" s="103"/>
      <c r="AD623" s="103"/>
      <c r="AE623" s="103"/>
      <c r="AF623" s="103"/>
      <c r="AG623" s="103"/>
      <c r="AH623" s="103"/>
      <c r="AI623" s="103"/>
      <c r="AJ623" s="103"/>
      <c r="AX623" s="103"/>
      <c r="AY623" s="103"/>
      <c r="AZ623" s="103"/>
      <c r="BA623" s="103"/>
    </row>
    <row r="624" spans="23:53" ht="15.75" customHeight="1" x14ac:dyDescent="0.25">
      <c r="W624" s="103"/>
      <c r="X624" s="103"/>
      <c r="Y624" s="103"/>
      <c r="Z624" s="103"/>
      <c r="AA624" s="103"/>
      <c r="AB624" s="103"/>
      <c r="AC624" s="103"/>
      <c r="AD624" s="103"/>
      <c r="AE624" s="103"/>
      <c r="AF624" s="103"/>
      <c r="AG624" s="103"/>
      <c r="AH624" s="103"/>
      <c r="AI624" s="103"/>
      <c r="AJ624" s="103"/>
      <c r="AX624" s="103"/>
      <c r="AY624" s="103"/>
      <c r="AZ624" s="103"/>
      <c r="BA624" s="103"/>
    </row>
    <row r="625" spans="23:53" ht="15.75" customHeight="1" x14ac:dyDescent="0.25">
      <c r="W625" s="103"/>
      <c r="X625" s="103"/>
      <c r="Y625" s="103"/>
      <c r="Z625" s="103"/>
      <c r="AA625" s="103"/>
      <c r="AB625" s="103"/>
      <c r="AC625" s="103"/>
      <c r="AD625" s="103"/>
      <c r="AE625" s="103"/>
      <c r="AF625" s="103"/>
      <c r="AG625" s="103"/>
      <c r="AH625" s="103"/>
      <c r="AI625" s="103"/>
      <c r="AJ625" s="103"/>
      <c r="AX625" s="103"/>
      <c r="AY625" s="103"/>
      <c r="AZ625" s="103"/>
      <c r="BA625" s="103"/>
    </row>
    <row r="626" spans="23:53" ht="15.75" customHeight="1" x14ac:dyDescent="0.25">
      <c r="W626" s="103"/>
      <c r="X626" s="103"/>
      <c r="Y626" s="103"/>
      <c r="Z626" s="103"/>
      <c r="AA626" s="103"/>
      <c r="AB626" s="103"/>
      <c r="AC626" s="103"/>
      <c r="AD626" s="103"/>
      <c r="AE626" s="103"/>
      <c r="AF626" s="103"/>
      <c r="AG626" s="103"/>
      <c r="AH626" s="103"/>
      <c r="AI626" s="103"/>
      <c r="AJ626" s="103"/>
      <c r="AX626" s="103"/>
      <c r="AY626" s="103"/>
      <c r="AZ626" s="103"/>
      <c r="BA626" s="103"/>
    </row>
    <row r="627" spans="23:53" ht="15.75" customHeight="1" x14ac:dyDescent="0.25">
      <c r="W627" s="103"/>
      <c r="X627" s="103"/>
      <c r="Y627" s="103"/>
      <c r="Z627" s="103"/>
      <c r="AA627" s="103"/>
      <c r="AB627" s="103"/>
      <c r="AC627" s="103"/>
      <c r="AD627" s="103"/>
      <c r="AE627" s="103"/>
      <c r="AF627" s="103"/>
      <c r="AG627" s="103"/>
      <c r="AH627" s="103"/>
      <c r="AI627" s="103"/>
      <c r="AJ627" s="103"/>
      <c r="AX627" s="103"/>
      <c r="AY627" s="103"/>
      <c r="AZ627" s="103"/>
      <c r="BA627" s="103"/>
    </row>
    <row r="628" spans="23:53" ht="15.75" customHeight="1" x14ac:dyDescent="0.25">
      <c r="W628" s="103"/>
      <c r="X628" s="103"/>
      <c r="Y628" s="103"/>
      <c r="Z628" s="103"/>
      <c r="AA628" s="103"/>
      <c r="AB628" s="103"/>
      <c r="AC628" s="103"/>
      <c r="AD628" s="103"/>
      <c r="AE628" s="103"/>
      <c r="AF628" s="103"/>
      <c r="AG628" s="103"/>
      <c r="AH628" s="103"/>
      <c r="AI628" s="103"/>
      <c r="AJ628" s="103"/>
      <c r="AX628" s="103"/>
      <c r="AY628" s="103"/>
      <c r="AZ628" s="103"/>
      <c r="BA628" s="103"/>
    </row>
    <row r="629" spans="23:53" ht="15.75" customHeight="1" x14ac:dyDescent="0.25">
      <c r="W629" s="103"/>
      <c r="X629" s="103"/>
      <c r="Y629" s="103"/>
      <c r="Z629" s="103"/>
      <c r="AA629" s="103"/>
      <c r="AB629" s="103"/>
      <c r="AC629" s="103"/>
      <c r="AD629" s="103"/>
      <c r="AE629" s="103"/>
      <c r="AF629" s="103"/>
      <c r="AG629" s="103"/>
      <c r="AH629" s="103"/>
      <c r="AI629" s="103"/>
      <c r="AJ629" s="103"/>
      <c r="AX629" s="103"/>
      <c r="AY629" s="103"/>
      <c r="AZ629" s="103"/>
      <c r="BA629" s="103"/>
    </row>
    <row r="630" spans="23:53" ht="15.75" customHeight="1" x14ac:dyDescent="0.25">
      <c r="W630" s="103"/>
      <c r="X630" s="103"/>
      <c r="Y630" s="103"/>
      <c r="Z630" s="103"/>
      <c r="AA630" s="103"/>
      <c r="AB630" s="103"/>
      <c r="AC630" s="103"/>
      <c r="AD630" s="103"/>
      <c r="AE630" s="103"/>
      <c r="AF630" s="103"/>
      <c r="AG630" s="103"/>
      <c r="AH630" s="103"/>
      <c r="AI630" s="103"/>
      <c r="AJ630" s="103"/>
      <c r="AX630" s="103"/>
      <c r="AY630" s="103"/>
      <c r="AZ630" s="103"/>
      <c r="BA630" s="103"/>
    </row>
    <row r="631" spans="23:53" ht="15.75" customHeight="1" x14ac:dyDescent="0.25">
      <c r="W631" s="103"/>
      <c r="X631" s="103"/>
      <c r="Y631" s="103"/>
      <c r="Z631" s="103"/>
      <c r="AA631" s="103"/>
      <c r="AB631" s="103"/>
      <c r="AC631" s="103"/>
      <c r="AD631" s="103"/>
      <c r="AE631" s="103"/>
      <c r="AF631" s="103"/>
      <c r="AG631" s="103"/>
      <c r="AH631" s="103"/>
      <c r="AI631" s="103"/>
      <c r="AJ631" s="103"/>
      <c r="AX631" s="103"/>
      <c r="AY631" s="103"/>
      <c r="AZ631" s="103"/>
      <c r="BA631" s="103"/>
    </row>
    <row r="632" spans="23:53" ht="15.75" customHeight="1" x14ac:dyDescent="0.25">
      <c r="W632" s="103"/>
      <c r="X632" s="103"/>
      <c r="Y632" s="103"/>
      <c r="Z632" s="103"/>
      <c r="AA632" s="103"/>
      <c r="AB632" s="103"/>
      <c r="AC632" s="103"/>
      <c r="AD632" s="103"/>
      <c r="AE632" s="103"/>
      <c r="AF632" s="103"/>
      <c r="AG632" s="103"/>
      <c r="AH632" s="103"/>
      <c r="AI632" s="103"/>
      <c r="AJ632" s="103"/>
      <c r="AX632" s="103"/>
      <c r="AY632" s="103"/>
      <c r="AZ632" s="103"/>
      <c r="BA632" s="103"/>
    </row>
    <row r="633" spans="23:53" ht="15.75" customHeight="1" x14ac:dyDescent="0.25">
      <c r="W633" s="103"/>
      <c r="X633" s="103"/>
      <c r="Y633" s="103"/>
      <c r="Z633" s="103"/>
      <c r="AA633" s="103"/>
      <c r="AB633" s="103"/>
      <c r="AC633" s="103"/>
      <c r="AD633" s="103"/>
      <c r="AE633" s="103"/>
      <c r="AF633" s="103"/>
      <c r="AG633" s="103"/>
      <c r="AH633" s="103"/>
      <c r="AI633" s="103"/>
      <c r="AJ633" s="103"/>
      <c r="AX633" s="103"/>
      <c r="AY633" s="103"/>
      <c r="AZ633" s="103"/>
      <c r="BA633" s="103"/>
    </row>
    <row r="634" spans="23:53" ht="15.75" customHeight="1" x14ac:dyDescent="0.25">
      <c r="W634" s="103"/>
      <c r="X634" s="103"/>
      <c r="Y634" s="103"/>
      <c r="Z634" s="103"/>
      <c r="AA634" s="103"/>
      <c r="AB634" s="103"/>
      <c r="AC634" s="103"/>
      <c r="AD634" s="103"/>
      <c r="AE634" s="103"/>
      <c r="AF634" s="103"/>
      <c r="AG634" s="103"/>
      <c r="AH634" s="103"/>
      <c r="AI634" s="103"/>
      <c r="AJ634" s="103"/>
      <c r="AX634" s="103"/>
      <c r="AY634" s="103"/>
      <c r="AZ634" s="103"/>
      <c r="BA634" s="103"/>
    </row>
    <row r="635" spans="23:53" ht="15.75" customHeight="1" x14ac:dyDescent="0.25">
      <c r="W635" s="103"/>
      <c r="X635" s="103"/>
      <c r="Y635" s="103"/>
      <c r="Z635" s="103"/>
      <c r="AA635" s="103"/>
      <c r="AB635" s="103"/>
      <c r="AC635" s="103"/>
      <c r="AD635" s="103"/>
      <c r="AE635" s="103"/>
      <c r="AF635" s="103"/>
      <c r="AG635" s="103"/>
      <c r="AH635" s="103"/>
      <c r="AI635" s="103"/>
      <c r="AJ635" s="103"/>
      <c r="AX635" s="103"/>
      <c r="AY635" s="103"/>
      <c r="AZ635" s="103"/>
      <c r="BA635" s="103"/>
    </row>
    <row r="636" spans="23:53" ht="15.75" customHeight="1" x14ac:dyDescent="0.25">
      <c r="W636" s="103"/>
      <c r="X636" s="103"/>
      <c r="Y636" s="103"/>
      <c r="Z636" s="103"/>
      <c r="AA636" s="103"/>
      <c r="AB636" s="103"/>
      <c r="AC636" s="103"/>
      <c r="AD636" s="103"/>
      <c r="AE636" s="103"/>
      <c r="AF636" s="103"/>
      <c r="AG636" s="103"/>
      <c r="AH636" s="103"/>
      <c r="AI636" s="103"/>
      <c r="AJ636" s="103"/>
      <c r="AX636" s="103"/>
      <c r="AY636" s="103"/>
      <c r="AZ636" s="103"/>
      <c r="BA636" s="103"/>
    </row>
    <row r="637" spans="23:53" ht="15.75" customHeight="1" x14ac:dyDescent="0.25">
      <c r="W637" s="103"/>
      <c r="X637" s="103"/>
      <c r="Y637" s="103"/>
      <c r="Z637" s="103"/>
      <c r="AA637" s="103"/>
      <c r="AB637" s="103"/>
      <c r="AC637" s="103"/>
      <c r="AD637" s="103"/>
      <c r="AE637" s="103"/>
      <c r="AF637" s="103"/>
      <c r="AG637" s="103"/>
      <c r="AH637" s="103"/>
      <c r="AI637" s="103"/>
      <c r="AJ637" s="103"/>
      <c r="AX637" s="103"/>
      <c r="AY637" s="103"/>
      <c r="AZ637" s="103"/>
      <c r="BA637" s="103"/>
    </row>
    <row r="638" spans="23:53" ht="15.75" customHeight="1" x14ac:dyDescent="0.25">
      <c r="W638" s="103"/>
      <c r="X638" s="103"/>
      <c r="Y638" s="103"/>
      <c r="Z638" s="103"/>
      <c r="AA638" s="103"/>
      <c r="AB638" s="103"/>
      <c r="AC638" s="103"/>
      <c r="AD638" s="103"/>
      <c r="AE638" s="103"/>
      <c r="AF638" s="103"/>
      <c r="AG638" s="103"/>
      <c r="AH638" s="103"/>
      <c r="AI638" s="103"/>
      <c r="AJ638" s="103"/>
      <c r="AX638" s="103"/>
      <c r="AY638" s="103"/>
      <c r="AZ638" s="103"/>
      <c r="BA638" s="103"/>
    </row>
    <row r="639" spans="23:53" ht="15.75" customHeight="1" x14ac:dyDescent="0.25">
      <c r="W639" s="103"/>
      <c r="X639" s="103"/>
      <c r="Y639" s="103"/>
      <c r="Z639" s="103"/>
      <c r="AA639" s="103"/>
      <c r="AB639" s="103"/>
      <c r="AC639" s="103"/>
      <c r="AD639" s="103"/>
      <c r="AE639" s="103"/>
      <c r="AF639" s="103"/>
      <c r="AG639" s="103"/>
      <c r="AH639" s="103"/>
      <c r="AI639" s="103"/>
      <c r="AJ639" s="103"/>
      <c r="AX639" s="103"/>
      <c r="AY639" s="103"/>
      <c r="AZ639" s="103"/>
      <c r="BA639" s="103"/>
    </row>
    <row r="640" spans="23:53" ht="15.75" customHeight="1" x14ac:dyDescent="0.25">
      <c r="W640" s="103"/>
      <c r="X640" s="103"/>
      <c r="Y640" s="103"/>
      <c r="Z640" s="103"/>
      <c r="AA640" s="103"/>
      <c r="AB640" s="103"/>
      <c r="AC640" s="103"/>
      <c r="AD640" s="103"/>
      <c r="AE640" s="103"/>
      <c r="AF640" s="103"/>
      <c r="AG640" s="103"/>
      <c r="AH640" s="103"/>
      <c r="AI640" s="103"/>
      <c r="AJ640" s="103"/>
      <c r="AX640" s="103"/>
      <c r="AY640" s="103"/>
      <c r="AZ640" s="103"/>
      <c r="BA640" s="103"/>
    </row>
    <row r="641" spans="23:53" ht="15.75" customHeight="1" x14ac:dyDescent="0.25">
      <c r="W641" s="103"/>
      <c r="X641" s="103"/>
      <c r="Y641" s="103"/>
      <c r="Z641" s="103"/>
      <c r="AA641" s="103"/>
      <c r="AB641" s="103"/>
      <c r="AC641" s="103"/>
      <c r="AD641" s="103"/>
      <c r="AE641" s="103"/>
      <c r="AF641" s="103"/>
      <c r="AG641" s="103"/>
      <c r="AH641" s="103"/>
      <c r="AI641" s="103"/>
      <c r="AJ641" s="103"/>
      <c r="AX641" s="103"/>
      <c r="AY641" s="103"/>
      <c r="AZ641" s="103"/>
      <c r="BA641" s="103"/>
    </row>
    <row r="642" spans="23:53" ht="15.75" customHeight="1" x14ac:dyDescent="0.25">
      <c r="W642" s="103"/>
      <c r="X642" s="103"/>
      <c r="Y642" s="103"/>
      <c r="Z642" s="103"/>
      <c r="AA642" s="103"/>
      <c r="AB642" s="103"/>
      <c r="AC642" s="103"/>
      <c r="AD642" s="103"/>
      <c r="AE642" s="103"/>
      <c r="AF642" s="103"/>
      <c r="AG642" s="103"/>
      <c r="AH642" s="103"/>
      <c r="AI642" s="103"/>
      <c r="AJ642" s="103"/>
      <c r="AX642" s="103"/>
      <c r="AY642" s="103"/>
      <c r="AZ642" s="103"/>
      <c r="BA642" s="103"/>
    </row>
    <row r="643" spans="23:53" ht="15.75" customHeight="1" x14ac:dyDescent="0.25">
      <c r="W643" s="103"/>
      <c r="X643" s="103"/>
      <c r="Y643" s="103"/>
      <c r="Z643" s="103"/>
      <c r="AA643" s="103"/>
      <c r="AB643" s="103"/>
      <c r="AC643" s="103"/>
      <c r="AD643" s="103"/>
      <c r="AE643" s="103"/>
      <c r="AF643" s="103"/>
      <c r="AG643" s="103"/>
      <c r="AH643" s="103"/>
      <c r="AI643" s="103"/>
      <c r="AJ643" s="103"/>
      <c r="AX643" s="103"/>
      <c r="AY643" s="103"/>
      <c r="AZ643" s="103"/>
      <c r="BA643" s="103"/>
    </row>
    <row r="644" spans="23:53" ht="15.75" customHeight="1" x14ac:dyDescent="0.25">
      <c r="W644" s="103"/>
      <c r="X644" s="103"/>
      <c r="Y644" s="103"/>
      <c r="Z644" s="103"/>
      <c r="AA644" s="103"/>
      <c r="AB644" s="103"/>
      <c r="AC644" s="103"/>
      <c r="AD644" s="103"/>
      <c r="AE644" s="103"/>
      <c r="AF644" s="103"/>
      <c r="AG644" s="103"/>
      <c r="AH644" s="103"/>
      <c r="AI644" s="103"/>
      <c r="AJ644" s="103"/>
      <c r="AX644" s="103"/>
      <c r="AY644" s="103"/>
      <c r="AZ644" s="103"/>
      <c r="BA644" s="103"/>
    </row>
    <row r="645" spans="23:53" ht="15.75" customHeight="1" x14ac:dyDescent="0.25">
      <c r="W645" s="103"/>
      <c r="X645" s="103"/>
      <c r="Y645" s="103"/>
      <c r="Z645" s="103"/>
      <c r="AA645" s="103"/>
      <c r="AB645" s="103"/>
      <c r="AC645" s="103"/>
      <c r="AD645" s="103"/>
      <c r="AE645" s="103"/>
      <c r="AF645" s="103"/>
      <c r="AG645" s="103"/>
      <c r="AH645" s="103"/>
      <c r="AI645" s="103"/>
      <c r="AJ645" s="103"/>
      <c r="AX645" s="103"/>
      <c r="AY645" s="103"/>
      <c r="AZ645" s="103"/>
      <c r="BA645" s="103"/>
    </row>
    <row r="646" spans="23:53" ht="15.75" customHeight="1" x14ac:dyDescent="0.25">
      <c r="W646" s="103"/>
      <c r="X646" s="103"/>
      <c r="Y646" s="103"/>
      <c r="Z646" s="103"/>
      <c r="AA646" s="103"/>
      <c r="AB646" s="103"/>
      <c r="AC646" s="103"/>
      <c r="AD646" s="103"/>
      <c r="AE646" s="103"/>
      <c r="AF646" s="103"/>
      <c r="AG646" s="103"/>
      <c r="AH646" s="103"/>
      <c r="AI646" s="103"/>
      <c r="AJ646" s="103"/>
      <c r="AX646" s="103"/>
      <c r="AY646" s="103"/>
      <c r="AZ646" s="103"/>
      <c r="BA646" s="103"/>
    </row>
    <row r="647" spans="23:53" ht="15.75" customHeight="1" x14ac:dyDescent="0.25">
      <c r="W647" s="103"/>
      <c r="X647" s="103"/>
      <c r="Y647" s="103"/>
      <c r="Z647" s="103"/>
      <c r="AA647" s="103"/>
      <c r="AB647" s="103"/>
      <c r="AC647" s="103"/>
      <c r="AD647" s="103"/>
      <c r="AE647" s="103"/>
      <c r="AF647" s="103"/>
      <c r="AG647" s="103"/>
      <c r="AH647" s="103"/>
      <c r="AI647" s="103"/>
      <c r="AJ647" s="103"/>
      <c r="AX647" s="103"/>
      <c r="AY647" s="103"/>
      <c r="AZ647" s="103"/>
      <c r="BA647" s="103"/>
    </row>
    <row r="648" spans="23:53" ht="15.75" customHeight="1" x14ac:dyDescent="0.25">
      <c r="W648" s="103"/>
      <c r="X648" s="103"/>
      <c r="Y648" s="103"/>
      <c r="Z648" s="103"/>
      <c r="AA648" s="103"/>
      <c r="AB648" s="103"/>
      <c r="AC648" s="103"/>
      <c r="AD648" s="103"/>
      <c r="AE648" s="103"/>
      <c r="AF648" s="103"/>
      <c r="AG648" s="103"/>
      <c r="AH648" s="103"/>
      <c r="AI648" s="103"/>
      <c r="AJ648" s="103"/>
      <c r="AX648" s="103"/>
      <c r="AY648" s="103"/>
      <c r="AZ648" s="103"/>
      <c r="BA648" s="103"/>
    </row>
    <row r="649" spans="23:53" ht="15.75" customHeight="1" x14ac:dyDescent="0.25">
      <c r="W649" s="103"/>
      <c r="X649" s="103"/>
      <c r="Y649" s="103"/>
      <c r="Z649" s="103"/>
      <c r="AA649" s="103"/>
      <c r="AB649" s="103"/>
      <c r="AC649" s="103"/>
      <c r="AD649" s="103"/>
      <c r="AE649" s="103"/>
      <c r="AF649" s="103"/>
      <c r="AG649" s="103"/>
      <c r="AH649" s="103"/>
      <c r="AI649" s="103"/>
      <c r="AJ649" s="103"/>
      <c r="AX649" s="103"/>
      <c r="AY649" s="103"/>
      <c r="AZ649" s="103"/>
      <c r="BA649" s="103"/>
    </row>
    <row r="650" spans="23:53" ht="15.75" customHeight="1" x14ac:dyDescent="0.25">
      <c r="W650" s="103"/>
      <c r="X650" s="103"/>
      <c r="Y650" s="103"/>
      <c r="Z650" s="103"/>
      <c r="AA650" s="103"/>
      <c r="AB650" s="103"/>
      <c r="AC650" s="103"/>
      <c r="AD650" s="103"/>
      <c r="AE650" s="103"/>
      <c r="AF650" s="103"/>
      <c r="AG650" s="103"/>
      <c r="AH650" s="103"/>
      <c r="AI650" s="103"/>
      <c r="AJ650" s="103"/>
      <c r="AX650" s="103"/>
      <c r="AY650" s="103"/>
      <c r="AZ650" s="103"/>
      <c r="BA650" s="103"/>
    </row>
    <row r="651" spans="23:53" ht="15.75" customHeight="1" x14ac:dyDescent="0.25">
      <c r="W651" s="103"/>
      <c r="X651" s="103"/>
      <c r="Y651" s="103"/>
      <c r="Z651" s="103"/>
      <c r="AA651" s="103"/>
      <c r="AB651" s="103"/>
      <c r="AC651" s="103"/>
      <c r="AD651" s="103"/>
      <c r="AE651" s="103"/>
      <c r="AF651" s="103"/>
      <c r="AG651" s="103"/>
      <c r="AH651" s="103"/>
      <c r="AI651" s="103"/>
      <c r="AJ651" s="103"/>
      <c r="AX651" s="103"/>
      <c r="AY651" s="103"/>
      <c r="AZ651" s="103"/>
      <c r="BA651" s="103"/>
    </row>
    <row r="652" spans="23:53" ht="15.75" customHeight="1" x14ac:dyDescent="0.25">
      <c r="W652" s="103"/>
      <c r="X652" s="103"/>
      <c r="Y652" s="103"/>
      <c r="Z652" s="103"/>
      <c r="AA652" s="103"/>
      <c r="AB652" s="103"/>
      <c r="AC652" s="103"/>
      <c r="AD652" s="103"/>
      <c r="AE652" s="103"/>
      <c r="AF652" s="103"/>
      <c r="AG652" s="103"/>
      <c r="AH652" s="103"/>
      <c r="AI652" s="103"/>
      <c r="AJ652" s="103"/>
      <c r="AX652" s="103"/>
      <c r="AY652" s="103"/>
      <c r="AZ652" s="103"/>
      <c r="BA652" s="103"/>
    </row>
    <row r="653" spans="23:53" ht="15.75" customHeight="1" x14ac:dyDescent="0.25">
      <c r="W653" s="103"/>
      <c r="X653" s="103"/>
      <c r="Y653" s="103"/>
      <c r="Z653" s="103"/>
      <c r="AA653" s="103"/>
      <c r="AB653" s="103"/>
      <c r="AC653" s="103"/>
      <c r="AD653" s="103"/>
      <c r="AE653" s="103"/>
      <c r="AF653" s="103"/>
      <c r="AG653" s="103"/>
      <c r="AH653" s="103"/>
      <c r="AI653" s="103"/>
      <c r="AJ653" s="103"/>
      <c r="AX653" s="103"/>
      <c r="AY653" s="103"/>
      <c r="AZ653" s="103"/>
      <c r="BA653" s="103"/>
    </row>
    <row r="654" spans="23:53" ht="15.75" customHeight="1" x14ac:dyDescent="0.25">
      <c r="W654" s="103"/>
      <c r="X654" s="103"/>
      <c r="Y654" s="103"/>
      <c r="Z654" s="103"/>
      <c r="AA654" s="103"/>
      <c r="AB654" s="103"/>
      <c r="AC654" s="103"/>
      <c r="AD654" s="103"/>
      <c r="AE654" s="103"/>
      <c r="AF654" s="103"/>
      <c r="AG654" s="103"/>
      <c r="AH654" s="103"/>
      <c r="AI654" s="103"/>
      <c r="AJ654" s="103"/>
      <c r="AX654" s="103"/>
      <c r="AY654" s="103"/>
      <c r="AZ654" s="103"/>
      <c r="BA654" s="103"/>
    </row>
    <row r="655" spans="23:53" ht="15.75" customHeight="1" x14ac:dyDescent="0.25">
      <c r="W655" s="103"/>
      <c r="X655" s="103"/>
      <c r="Y655" s="103"/>
      <c r="Z655" s="103"/>
      <c r="AA655" s="103"/>
      <c r="AB655" s="103"/>
      <c r="AC655" s="103"/>
      <c r="AD655" s="103"/>
      <c r="AE655" s="103"/>
      <c r="AF655" s="103"/>
      <c r="AG655" s="103"/>
      <c r="AH655" s="103"/>
      <c r="AI655" s="103"/>
      <c r="AJ655" s="103"/>
      <c r="AX655" s="103"/>
      <c r="AY655" s="103"/>
      <c r="AZ655" s="103"/>
      <c r="BA655" s="103"/>
    </row>
    <row r="656" spans="23:53" ht="15.75" customHeight="1" x14ac:dyDescent="0.25">
      <c r="W656" s="103"/>
      <c r="X656" s="103"/>
      <c r="Y656" s="103"/>
      <c r="Z656" s="103"/>
      <c r="AA656" s="103"/>
      <c r="AB656" s="103"/>
      <c r="AC656" s="103"/>
      <c r="AD656" s="103"/>
      <c r="AE656" s="103"/>
      <c r="AF656" s="103"/>
      <c r="AG656" s="103"/>
      <c r="AH656" s="103"/>
      <c r="AI656" s="103"/>
      <c r="AJ656" s="103"/>
      <c r="AX656" s="103"/>
      <c r="AY656" s="103"/>
      <c r="AZ656" s="103"/>
      <c r="BA656" s="103"/>
    </row>
    <row r="657" spans="23:53" ht="15.75" customHeight="1" x14ac:dyDescent="0.25">
      <c r="W657" s="103"/>
      <c r="X657" s="103"/>
      <c r="Y657" s="103"/>
      <c r="Z657" s="103"/>
      <c r="AA657" s="103"/>
      <c r="AB657" s="103"/>
      <c r="AC657" s="103"/>
      <c r="AD657" s="103"/>
      <c r="AE657" s="103"/>
      <c r="AF657" s="103"/>
      <c r="AG657" s="103"/>
      <c r="AH657" s="103"/>
      <c r="AI657" s="103"/>
      <c r="AJ657" s="103"/>
      <c r="AX657" s="103"/>
      <c r="AY657" s="103"/>
      <c r="AZ657" s="103"/>
      <c r="BA657" s="103"/>
    </row>
    <row r="658" spans="23:53" ht="15.75" customHeight="1" x14ac:dyDescent="0.25">
      <c r="W658" s="103"/>
      <c r="X658" s="103"/>
      <c r="Y658" s="103"/>
      <c r="Z658" s="103"/>
      <c r="AA658" s="103"/>
      <c r="AB658" s="103"/>
      <c r="AC658" s="103"/>
      <c r="AD658" s="103"/>
      <c r="AE658" s="103"/>
      <c r="AF658" s="103"/>
      <c r="AG658" s="103"/>
      <c r="AH658" s="103"/>
      <c r="AI658" s="103"/>
      <c r="AJ658" s="103"/>
      <c r="AX658" s="103"/>
      <c r="AY658" s="103"/>
      <c r="AZ658" s="103"/>
      <c r="BA658" s="103"/>
    </row>
    <row r="659" spans="23:53" ht="15.75" customHeight="1" x14ac:dyDescent="0.25">
      <c r="W659" s="103"/>
      <c r="X659" s="103"/>
      <c r="Y659" s="103"/>
      <c r="Z659" s="103"/>
      <c r="AA659" s="103"/>
      <c r="AB659" s="103"/>
      <c r="AC659" s="103"/>
      <c r="AD659" s="103"/>
      <c r="AE659" s="103"/>
      <c r="AF659" s="103"/>
      <c r="AG659" s="103"/>
      <c r="AH659" s="103"/>
      <c r="AI659" s="103"/>
      <c r="AJ659" s="103"/>
      <c r="AX659" s="103"/>
      <c r="AY659" s="103"/>
      <c r="AZ659" s="103"/>
      <c r="BA659" s="103"/>
    </row>
    <row r="660" spans="23:53" ht="15.75" customHeight="1" x14ac:dyDescent="0.25">
      <c r="W660" s="103"/>
      <c r="X660" s="103"/>
      <c r="Y660" s="103"/>
      <c r="Z660" s="103"/>
      <c r="AA660" s="103"/>
      <c r="AB660" s="103"/>
      <c r="AC660" s="103"/>
      <c r="AD660" s="103"/>
      <c r="AE660" s="103"/>
      <c r="AF660" s="103"/>
      <c r="AG660" s="103"/>
      <c r="AH660" s="103"/>
      <c r="AI660" s="103"/>
      <c r="AJ660" s="103"/>
      <c r="AX660" s="103"/>
      <c r="AY660" s="103"/>
      <c r="AZ660" s="103"/>
      <c r="BA660" s="103"/>
    </row>
    <row r="661" spans="23:53" ht="15.75" customHeight="1" x14ac:dyDescent="0.25">
      <c r="W661" s="103"/>
      <c r="X661" s="103"/>
      <c r="Y661" s="103"/>
      <c r="Z661" s="103"/>
      <c r="AA661" s="103"/>
      <c r="AB661" s="103"/>
      <c r="AC661" s="103"/>
      <c r="AD661" s="103"/>
      <c r="AE661" s="103"/>
      <c r="AF661" s="103"/>
      <c r="AG661" s="103"/>
      <c r="AH661" s="103"/>
      <c r="AI661" s="103"/>
      <c r="AJ661" s="103"/>
      <c r="AX661" s="103"/>
      <c r="AY661" s="103"/>
      <c r="AZ661" s="103"/>
      <c r="BA661" s="103"/>
    </row>
    <row r="662" spans="23:53" ht="15.75" customHeight="1" x14ac:dyDescent="0.25">
      <c r="W662" s="103"/>
      <c r="X662" s="103"/>
      <c r="Y662" s="103"/>
      <c r="Z662" s="103"/>
      <c r="AA662" s="103"/>
      <c r="AB662" s="103"/>
      <c r="AC662" s="103"/>
      <c r="AD662" s="103"/>
      <c r="AE662" s="103"/>
      <c r="AF662" s="103"/>
      <c r="AG662" s="103"/>
      <c r="AH662" s="103"/>
      <c r="AI662" s="103"/>
      <c r="AJ662" s="103"/>
      <c r="AX662" s="103"/>
      <c r="AY662" s="103"/>
      <c r="AZ662" s="103"/>
      <c r="BA662" s="103"/>
    </row>
    <row r="663" spans="23:53" ht="15.75" customHeight="1" x14ac:dyDescent="0.25">
      <c r="W663" s="103"/>
      <c r="X663" s="103"/>
      <c r="Y663" s="103"/>
      <c r="Z663" s="103"/>
      <c r="AA663" s="103"/>
      <c r="AB663" s="103"/>
      <c r="AC663" s="103"/>
      <c r="AD663" s="103"/>
      <c r="AE663" s="103"/>
      <c r="AF663" s="103"/>
      <c r="AG663" s="103"/>
      <c r="AH663" s="103"/>
      <c r="AI663" s="103"/>
      <c r="AJ663" s="103"/>
      <c r="AX663" s="103"/>
      <c r="AY663" s="103"/>
      <c r="AZ663" s="103"/>
      <c r="BA663" s="103"/>
    </row>
    <row r="664" spans="23:53" ht="15.75" customHeight="1" x14ac:dyDescent="0.25">
      <c r="W664" s="103"/>
      <c r="X664" s="103"/>
      <c r="Y664" s="103"/>
      <c r="Z664" s="103"/>
      <c r="AA664" s="103"/>
      <c r="AB664" s="103"/>
      <c r="AC664" s="103"/>
      <c r="AD664" s="103"/>
      <c r="AE664" s="103"/>
      <c r="AF664" s="103"/>
      <c r="AG664" s="103"/>
      <c r="AH664" s="103"/>
      <c r="AI664" s="103"/>
      <c r="AJ664" s="103"/>
      <c r="AX664" s="103"/>
      <c r="AY664" s="103"/>
      <c r="AZ664" s="103"/>
      <c r="BA664" s="103"/>
    </row>
    <row r="665" spans="23:53" ht="15.75" customHeight="1" x14ac:dyDescent="0.25">
      <c r="W665" s="103"/>
      <c r="X665" s="103"/>
      <c r="Y665" s="103"/>
      <c r="Z665" s="103"/>
      <c r="AA665" s="103"/>
      <c r="AB665" s="103"/>
      <c r="AC665" s="103"/>
      <c r="AD665" s="103"/>
      <c r="AE665" s="103"/>
      <c r="AF665" s="103"/>
      <c r="AG665" s="103"/>
      <c r="AH665" s="103"/>
      <c r="AI665" s="103"/>
      <c r="AJ665" s="103"/>
      <c r="AX665" s="103"/>
      <c r="AY665" s="103"/>
      <c r="AZ665" s="103"/>
      <c r="BA665" s="103"/>
    </row>
    <row r="666" spans="23:53" ht="15.75" customHeight="1" x14ac:dyDescent="0.25">
      <c r="W666" s="103"/>
      <c r="X666" s="103"/>
      <c r="Y666" s="103"/>
      <c r="Z666" s="103"/>
      <c r="AA666" s="103"/>
      <c r="AB666" s="103"/>
      <c r="AC666" s="103"/>
      <c r="AD666" s="103"/>
      <c r="AE666" s="103"/>
      <c r="AF666" s="103"/>
      <c r="AG666" s="103"/>
      <c r="AH666" s="103"/>
      <c r="AI666" s="103"/>
      <c r="AJ666" s="103"/>
      <c r="AX666" s="103"/>
      <c r="AY666" s="103"/>
      <c r="AZ666" s="103"/>
      <c r="BA666" s="103"/>
    </row>
    <row r="667" spans="23:53" ht="15.75" customHeight="1" x14ac:dyDescent="0.25">
      <c r="W667" s="103"/>
      <c r="X667" s="103"/>
      <c r="Y667" s="103"/>
      <c r="Z667" s="103"/>
      <c r="AA667" s="103"/>
      <c r="AB667" s="103"/>
      <c r="AC667" s="103"/>
      <c r="AD667" s="103"/>
      <c r="AE667" s="103"/>
      <c r="AF667" s="103"/>
      <c r="AG667" s="103"/>
      <c r="AH667" s="103"/>
      <c r="AI667" s="103"/>
      <c r="AJ667" s="103"/>
      <c r="AX667" s="103"/>
      <c r="AY667" s="103"/>
      <c r="AZ667" s="103"/>
      <c r="BA667" s="103"/>
    </row>
    <row r="668" spans="23:53" ht="15.75" customHeight="1" x14ac:dyDescent="0.25">
      <c r="W668" s="103"/>
      <c r="X668" s="103"/>
      <c r="Y668" s="103"/>
      <c r="Z668" s="103"/>
      <c r="AA668" s="103"/>
      <c r="AB668" s="103"/>
      <c r="AC668" s="103"/>
      <c r="AD668" s="103"/>
      <c r="AE668" s="103"/>
      <c r="AF668" s="103"/>
      <c r="AG668" s="103"/>
      <c r="AH668" s="103"/>
      <c r="AI668" s="103"/>
      <c r="AJ668" s="103"/>
      <c r="AX668" s="103"/>
      <c r="AY668" s="103"/>
      <c r="AZ668" s="103"/>
      <c r="BA668" s="103"/>
    </row>
    <row r="669" spans="23:53" ht="15.75" customHeight="1" x14ac:dyDescent="0.25">
      <c r="W669" s="103"/>
      <c r="X669" s="103"/>
      <c r="Y669" s="103"/>
      <c r="Z669" s="103"/>
      <c r="AA669" s="103"/>
      <c r="AB669" s="103"/>
      <c r="AC669" s="103"/>
      <c r="AD669" s="103"/>
      <c r="AE669" s="103"/>
      <c r="AF669" s="103"/>
      <c r="AG669" s="103"/>
      <c r="AH669" s="103"/>
      <c r="AI669" s="103"/>
      <c r="AJ669" s="103"/>
      <c r="AX669" s="103"/>
      <c r="AY669" s="103"/>
      <c r="AZ669" s="103"/>
      <c r="BA669" s="103"/>
    </row>
    <row r="670" spans="23:53" ht="15.75" customHeight="1" x14ac:dyDescent="0.25">
      <c r="W670" s="103"/>
      <c r="X670" s="103"/>
      <c r="Y670" s="103"/>
      <c r="Z670" s="103"/>
      <c r="AA670" s="103"/>
      <c r="AB670" s="103"/>
      <c r="AC670" s="103"/>
      <c r="AD670" s="103"/>
      <c r="AE670" s="103"/>
      <c r="AF670" s="103"/>
      <c r="AG670" s="103"/>
      <c r="AH670" s="103"/>
      <c r="AI670" s="103"/>
      <c r="AJ670" s="103"/>
      <c r="AX670" s="103"/>
      <c r="AY670" s="103"/>
      <c r="AZ670" s="103"/>
      <c r="BA670" s="103"/>
    </row>
    <row r="671" spans="23:53" ht="15.75" customHeight="1" x14ac:dyDescent="0.25">
      <c r="W671" s="103"/>
      <c r="X671" s="103"/>
      <c r="Y671" s="103"/>
      <c r="Z671" s="103"/>
      <c r="AA671" s="103"/>
      <c r="AB671" s="103"/>
      <c r="AC671" s="103"/>
      <c r="AD671" s="103"/>
      <c r="AE671" s="103"/>
      <c r="AF671" s="103"/>
      <c r="AG671" s="103"/>
      <c r="AH671" s="103"/>
      <c r="AI671" s="103"/>
      <c r="AJ671" s="103"/>
      <c r="AX671" s="103"/>
      <c r="AY671" s="103"/>
      <c r="AZ671" s="103"/>
      <c r="BA671" s="103"/>
    </row>
    <row r="672" spans="23:53" ht="15.75" customHeight="1" x14ac:dyDescent="0.25">
      <c r="W672" s="103"/>
      <c r="X672" s="103"/>
      <c r="Y672" s="103"/>
      <c r="Z672" s="103"/>
      <c r="AA672" s="103"/>
      <c r="AB672" s="103"/>
      <c r="AC672" s="103"/>
      <c r="AD672" s="103"/>
      <c r="AE672" s="103"/>
      <c r="AF672" s="103"/>
      <c r="AG672" s="103"/>
      <c r="AH672" s="103"/>
      <c r="AI672" s="103"/>
      <c r="AJ672" s="103"/>
      <c r="AX672" s="103"/>
      <c r="AY672" s="103"/>
      <c r="AZ672" s="103"/>
      <c r="BA672" s="103"/>
    </row>
    <row r="673" spans="23:53" ht="15.75" customHeight="1" x14ac:dyDescent="0.25">
      <c r="W673" s="103"/>
      <c r="X673" s="103"/>
      <c r="Y673" s="103"/>
      <c r="Z673" s="103"/>
      <c r="AA673" s="103"/>
      <c r="AB673" s="103"/>
      <c r="AC673" s="103"/>
      <c r="AD673" s="103"/>
      <c r="AE673" s="103"/>
      <c r="AF673" s="103"/>
      <c r="AG673" s="103"/>
      <c r="AH673" s="103"/>
      <c r="AI673" s="103"/>
      <c r="AJ673" s="103"/>
      <c r="AX673" s="103"/>
      <c r="AY673" s="103"/>
      <c r="AZ673" s="103"/>
      <c r="BA673" s="103"/>
    </row>
    <row r="674" spans="23:53" ht="15.75" customHeight="1" x14ac:dyDescent="0.25">
      <c r="W674" s="103"/>
      <c r="X674" s="103"/>
      <c r="Y674" s="103"/>
      <c r="Z674" s="103"/>
      <c r="AA674" s="103"/>
      <c r="AB674" s="103"/>
      <c r="AC674" s="103"/>
      <c r="AD674" s="103"/>
      <c r="AE674" s="103"/>
      <c r="AF674" s="103"/>
      <c r="AG674" s="103"/>
      <c r="AH674" s="103"/>
      <c r="AI674" s="103"/>
      <c r="AJ674" s="103"/>
      <c r="AX674" s="103"/>
      <c r="AY674" s="103"/>
      <c r="AZ674" s="103"/>
      <c r="BA674" s="103"/>
    </row>
    <row r="675" spans="23:53" ht="15.75" customHeight="1" x14ac:dyDescent="0.25">
      <c r="W675" s="103"/>
      <c r="X675" s="103"/>
      <c r="Y675" s="103"/>
      <c r="Z675" s="103"/>
      <c r="AA675" s="103"/>
      <c r="AB675" s="103"/>
      <c r="AC675" s="103"/>
      <c r="AD675" s="103"/>
      <c r="AE675" s="103"/>
      <c r="AF675" s="103"/>
      <c r="AG675" s="103"/>
      <c r="AH675" s="103"/>
      <c r="AI675" s="103"/>
      <c r="AJ675" s="103"/>
      <c r="AX675" s="103"/>
      <c r="AY675" s="103"/>
      <c r="AZ675" s="103"/>
      <c r="BA675" s="103"/>
    </row>
    <row r="676" spans="23:53" ht="15.75" customHeight="1" x14ac:dyDescent="0.25">
      <c r="W676" s="103"/>
      <c r="X676" s="103"/>
      <c r="Y676" s="103"/>
      <c r="Z676" s="103"/>
      <c r="AA676" s="103"/>
      <c r="AB676" s="103"/>
      <c r="AC676" s="103"/>
      <c r="AD676" s="103"/>
      <c r="AE676" s="103"/>
      <c r="AF676" s="103"/>
      <c r="AG676" s="103"/>
      <c r="AH676" s="103"/>
      <c r="AI676" s="103"/>
      <c r="AJ676" s="103"/>
      <c r="AX676" s="103"/>
      <c r="AY676" s="103"/>
      <c r="AZ676" s="103"/>
      <c r="BA676" s="103"/>
    </row>
    <row r="677" spans="23:53" ht="15.75" customHeight="1" x14ac:dyDescent="0.25">
      <c r="W677" s="103"/>
      <c r="X677" s="103"/>
      <c r="Y677" s="103"/>
      <c r="Z677" s="103"/>
      <c r="AA677" s="103"/>
      <c r="AB677" s="103"/>
      <c r="AC677" s="103"/>
      <c r="AD677" s="103"/>
      <c r="AE677" s="103"/>
      <c r="AF677" s="103"/>
      <c r="AG677" s="103"/>
      <c r="AH677" s="103"/>
      <c r="AI677" s="103"/>
      <c r="AJ677" s="103"/>
      <c r="AX677" s="103"/>
      <c r="AY677" s="103"/>
      <c r="AZ677" s="103"/>
      <c r="BA677" s="103"/>
    </row>
    <row r="678" spans="23:53" ht="15.75" customHeight="1" x14ac:dyDescent="0.25">
      <c r="W678" s="103"/>
      <c r="X678" s="103"/>
      <c r="Y678" s="103"/>
      <c r="Z678" s="103"/>
      <c r="AA678" s="103"/>
      <c r="AB678" s="103"/>
      <c r="AC678" s="103"/>
      <c r="AD678" s="103"/>
      <c r="AE678" s="103"/>
      <c r="AF678" s="103"/>
      <c r="AG678" s="103"/>
      <c r="AH678" s="103"/>
      <c r="AI678" s="103"/>
      <c r="AJ678" s="103"/>
      <c r="AX678" s="103"/>
      <c r="AY678" s="103"/>
      <c r="AZ678" s="103"/>
      <c r="BA678" s="103"/>
    </row>
    <row r="679" spans="23:53" ht="15.75" customHeight="1" x14ac:dyDescent="0.25">
      <c r="W679" s="103"/>
      <c r="X679" s="103"/>
      <c r="Y679" s="103"/>
      <c r="Z679" s="103"/>
      <c r="AA679" s="103"/>
      <c r="AB679" s="103"/>
      <c r="AC679" s="103"/>
      <c r="AD679" s="103"/>
      <c r="AE679" s="103"/>
      <c r="AF679" s="103"/>
      <c r="AG679" s="103"/>
      <c r="AH679" s="103"/>
      <c r="AI679" s="103"/>
      <c r="AJ679" s="103"/>
      <c r="AX679" s="103"/>
      <c r="AY679" s="103"/>
      <c r="AZ679" s="103"/>
      <c r="BA679" s="103"/>
    </row>
    <row r="680" spans="23:53" ht="15.75" customHeight="1" x14ac:dyDescent="0.25">
      <c r="W680" s="103"/>
      <c r="X680" s="103"/>
      <c r="Y680" s="103"/>
      <c r="Z680" s="103"/>
      <c r="AA680" s="103"/>
      <c r="AB680" s="103"/>
      <c r="AC680" s="103"/>
      <c r="AD680" s="103"/>
      <c r="AE680" s="103"/>
      <c r="AF680" s="103"/>
      <c r="AG680" s="103"/>
      <c r="AH680" s="103"/>
      <c r="AI680" s="103"/>
      <c r="AJ680" s="103"/>
      <c r="AX680" s="103"/>
      <c r="AY680" s="103"/>
      <c r="AZ680" s="103"/>
      <c r="BA680" s="103"/>
    </row>
    <row r="681" spans="23:53" ht="15.75" customHeight="1" x14ac:dyDescent="0.25">
      <c r="W681" s="103"/>
      <c r="X681" s="103"/>
      <c r="Y681" s="103"/>
      <c r="Z681" s="103"/>
      <c r="AA681" s="103"/>
      <c r="AB681" s="103"/>
      <c r="AC681" s="103"/>
      <c r="AD681" s="103"/>
      <c r="AE681" s="103"/>
      <c r="AF681" s="103"/>
      <c r="AG681" s="103"/>
      <c r="AH681" s="103"/>
      <c r="AI681" s="103"/>
      <c r="AJ681" s="103"/>
      <c r="AX681" s="103"/>
      <c r="AY681" s="103"/>
      <c r="AZ681" s="103"/>
      <c r="BA681" s="103"/>
    </row>
    <row r="682" spans="23:53" ht="15.75" customHeight="1" x14ac:dyDescent="0.25">
      <c r="W682" s="103"/>
      <c r="X682" s="103"/>
      <c r="Y682" s="103"/>
      <c r="Z682" s="103"/>
      <c r="AA682" s="103"/>
      <c r="AB682" s="103"/>
      <c r="AC682" s="103"/>
      <c r="AD682" s="103"/>
      <c r="AE682" s="103"/>
      <c r="AF682" s="103"/>
      <c r="AG682" s="103"/>
      <c r="AH682" s="103"/>
      <c r="AI682" s="103"/>
      <c r="AJ682" s="103"/>
      <c r="AX682" s="103"/>
      <c r="AY682" s="103"/>
      <c r="AZ682" s="103"/>
      <c r="BA682" s="103"/>
    </row>
    <row r="683" spans="23:53" ht="15.75" customHeight="1" x14ac:dyDescent="0.25">
      <c r="W683" s="103"/>
      <c r="X683" s="103"/>
      <c r="Y683" s="103"/>
      <c r="Z683" s="103"/>
      <c r="AA683" s="103"/>
      <c r="AB683" s="103"/>
      <c r="AC683" s="103"/>
      <c r="AD683" s="103"/>
      <c r="AE683" s="103"/>
      <c r="AF683" s="103"/>
      <c r="AG683" s="103"/>
      <c r="AH683" s="103"/>
      <c r="AI683" s="103"/>
      <c r="AJ683" s="103"/>
      <c r="AX683" s="103"/>
      <c r="AY683" s="103"/>
      <c r="AZ683" s="103"/>
      <c r="BA683" s="103"/>
    </row>
    <row r="684" spans="23:53" ht="15.75" customHeight="1" x14ac:dyDescent="0.25">
      <c r="W684" s="103"/>
      <c r="X684" s="103"/>
      <c r="Y684" s="103"/>
      <c r="Z684" s="103"/>
      <c r="AA684" s="103"/>
      <c r="AB684" s="103"/>
      <c r="AC684" s="103"/>
      <c r="AD684" s="103"/>
      <c r="AE684" s="103"/>
      <c r="AF684" s="103"/>
      <c r="AG684" s="103"/>
      <c r="AH684" s="103"/>
      <c r="AI684" s="103"/>
      <c r="AJ684" s="103"/>
      <c r="AX684" s="103"/>
      <c r="AY684" s="103"/>
      <c r="AZ684" s="103"/>
      <c r="BA684" s="103"/>
    </row>
    <row r="685" spans="23:53" ht="15.75" customHeight="1" x14ac:dyDescent="0.25">
      <c r="W685" s="103"/>
      <c r="X685" s="103"/>
      <c r="Y685" s="103"/>
      <c r="Z685" s="103"/>
      <c r="AA685" s="103"/>
      <c r="AB685" s="103"/>
      <c r="AC685" s="103"/>
      <c r="AD685" s="103"/>
      <c r="AE685" s="103"/>
      <c r="AF685" s="103"/>
      <c r="AG685" s="103"/>
      <c r="AH685" s="103"/>
      <c r="AI685" s="103"/>
      <c r="AJ685" s="103"/>
      <c r="AX685" s="103"/>
      <c r="AY685" s="103"/>
      <c r="AZ685" s="103"/>
      <c r="BA685" s="103"/>
    </row>
    <row r="686" spans="23:53" ht="15.75" customHeight="1" x14ac:dyDescent="0.25">
      <c r="W686" s="103"/>
      <c r="X686" s="103"/>
      <c r="Y686" s="103"/>
      <c r="Z686" s="103"/>
      <c r="AA686" s="103"/>
      <c r="AB686" s="103"/>
      <c r="AC686" s="103"/>
      <c r="AD686" s="103"/>
      <c r="AE686" s="103"/>
      <c r="AF686" s="103"/>
      <c r="AG686" s="103"/>
      <c r="AH686" s="103"/>
      <c r="AI686" s="103"/>
      <c r="AJ686" s="103"/>
      <c r="AX686" s="103"/>
      <c r="AY686" s="103"/>
      <c r="AZ686" s="103"/>
      <c r="BA686" s="103"/>
    </row>
    <row r="687" spans="23:53" ht="15.75" customHeight="1" x14ac:dyDescent="0.25">
      <c r="W687" s="103"/>
      <c r="X687" s="103"/>
      <c r="Y687" s="103"/>
      <c r="Z687" s="103"/>
      <c r="AA687" s="103"/>
      <c r="AB687" s="103"/>
      <c r="AC687" s="103"/>
      <c r="AD687" s="103"/>
      <c r="AE687" s="103"/>
      <c r="AF687" s="103"/>
      <c r="AG687" s="103"/>
      <c r="AH687" s="103"/>
      <c r="AI687" s="103"/>
      <c r="AJ687" s="103"/>
      <c r="AX687" s="103"/>
      <c r="AY687" s="103"/>
      <c r="AZ687" s="103"/>
      <c r="BA687" s="103"/>
    </row>
    <row r="688" spans="23:53" ht="15.75" customHeight="1" x14ac:dyDescent="0.25">
      <c r="W688" s="103"/>
      <c r="X688" s="103"/>
      <c r="Y688" s="103"/>
      <c r="Z688" s="103"/>
      <c r="AA688" s="103"/>
      <c r="AB688" s="103"/>
      <c r="AC688" s="103"/>
      <c r="AD688" s="103"/>
      <c r="AE688" s="103"/>
      <c r="AF688" s="103"/>
      <c r="AG688" s="103"/>
      <c r="AH688" s="103"/>
      <c r="AI688" s="103"/>
      <c r="AJ688" s="103"/>
      <c r="AX688" s="103"/>
      <c r="AY688" s="103"/>
      <c r="AZ688" s="103"/>
      <c r="BA688" s="103"/>
    </row>
    <row r="689" spans="23:53" ht="15.75" customHeight="1" x14ac:dyDescent="0.25">
      <c r="W689" s="103"/>
      <c r="X689" s="103"/>
      <c r="Y689" s="103"/>
      <c r="Z689" s="103"/>
      <c r="AA689" s="103"/>
      <c r="AB689" s="103"/>
      <c r="AC689" s="103"/>
      <c r="AD689" s="103"/>
      <c r="AE689" s="103"/>
      <c r="AF689" s="103"/>
      <c r="AG689" s="103"/>
      <c r="AH689" s="103"/>
      <c r="AI689" s="103"/>
      <c r="AJ689" s="103"/>
      <c r="AX689" s="103"/>
      <c r="AY689" s="103"/>
      <c r="AZ689" s="103"/>
      <c r="BA689" s="103"/>
    </row>
    <row r="690" spans="23:53" ht="15.75" customHeight="1" x14ac:dyDescent="0.25">
      <c r="W690" s="103"/>
      <c r="X690" s="103"/>
      <c r="Y690" s="103"/>
      <c r="Z690" s="103"/>
      <c r="AA690" s="103"/>
      <c r="AB690" s="103"/>
      <c r="AC690" s="103"/>
      <c r="AD690" s="103"/>
      <c r="AE690" s="103"/>
      <c r="AF690" s="103"/>
      <c r="AG690" s="103"/>
      <c r="AH690" s="103"/>
      <c r="AI690" s="103"/>
      <c r="AJ690" s="103"/>
      <c r="AX690" s="103"/>
      <c r="AY690" s="103"/>
      <c r="AZ690" s="103"/>
      <c r="BA690" s="103"/>
    </row>
    <row r="691" spans="23:53" ht="15.75" customHeight="1" x14ac:dyDescent="0.25">
      <c r="W691" s="103"/>
      <c r="X691" s="103"/>
      <c r="Y691" s="103"/>
      <c r="Z691" s="103"/>
      <c r="AA691" s="103"/>
      <c r="AB691" s="103"/>
      <c r="AC691" s="103"/>
      <c r="AD691" s="103"/>
      <c r="AE691" s="103"/>
      <c r="AF691" s="103"/>
      <c r="AG691" s="103"/>
      <c r="AH691" s="103"/>
      <c r="AI691" s="103"/>
      <c r="AJ691" s="103"/>
      <c r="AX691" s="103"/>
      <c r="AY691" s="103"/>
      <c r="AZ691" s="103"/>
      <c r="BA691" s="103"/>
    </row>
    <row r="692" spans="23:53" ht="15.75" customHeight="1" x14ac:dyDescent="0.25">
      <c r="W692" s="103"/>
      <c r="X692" s="103"/>
      <c r="Y692" s="103"/>
      <c r="Z692" s="103"/>
      <c r="AA692" s="103"/>
      <c r="AB692" s="103"/>
      <c r="AC692" s="103"/>
      <c r="AD692" s="103"/>
      <c r="AE692" s="103"/>
      <c r="AF692" s="103"/>
      <c r="AG692" s="103"/>
      <c r="AH692" s="103"/>
      <c r="AI692" s="103"/>
      <c r="AJ692" s="103"/>
      <c r="AX692" s="103"/>
      <c r="AY692" s="103"/>
      <c r="AZ692" s="103"/>
      <c r="BA692" s="103"/>
    </row>
    <row r="693" spans="23:53" ht="15.75" customHeight="1" x14ac:dyDescent="0.25">
      <c r="W693" s="103"/>
      <c r="X693" s="103"/>
      <c r="Y693" s="103"/>
      <c r="Z693" s="103"/>
      <c r="AA693" s="103"/>
      <c r="AB693" s="103"/>
      <c r="AC693" s="103"/>
      <c r="AD693" s="103"/>
      <c r="AE693" s="103"/>
      <c r="AF693" s="103"/>
      <c r="AG693" s="103"/>
      <c r="AH693" s="103"/>
      <c r="AI693" s="103"/>
      <c r="AJ693" s="103"/>
      <c r="AX693" s="103"/>
      <c r="AY693" s="103"/>
      <c r="AZ693" s="103"/>
      <c r="BA693" s="103"/>
    </row>
    <row r="694" spans="23:53" ht="15.75" customHeight="1" x14ac:dyDescent="0.25">
      <c r="W694" s="103"/>
      <c r="X694" s="103"/>
      <c r="Y694" s="103"/>
      <c r="Z694" s="103"/>
      <c r="AA694" s="103"/>
      <c r="AB694" s="103"/>
      <c r="AC694" s="103"/>
      <c r="AD694" s="103"/>
      <c r="AE694" s="103"/>
      <c r="AF694" s="103"/>
      <c r="AG694" s="103"/>
      <c r="AH694" s="103"/>
      <c r="AI694" s="103"/>
      <c r="AJ694" s="103"/>
      <c r="AX694" s="103"/>
      <c r="AY694" s="103"/>
      <c r="AZ694" s="103"/>
      <c r="BA694" s="103"/>
    </row>
    <row r="695" spans="23:53" ht="15.75" customHeight="1" x14ac:dyDescent="0.25">
      <c r="W695" s="103"/>
      <c r="X695" s="103"/>
      <c r="Y695" s="103"/>
      <c r="Z695" s="103"/>
      <c r="AA695" s="103"/>
      <c r="AB695" s="103"/>
      <c r="AC695" s="103"/>
      <c r="AD695" s="103"/>
      <c r="AE695" s="103"/>
      <c r="AF695" s="103"/>
      <c r="AG695" s="103"/>
      <c r="AH695" s="103"/>
      <c r="AI695" s="103"/>
      <c r="AJ695" s="103"/>
      <c r="AX695" s="103"/>
      <c r="AY695" s="103"/>
      <c r="AZ695" s="103"/>
      <c r="BA695" s="103"/>
    </row>
    <row r="696" spans="23:53" ht="15.75" customHeight="1" x14ac:dyDescent="0.25">
      <c r="W696" s="103"/>
      <c r="X696" s="103"/>
      <c r="Y696" s="103"/>
      <c r="Z696" s="103"/>
      <c r="AA696" s="103"/>
      <c r="AB696" s="103"/>
      <c r="AC696" s="103"/>
      <c r="AD696" s="103"/>
      <c r="AE696" s="103"/>
      <c r="AF696" s="103"/>
      <c r="AG696" s="103"/>
      <c r="AH696" s="103"/>
      <c r="AI696" s="103"/>
      <c r="AJ696" s="103"/>
      <c r="AX696" s="103"/>
      <c r="AY696" s="103"/>
      <c r="AZ696" s="103"/>
      <c r="BA696" s="103"/>
    </row>
    <row r="697" spans="23:53" ht="15.75" customHeight="1" x14ac:dyDescent="0.25">
      <c r="W697" s="103"/>
      <c r="X697" s="103"/>
      <c r="Y697" s="103"/>
      <c r="Z697" s="103"/>
      <c r="AA697" s="103"/>
      <c r="AB697" s="103"/>
      <c r="AC697" s="103"/>
      <c r="AD697" s="103"/>
      <c r="AE697" s="103"/>
      <c r="AF697" s="103"/>
      <c r="AG697" s="103"/>
      <c r="AH697" s="103"/>
      <c r="AI697" s="103"/>
      <c r="AJ697" s="103"/>
      <c r="AX697" s="103"/>
      <c r="AY697" s="103"/>
      <c r="AZ697" s="103"/>
      <c r="BA697" s="103"/>
    </row>
    <row r="698" spans="23:53" ht="15.75" customHeight="1" x14ac:dyDescent="0.25">
      <c r="W698" s="103"/>
      <c r="X698" s="103"/>
      <c r="Y698" s="103"/>
      <c r="Z698" s="103"/>
      <c r="AA698" s="103"/>
      <c r="AB698" s="103"/>
      <c r="AC698" s="103"/>
      <c r="AD698" s="103"/>
      <c r="AE698" s="103"/>
      <c r="AF698" s="103"/>
      <c r="AG698" s="103"/>
      <c r="AH698" s="103"/>
      <c r="AI698" s="103"/>
      <c r="AJ698" s="103"/>
      <c r="AX698" s="103"/>
      <c r="AY698" s="103"/>
      <c r="AZ698" s="103"/>
      <c r="BA698" s="103"/>
    </row>
    <row r="699" spans="23:53" ht="15.75" customHeight="1" x14ac:dyDescent="0.25">
      <c r="W699" s="103"/>
      <c r="X699" s="103"/>
      <c r="Y699" s="103"/>
      <c r="Z699" s="103"/>
      <c r="AA699" s="103"/>
      <c r="AB699" s="103"/>
      <c r="AC699" s="103"/>
      <c r="AD699" s="103"/>
      <c r="AE699" s="103"/>
      <c r="AF699" s="103"/>
      <c r="AG699" s="103"/>
      <c r="AH699" s="103"/>
      <c r="AI699" s="103"/>
      <c r="AJ699" s="103"/>
      <c r="AX699" s="103"/>
      <c r="AY699" s="103"/>
      <c r="AZ699" s="103"/>
      <c r="BA699" s="103"/>
    </row>
    <row r="700" spans="23:53" ht="15.75" customHeight="1" x14ac:dyDescent="0.25">
      <c r="W700" s="103"/>
      <c r="X700" s="103"/>
      <c r="Y700" s="103"/>
      <c r="Z700" s="103"/>
      <c r="AA700" s="103"/>
      <c r="AB700" s="103"/>
      <c r="AC700" s="103"/>
      <c r="AD700" s="103"/>
      <c r="AE700" s="103"/>
      <c r="AF700" s="103"/>
      <c r="AG700" s="103"/>
      <c r="AH700" s="103"/>
      <c r="AI700" s="103"/>
      <c r="AJ700" s="103"/>
      <c r="AX700" s="103"/>
      <c r="AY700" s="103"/>
      <c r="AZ700" s="103"/>
      <c r="BA700" s="103"/>
    </row>
    <row r="701" spans="23:53" ht="15.75" customHeight="1" x14ac:dyDescent="0.25">
      <c r="W701" s="103"/>
      <c r="X701" s="103"/>
      <c r="Y701" s="103"/>
      <c r="Z701" s="103"/>
      <c r="AA701" s="103"/>
      <c r="AB701" s="103"/>
      <c r="AC701" s="103"/>
      <c r="AD701" s="103"/>
      <c r="AE701" s="103"/>
      <c r="AF701" s="103"/>
      <c r="AG701" s="103"/>
      <c r="AH701" s="103"/>
      <c r="AI701" s="103"/>
      <c r="AJ701" s="103"/>
      <c r="AX701" s="103"/>
      <c r="AY701" s="103"/>
      <c r="AZ701" s="103"/>
      <c r="BA701" s="103"/>
    </row>
    <row r="702" spans="23:53" ht="15.75" customHeight="1" x14ac:dyDescent="0.25">
      <c r="W702" s="103"/>
      <c r="X702" s="103"/>
      <c r="Y702" s="103"/>
      <c r="Z702" s="103"/>
      <c r="AA702" s="103"/>
      <c r="AB702" s="103"/>
      <c r="AC702" s="103"/>
      <c r="AD702" s="103"/>
      <c r="AE702" s="103"/>
      <c r="AF702" s="103"/>
      <c r="AG702" s="103"/>
      <c r="AH702" s="103"/>
      <c r="AI702" s="103"/>
      <c r="AJ702" s="103"/>
      <c r="AX702" s="103"/>
      <c r="AY702" s="103"/>
      <c r="AZ702" s="103"/>
      <c r="BA702" s="103"/>
    </row>
    <row r="703" spans="23:53" ht="15.75" customHeight="1" x14ac:dyDescent="0.25">
      <c r="W703" s="103"/>
      <c r="X703" s="103"/>
      <c r="Y703" s="103"/>
      <c r="Z703" s="103"/>
      <c r="AA703" s="103"/>
      <c r="AB703" s="103"/>
      <c r="AC703" s="103"/>
      <c r="AD703" s="103"/>
      <c r="AE703" s="103"/>
      <c r="AF703" s="103"/>
      <c r="AG703" s="103"/>
      <c r="AH703" s="103"/>
      <c r="AI703" s="103"/>
      <c r="AJ703" s="103"/>
      <c r="AX703" s="103"/>
      <c r="AY703" s="103"/>
      <c r="AZ703" s="103"/>
      <c r="BA703" s="103"/>
    </row>
    <row r="704" spans="23:53" ht="15.75" customHeight="1" x14ac:dyDescent="0.25">
      <c r="W704" s="103"/>
      <c r="X704" s="103"/>
      <c r="Y704" s="103"/>
      <c r="Z704" s="103"/>
      <c r="AA704" s="103"/>
      <c r="AB704" s="103"/>
      <c r="AC704" s="103"/>
      <c r="AD704" s="103"/>
      <c r="AE704" s="103"/>
      <c r="AF704" s="103"/>
      <c r="AG704" s="103"/>
      <c r="AH704" s="103"/>
      <c r="AI704" s="103"/>
      <c r="AJ704" s="103"/>
      <c r="AX704" s="103"/>
      <c r="AY704" s="103"/>
      <c r="AZ704" s="103"/>
      <c r="BA704" s="103"/>
    </row>
    <row r="705" spans="23:53" ht="15.75" customHeight="1" x14ac:dyDescent="0.25">
      <c r="W705" s="103"/>
      <c r="X705" s="103"/>
      <c r="Y705" s="103"/>
      <c r="Z705" s="103"/>
      <c r="AA705" s="103"/>
      <c r="AB705" s="103"/>
      <c r="AC705" s="103"/>
      <c r="AD705" s="103"/>
      <c r="AE705" s="103"/>
      <c r="AF705" s="103"/>
      <c r="AG705" s="103"/>
      <c r="AH705" s="103"/>
      <c r="AI705" s="103"/>
      <c r="AJ705" s="103"/>
      <c r="AX705" s="103"/>
      <c r="AY705" s="103"/>
      <c r="AZ705" s="103"/>
      <c r="BA705" s="103"/>
    </row>
    <row r="706" spans="23:53" ht="15.75" customHeight="1" x14ac:dyDescent="0.25">
      <c r="W706" s="103"/>
      <c r="X706" s="103"/>
      <c r="Y706" s="103"/>
      <c r="Z706" s="103"/>
      <c r="AA706" s="103"/>
      <c r="AB706" s="103"/>
      <c r="AC706" s="103"/>
      <c r="AD706" s="103"/>
      <c r="AE706" s="103"/>
      <c r="AF706" s="103"/>
      <c r="AG706" s="103"/>
      <c r="AH706" s="103"/>
      <c r="AI706" s="103"/>
      <c r="AJ706" s="103"/>
      <c r="AX706" s="103"/>
      <c r="AY706" s="103"/>
      <c r="AZ706" s="103"/>
      <c r="BA706" s="103"/>
    </row>
    <row r="707" spans="23:53" ht="15.75" customHeight="1" x14ac:dyDescent="0.25">
      <c r="W707" s="103"/>
      <c r="X707" s="103"/>
      <c r="Y707" s="103"/>
      <c r="Z707" s="103"/>
      <c r="AA707" s="103"/>
      <c r="AB707" s="103"/>
      <c r="AC707" s="103"/>
      <c r="AD707" s="103"/>
      <c r="AE707" s="103"/>
      <c r="AF707" s="103"/>
      <c r="AG707" s="103"/>
      <c r="AH707" s="103"/>
      <c r="AI707" s="103"/>
      <c r="AJ707" s="103"/>
      <c r="AX707" s="103"/>
      <c r="AY707" s="103"/>
      <c r="AZ707" s="103"/>
      <c r="BA707" s="103"/>
    </row>
    <row r="708" spans="23:53" ht="15.75" customHeight="1" x14ac:dyDescent="0.25">
      <c r="W708" s="103"/>
      <c r="X708" s="103"/>
      <c r="Y708" s="103"/>
      <c r="Z708" s="103"/>
      <c r="AA708" s="103"/>
      <c r="AB708" s="103"/>
      <c r="AC708" s="103"/>
      <c r="AD708" s="103"/>
      <c r="AE708" s="103"/>
      <c r="AF708" s="103"/>
      <c r="AG708" s="103"/>
      <c r="AH708" s="103"/>
      <c r="AI708" s="103"/>
      <c r="AJ708" s="103"/>
      <c r="AX708" s="103"/>
      <c r="AY708" s="103"/>
      <c r="AZ708" s="103"/>
      <c r="BA708" s="103"/>
    </row>
    <row r="709" spans="23:53" ht="15.75" customHeight="1" x14ac:dyDescent="0.25">
      <c r="W709" s="103"/>
      <c r="X709" s="103"/>
      <c r="Y709" s="103"/>
      <c r="Z709" s="103"/>
      <c r="AA709" s="103"/>
      <c r="AB709" s="103"/>
      <c r="AC709" s="103"/>
      <c r="AD709" s="103"/>
      <c r="AE709" s="103"/>
      <c r="AF709" s="103"/>
      <c r="AG709" s="103"/>
      <c r="AH709" s="103"/>
      <c r="AI709" s="103"/>
      <c r="AJ709" s="103"/>
      <c r="AX709" s="103"/>
      <c r="AY709" s="103"/>
      <c r="AZ709" s="103"/>
      <c r="BA709" s="103"/>
    </row>
    <row r="710" spans="23:53" ht="15.75" customHeight="1" x14ac:dyDescent="0.25">
      <c r="W710" s="103"/>
      <c r="X710" s="103"/>
      <c r="Y710" s="103"/>
      <c r="Z710" s="103"/>
      <c r="AA710" s="103"/>
      <c r="AB710" s="103"/>
      <c r="AC710" s="103"/>
      <c r="AD710" s="103"/>
      <c r="AE710" s="103"/>
      <c r="AF710" s="103"/>
      <c r="AG710" s="103"/>
      <c r="AH710" s="103"/>
      <c r="AI710" s="103"/>
      <c r="AJ710" s="103"/>
      <c r="AX710" s="103"/>
      <c r="AY710" s="103"/>
      <c r="AZ710" s="103"/>
      <c r="BA710" s="103"/>
    </row>
    <row r="711" spans="23:53" ht="15.75" customHeight="1" x14ac:dyDescent="0.25">
      <c r="W711" s="103"/>
      <c r="X711" s="103"/>
      <c r="Y711" s="103"/>
      <c r="Z711" s="103"/>
      <c r="AA711" s="103"/>
      <c r="AB711" s="103"/>
      <c r="AC711" s="103"/>
      <c r="AD711" s="103"/>
      <c r="AE711" s="103"/>
      <c r="AF711" s="103"/>
      <c r="AG711" s="103"/>
      <c r="AH711" s="103"/>
      <c r="AI711" s="103"/>
      <c r="AJ711" s="103"/>
      <c r="AX711" s="103"/>
      <c r="AY711" s="103"/>
      <c r="AZ711" s="103"/>
      <c r="BA711" s="103"/>
    </row>
    <row r="712" spans="23:53" ht="15.75" customHeight="1" x14ac:dyDescent="0.25">
      <c r="W712" s="103"/>
      <c r="X712" s="103"/>
      <c r="Y712" s="103"/>
      <c r="Z712" s="103"/>
      <c r="AA712" s="103"/>
      <c r="AB712" s="103"/>
      <c r="AC712" s="103"/>
      <c r="AD712" s="103"/>
      <c r="AE712" s="103"/>
      <c r="AF712" s="103"/>
      <c r="AG712" s="103"/>
      <c r="AH712" s="103"/>
      <c r="AI712" s="103"/>
      <c r="AJ712" s="103"/>
      <c r="AX712" s="103"/>
      <c r="AY712" s="103"/>
      <c r="AZ712" s="103"/>
      <c r="BA712" s="103"/>
    </row>
    <row r="713" spans="23:53" ht="15.75" customHeight="1" x14ac:dyDescent="0.25">
      <c r="W713" s="103"/>
      <c r="X713" s="103"/>
      <c r="Y713" s="103"/>
      <c r="Z713" s="103"/>
      <c r="AA713" s="103"/>
      <c r="AB713" s="103"/>
      <c r="AC713" s="103"/>
      <c r="AD713" s="103"/>
      <c r="AE713" s="103"/>
      <c r="AF713" s="103"/>
      <c r="AG713" s="103"/>
      <c r="AH713" s="103"/>
      <c r="AI713" s="103"/>
      <c r="AJ713" s="103"/>
      <c r="AX713" s="103"/>
      <c r="AY713" s="103"/>
      <c r="AZ713" s="103"/>
      <c r="BA713" s="103"/>
    </row>
    <row r="714" spans="23:53" ht="15.75" customHeight="1" x14ac:dyDescent="0.25">
      <c r="W714" s="103"/>
      <c r="X714" s="103"/>
      <c r="Y714" s="103"/>
      <c r="Z714" s="103"/>
      <c r="AA714" s="103"/>
      <c r="AB714" s="103"/>
      <c r="AC714" s="103"/>
      <c r="AD714" s="103"/>
      <c r="AE714" s="103"/>
      <c r="AF714" s="103"/>
      <c r="AG714" s="103"/>
      <c r="AH714" s="103"/>
      <c r="AI714" s="103"/>
      <c r="AJ714" s="103"/>
      <c r="AX714" s="103"/>
      <c r="AY714" s="103"/>
      <c r="AZ714" s="103"/>
      <c r="BA714" s="103"/>
    </row>
    <row r="715" spans="23:53" ht="15.75" customHeight="1" x14ac:dyDescent="0.25">
      <c r="W715" s="103"/>
      <c r="X715" s="103"/>
      <c r="Y715" s="103"/>
      <c r="Z715" s="103"/>
      <c r="AA715" s="103"/>
      <c r="AB715" s="103"/>
      <c r="AC715" s="103"/>
      <c r="AD715" s="103"/>
      <c r="AE715" s="103"/>
      <c r="AF715" s="103"/>
      <c r="AG715" s="103"/>
      <c r="AH715" s="103"/>
      <c r="AI715" s="103"/>
      <c r="AJ715" s="103"/>
      <c r="AX715" s="103"/>
      <c r="AY715" s="103"/>
      <c r="AZ715" s="103"/>
      <c r="BA715" s="103"/>
    </row>
    <row r="716" spans="23:53" ht="15.75" customHeight="1" x14ac:dyDescent="0.25">
      <c r="W716" s="103"/>
      <c r="X716" s="103"/>
      <c r="Y716" s="103"/>
      <c r="Z716" s="103"/>
      <c r="AA716" s="103"/>
      <c r="AB716" s="103"/>
      <c r="AC716" s="103"/>
      <c r="AD716" s="103"/>
      <c r="AE716" s="103"/>
      <c r="AF716" s="103"/>
      <c r="AG716" s="103"/>
      <c r="AH716" s="103"/>
      <c r="AI716" s="103"/>
      <c r="AJ716" s="103"/>
      <c r="AX716" s="103"/>
      <c r="AY716" s="103"/>
      <c r="AZ716" s="103"/>
      <c r="BA716" s="103"/>
    </row>
    <row r="717" spans="23:53" ht="15.75" customHeight="1" x14ac:dyDescent="0.25">
      <c r="W717" s="103"/>
      <c r="X717" s="103"/>
      <c r="Y717" s="103"/>
      <c r="Z717" s="103"/>
      <c r="AA717" s="103"/>
      <c r="AB717" s="103"/>
      <c r="AC717" s="103"/>
      <c r="AD717" s="103"/>
      <c r="AE717" s="103"/>
      <c r="AF717" s="103"/>
      <c r="AG717" s="103"/>
      <c r="AH717" s="103"/>
      <c r="AI717" s="103"/>
      <c r="AJ717" s="103"/>
      <c r="AX717" s="103"/>
      <c r="AY717" s="103"/>
      <c r="AZ717" s="103"/>
      <c r="BA717" s="103"/>
    </row>
    <row r="718" spans="23:53" ht="15.75" customHeight="1" x14ac:dyDescent="0.25">
      <c r="W718" s="103"/>
      <c r="X718" s="103"/>
      <c r="Y718" s="103"/>
      <c r="Z718" s="103"/>
      <c r="AA718" s="103"/>
      <c r="AB718" s="103"/>
      <c r="AC718" s="103"/>
      <c r="AD718" s="103"/>
      <c r="AE718" s="103"/>
      <c r="AF718" s="103"/>
      <c r="AG718" s="103"/>
      <c r="AH718" s="103"/>
      <c r="AI718" s="103"/>
      <c r="AJ718" s="103"/>
      <c r="AX718" s="103"/>
      <c r="AY718" s="103"/>
      <c r="AZ718" s="103"/>
      <c r="BA718" s="103"/>
    </row>
    <row r="719" spans="23:53" ht="15.75" customHeight="1" x14ac:dyDescent="0.25">
      <c r="W719" s="103"/>
      <c r="X719" s="103"/>
      <c r="Y719" s="103"/>
      <c r="Z719" s="103"/>
      <c r="AA719" s="103"/>
      <c r="AB719" s="103"/>
      <c r="AC719" s="103"/>
      <c r="AD719" s="103"/>
      <c r="AE719" s="103"/>
      <c r="AF719" s="103"/>
      <c r="AG719" s="103"/>
      <c r="AH719" s="103"/>
      <c r="AI719" s="103"/>
      <c r="AJ719" s="103"/>
      <c r="AX719" s="103"/>
      <c r="AY719" s="103"/>
      <c r="AZ719" s="103"/>
      <c r="BA719" s="103"/>
    </row>
    <row r="720" spans="23:53" ht="15.75" customHeight="1" x14ac:dyDescent="0.25">
      <c r="W720" s="103"/>
      <c r="X720" s="103"/>
      <c r="Y720" s="103"/>
      <c r="Z720" s="103"/>
      <c r="AA720" s="103"/>
      <c r="AB720" s="103"/>
      <c r="AC720" s="103"/>
      <c r="AD720" s="103"/>
      <c r="AE720" s="103"/>
      <c r="AF720" s="103"/>
      <c r="AG720" s="103"/>
      <c r="AH720" s="103"/>
      <c r="AI720" s="103"/>
      <c r="AJ720" s="103"/>
      <c r="AX720" s="103"/>
      <c r="AY720" s="103"/>
      <c r="AZ720" s="103"/>
      <c r="BA720" s="103"/>
    </row>
    <row r="721" spans="23:53" ht="15.75" customHeight="1" x14ac:dyDescent="0.25">
      <c r="W721" s="103"/>
      <c r="X721" s="103"/>
      <c r="Y721" s="103"/>
      <c r="Z721" s="103"/>
      <c r="AA721" s="103"/>
      <c r="AB721" s="103"/>
      <c r="AC721" s="103"/>
      <c r="AD721" s="103"/>
      <c r="AE721" s="103"/>
      <c r="AF721" s="103"/>
      <c r="AG721" s="103"/>
      <c r="AH721" s="103"/>
      <c r="AI721" s="103"/>
      <c r="AJ721" s="103"/>
      <c r="AX721" s="103"/>
      <c r="AY721" s="103"/>
      <c r="AZ721" s="103"/>
      <c r="BA721" s="103"/>
    </row>
    <row r="722" spans="23:53" ht="15.75" customHeight="1" x14ac:dyDescent="0.25">
      <c r="W722" s="103"/>
      <c r="X722" s="103"/>
      <c r="Y722" s="103"/>
      <c r="Z722" s="103"/>
      <c r="AA722" s="103"/>
      <c r="AB722" s="103"/>
      <c r="AC722" s="103"/>
      <c r="AD722" s="103"/>
      <c r="AE722" s="103"/>
      <c r="AF722" s="103"/>
      <c r="AG722" s="103"/>
      <c r="AH722" s="103"/>
      <c r="AI722" s="103"/>
      <c r="AJ722" s="103"/>
      <c r="AX722" s="103"/>
      <c r="AY722" s="103"/>
      <c r="AZ722" s="103"/>
      <c r="BA722" s="103"/>
    </row>
    <row r="723" spans="23:53" ht="15.75" customHeight="1" x14ac:dyDescent="0.25">
      <c r="W723" s="103"/>
      <c r="X723" s="103"/>
      <c r="Y723" s="103"/>
      <c r="Z723" s="103"/>
      <c r="AA723" s="103"/>
      <c r="AB723" s="103"/>
      <c r="AC723" s="103"/>
      <c r="AD723" s="103"/>
      <c r="AE723" s="103"/>
      <c r="AF723" s="103"/>
      <c r="AG723" s="103"/>
      <c r="AH723" s="103"/>
      <c r="AI723" s="103"/>
      <c r="AJ723" s="103"/>
      <c r="AX723" s="103"/>
      <c r="AY723" s="103"/>
      <c r="AZ723" s="103"/>
      <c r="BA723" s="103"/>
    </row>
    <row r="724" spans="23:53" ht="15.75" customHeight="1" x14ac:dyDescent="0.25">
      <c r="W724" s="103"/>
      <c r="X724" s="103"/>
      <c r="Y724" s="103"/>
      <c r="Z724" s="103"/>
      <c r="AA724" s="103"/>
      <c r="AB724" s="103"/>
      <c r="AC724" s="103"/>
      <c r="AD724" s="103"/>
      <c r="AE724" s="103"/>
      <c r="AF724" s="103"/>
      <c r="AG724" s="103"/>
      <c r="AH724" s="103"/>
      <c r="AI724" s="103"/>
      <c r="AJ724" s="103"/>
      <c r="AX724" s="103"/>
      <c r="AY724" s="103"/>
      <c r="AZ724" s="103"/>
      <c r="BA724" s="103"/>
    </row>
    <row r="725" spans="23:53" ht="15.75" customHeight="1" x14ac:dyDescent="0.25">
      <c r="W725" s="103"/>
      <c r="X725" s="103"/>
      <c r="Y725" s="103"/>
      <c r="Z725" s="103"/>
      <c r="AA725" s="103"/>
      <c r="AB725" s="103"/>
      <c r="AC725" s="103"/>
      <c r="AD725" s="103"/>
      <c r="AE725" s="103"/>
      <c r="AF725" s="103"/>
      <c r="AG725" s="103"/>
      <c r="AH725" s="103"/>
      <c r="AI725" s="103"/>
      <c r="AJ725" s="103"/>
      <c r="AX725" s="103"/>
      <c r="AY725" s="103"/>
      <c r="AZ725" s="103"/>
      <c r="BA725" s="103"/>
    </row>
    <row r="726" spans="23:53" ht="15.75" customHeight="1" x14ac:dyDescent="0.25">
      <c r="W726" s="103"/>
      <c r="X726" s="103"/>
      <c r="Y726" s="103"/>
      <c r="Z726" s="103"/>
      <c r="AA726" s="103"/>
      <c r="AB726" s="103"/>
      <c r="AC726" s="103"/>
      <c r="AD726" s="103"/>
      <c r="AE726" s="103"/>
      <c r="AF726" s="103"/>
      <c r="AG726" s="103"/>
      <c r="AH726" s="103"/>
      <c r="AI726" s="103"/>
      <c r="AJ726" s="103"/>
      <c r="AX726" s="103"/>
      <c r="AY726" s="103"/>
      <c r="AZ726" s="103"/>
      <c r="BA726" s="103"/>
    </row>
    <row r="727" spans="23:53" ht="15.75" customHeight="1" x14ac:dyDescent="0.25">
      <c r="W727" s="103"/>
      <c r="X727" s="103"/>
      <c r="Y727" s="103"/>
      <c r="Z727" s="103"/>
      <c r="AA727" s="103"/>
      <c r="AB727" s="103"/>
      <c r="AC727" s="103"/>
      <c r="AD727" s="103"/>
      <c r="AE727" s="103"/>
      <c r="AF727" s="103"/>
      <c r="AG727" s="103"/>
      <c r="AH727" s="103"/>
      <c r="AI727" s="103"/>
      <c r="AJ727" s="103"/>
      <c r="AX727" s="103"/>
      <c r="AY727" s="103"/>
      <c r="AZ727" s="103"/>
      <c r="BA727" s="103"/>
    </row>
    <row r="728" spans="23:53" ht="15.75" customHeight="1" x14ac:dyDescent="0.25">
      <c r="W728" s="103"/>
      <c r="X728" s="103"/>
      <c r="Y728" s="103"/>
      <c r="Z728" s="103"/>
      <c r="AA728" s="103"/>
      <c r="AB728" s="103"/>
      <c r="AC728" s="103"/>
      <c r="AD728" s="103"/>
      <c r="AE728" s="103"/>
      <c r="AF728" s="103"/>
      <c r="AG728" s="103"/>
      <c r="AH728" s="103"/>
      <c r="AI728" s="103"/>
      <c r="AJ728" s="103"/>
      <c r="AX728" s="103"/>
      <c r="AY728" s="103"/>
      <c r="AZ728" s="103"/>
      <c r="BA728" s="103"/>
    </row>
    <row r="729" spans="23:53" ht="15.75" customHeight="1" x14ac:dyDescent="0.25">
      <c r="W729" s="103"/>
      <c r="X729" s="103"/>
      <c r="Y729" s="103"/>
      <c r="Z729" s="103"/>
      <c r="AA729" s="103"/>
      <c r="AB729" s="103"/>
      <c r="AC729" s="103"/>
      <c r="AD729" s="103"/>
      <c r="AE729" s="103"/>
      <c r="AF729" s="103"/>
      <c r="AG729" s="103"/>
      <c r="AH729" s="103"/>
      <c r="AI729" s="103"/>
      <c r="AJ729" s="103"/>
      <c r="AX729" s="103"/>
      <c r="AY729" s="103"/>
      <c r="AZ729" s="103"/>
      <c r="BA729" s="103"/>
    </row>
    <row r="730" spans="23:53" ht="15.75" customHeight="1" x14ac:dyDescent="0.25">
      <c r="W730" s="103"/>
      <c r="X730" s="103"/>
      <c r="Y730" s="103"/>
      <c r="Z730" s="103"/>
      <c r="AA730" s="103"/>
      <c r="AB730" s="103"/>
      <c r="AC730" s="103"/>
      <c r="AD730" s="103"/>
      <c r="AE730" s="103"/>
      <c r="AF730" s="103"/>
      <c r="AG730" s="103"/>
      <c r="AH730" s="103"/>
      <c r="AI730" s="103"/>
      <c r="AJ730" s="103"/>
      <c r="AX730" s="103"/>
      <c r="AY730" s="103"/>
      <c r="AZ730" s="103"/>
      <c r="BA730" s="103"/>
    </row>
    <row r="731" spans="23:53" ht="15.75" customHeight="1" x14ac:dyDescent="0.25">
      <c r="W731" s="103"/>
      <c r="X731" s="103"/>
      <c r="Y731" s="103"/>
      <c r="Z731" s="103"/>
      <c r="AA731" s="103"/>
      <c r="AB731" s="103"/>
      <c r="AC731" s="103"/>
      <c r="AD731" s="103"/>
      <c r="AE731" s="103"/>
      <c r="AF731" s="103"/>
      <c r="AG731" s="103"/>
      <c r="AH731" s="103"/>
      <c r="AI731" s="103"/>
      <c r="AJ731" s="103"/>
      <c r="AX731" s="103"/>
      <c r="AY731" s="103"/>
      <c r="AZ731" s="103"/>
      <c r="BA731" s="103"/>
    </row>
    <row r="732" spans="23:53" ht="15.75" customHeight="1" x14ac:dyDescent="0.25">
      <c r="W732" s="103"/>
      <c r="X732" s="103"/>
      <c r="Y732" s="103"/>
      <c r="Z732" s="103"/>
      <c r="AA732" s="103"/>
      <c r="AB732" s="103"/>
      <c r="AC732" s="103"/>
      <c r="AD732" s="103"/>
      <c r="AE732" s="103"/>
      <c r="AF732" s="103"/>
      <c r="AG732" s="103"/>
      <c r="AH732" s="103"/>
      <c r="AI732" s="103"/>
      <c r="AJ732" s="103"/>
      <c r="AX732" s="103"/>
      <c r="AY732" s="103"/>
      <c r="AZ732" s="103"/>
      <c r="BA732" s="103"/>
    </row>
    <row r="733" spans="23:53" ht="15.75" customHeight="1" x14ac:dyDescent="0.25">
      <c r="W733" s="103"/>
      <c r="X733" s="103"/>
      <c r="Y733" s="103"/>
      <c r="Z733" s="103"/>
      <c r="AA733" s="103"/>
      <c r="AB733" s="103"/>
      <c r="AC733" s="103"/>
      <c r="AD733" s="103"/>
      <c r="AE733" s="103"/>
      <c r="AF733" s="103"/>
      <c r="AG733" s="103"/>
      <c r="AH733" s="103"/>
      <c r="AI733" s="103"/>
      <c r="AJ733" s="103"/>
      <c r="AX733" s="103"/>
      <c r="AY733" s="103"/>
      <c r="AZ733" s="103"/>
      <c r="BA733" s="103"/>
    </row>
    <row r="734" spans="23:53" ht="15.75" customHeight="1" x14ac:dyDescent="0.25">
      <c r="W734" s="103"/>
      <c r="X734" s="103"/>
      <c r="Y734" s="103"/>
      <c r="Z734" s="103"/>
      <c r="AA734" s="103"/>
      <c r="AB734" s="103"/>
      <c r="AC734" s="103"/>
      <c r="AD734" s="103"/>
      <c r="AE734" s="103"/>
      <c r="AF734" s="103"/>
      <c r="AG734" s="103"/>
      <c r="AH734" s="103"/>
      <c r="AI734" s="103"/>
      <c r="AJ734" s="103"/>
      <c r="AX734" s="103"/>
      <c r="AY734" s="103"/>
      <c r="AZ734" s="103"/>
      <c r="BA734" s="103"/>
    </row>
    <row r="735" spans="23:53" ht="15.75" customHeight="1" x14ac:dyDescent="0.25">
      <c r="W735" s="103"/>
      <c r="X735" s="103"/>
      <c r="Y735" s="103"/>
      <c r="Z735" s="103"/>
      <c r="AA735" s="103"/>
      <c r="AB735" s="103"/>
      <c r="AC735" s="103"/>
      <c r="AD735" s="103"/>
      <c r="AE735" s="103"/>
      <c r="AF735" s="103"/>
      <c r="AG735" s="103"/>
      <c r="AH735" s="103"/>
      <c r="AI735" s="103"/>
      <c r="AJ735" s="103"/>
      <c r="AX735" s="103"/>
      <c r="AY735" s="103"/>
      <c r="AZ735" s="103"/>
      <c r="BA735" s="103"/>
    </row>
    <row r="736" spans="23:53" ht="15.75" customHeight="1" x14ac:dyDescent="0.25">
      <c r="W736" s="103"/>
      <c r="X736" s="103"/>
      <c r="Y736" s="103"/>
      <c r="Z736" s="103"/>
      <c r="AA736" s="103"/>
      <c r="AB736" s="103"/>
      <c r="AC736" s="103"/>
      <c r="AD736" s="103"/>
      <c r="AE736" s="103"/>
      <c r="AF736" s="103"/>
      <c r="AG736" s="103"/>
      <c r="AH736" s="103"/>
      <c r="AI736" s="103"/>
      <c r="AJ736" s="103"/>
      <c r="AX736" s="103"/>
      <c r="AY736" s="103"/>
      <c r="AZ736" s="103"/>
      <c r="BA736" s="103"/>
    </row>
    <row r="737" spans="23:53" ht="15.75" customHeight="1" x14ac:dyDescent="0.25">
      <c r="W737" s="103"/>
      <c r="X737" s="103"/>
      <c r="Y737" s="103"/>
      <c r="Z737" s="103"/>
      <c r="AA737" s="103"/>
      <c r="AB737" s="103"/>
      <c r="AC737" s="103"/>
      <c r="AD737" s="103"/>
      <c r="AE737" s="103"/>
      <c r="AF737" s="103"/>
      <c r="AG737" s="103"/>
      <c r="AH737" s="103"/>
      <c r="AI737" s="103"/>
      <c r="AJ737" s="103"/>
      <c r="AX737" s="103"/>
      <c r="AY737" s="103"/>
      <c r="AZ737" s="103"/>
      <c r="BA737" s="103"/>
    </row>
    <row r="738" spans="23:53" ht="15.75" customHeight="1" x14ac:dyDescent="0.25">
      <c r="W738" s="103"/>
      <c r="X738" s="103"/>
      <c r="Y738" s="103"/>
      <c r="Z738" s="103"/>
      <c r="AA738" s="103"/>
      <c r="AB738" s="103"/>
      <c r="AC738" s="103"/>
      <c r="AD738" s="103"/>
      <c r="AE738" s="103"/>
      <c r="AF738" s="103"/>
      <c r="AG738" s="103"/>
      <c r="AH738" s="103"/>
      <c r="AI738" s="103"/>
      <c r="AJ738" s="103"/>
      <c r="AX738" s="103"/>
      <c r="AY738" s="103"/>
      <c r="AZ738" s="103"/>
      <c r="BA738" s="103"/>
    </row>
    <row r="739" spans="23:53" ht="15.75" customHeight="1" x14ac:dyDescent="0.25">
      <c r="W739" s="103"/>
      <c r="X739" s="103"/>
      <c r="Y739" s="103"/>
      <c r="Z739" s="103"/>
      <c r="AA739" s="103"/>
      <c r="AB739" s="103"/>
      <c r="AC739" s="103"/>
      <c r="AD739" s="103"/>
      <c r="AE739" s="103"/>
      <c r="AF739" s="103"/>
      <c r="AG739" s="103"/>
      <c r="AH739" s="103"/>
      <c r="AI739" s="103"/>
      <c r="AJ739" s="103"/>
      <c r="AX739" s="103"/>
      <c r="AY739" s="103"/>
      <c r="AZ739" s="103"/>
      <c r="BA739" s="103"/>
    </row>
    <row r="740" spans="23:53" ht="15.75" customHeight="1" x14ac:dyDescent="0.25">
      <c r="W740" s="103"/>
      <c r="X740" s="103"/>
      <c r="Y740" s="103"/>
      <c r="Z740" s="103"/>
      <c r="AA740" s="103"/>
      <c r="AB740" s="103"/>
      <c r="AC740" s="103"/>
      <c r="AD740" s="103"/>
      <c r="AE740" s="103"/>
      <c r="AF740" s="103"/>
      <c r="AG740" s="103"/>
      <c r="AH740" s="103"/>
      <c r="AI740" s="103"/>
      <c r="AJ740" s="103"/>
      <c r="AX740" s="103"/>
      <c r="AY740" s="103"/>
      <c r="AZ740" s="103"/>
      <c r="BA740" s="103"/>
    </row>
    <row r="741" spans="23:53" ht="15.75" customHeight="1" x14ac:dyDescent="0.25">
      <c r="W741" s="103"/>
      <c r="X741" s="103"/>
      <c r="Y741" s="103"/>
      <c r="Z741" s="103"/>
      <c r="AA741" s="103"/>
      <c r="AB741" s="103"/>
      <c r="AC741" s="103"/>
      <c r="AD741" s="103"/>
      <c r="AE741" s="103"/>
      <c r="AF741" s="103"/>
      <c r="AG741" s="103"/>
      <c r="AH741" s="103"/>
      <c r="AI741" s="103"/>
      <c r="AJ741" s="103"/>
      <c r="AX741" s="103"/>
      <c r="AY741" s="103"/>
      <c r="AZ741" s="103"/>
      <c r="BA741" s="103"/>
    </row>
    <row r="742" spans="23:53" ht="15.75" customHeight="1" x14ac:dyDescent="0.25">
      <c r="W742" s="103"/>
      <c r="X742" s="103"/>
      <c r="Y742" s="103"/>
      <c r="Z742" s="103"/>
      <c r="AA742" s="103"/>
      <c r="AB742" s="103"/>
      <c r="AC742" s="103"/>
      <c r="AD742" s="103"/>
      <c r="AE742" s="103"/>
      <c r="AF742" s="103"/>
      <c r="AG742" s="103"/>
      <c r="AH742" s="103"/>
      <c r="AI742" s="103"/>
      <c r="AJ742" s="103"/>
      <c r="AX742" s="103"/>
      <c r="AY742" s="103"/>
      <c r="AZ742" s="103"/>
      <c r="BA742" s="103"/>
    </row>
    <row r="743" spans="23:53" ht="15.75" customHeight="1" x14ac:dyDescent="0.25">
      <c r="W743" s="103"/>
      <c r="X743" s="103"/>
      <c r="Y743" s="103"/>
      <c r="Z743" s="103"/>
      <c r="AA743" s="103"/>
      <c r="AB743" s="103"/>
      <c r="AC743" s="103"/>
      <c r="AD743" s="103"/>
      <c r="AE743" s="103"/>
      <c r="AF743" s="103"/>
      <c r="AG743" s="103"/>
      <c r="AH743" s="103"/>
      <c r="AI743" s="103"/>
      <c r="AJ743" s="103"/>
      <c r="AX743" s="103"/>
      <c r="AY743" s="103"/>
      <c r="AZ743" s="103"/>
      <c r="BA743" s="103"/>
    </row>
    <row r="744" spans="23:53" ht="15.75" customHeight="1" x14ac:dyDescent="0.25">
      <c r="W744" s="103"/>
      <c r="X744" s="103"/>
      <c r="Y744" s="103"/>
      <c r="Z744" s="103"/>
      <c r="AA744" s="103"/>
      <c r="AB744" s="103"/>
      <c r="AC744" s="103"/>
      <c r="AD744" s="103"/>
      <c r="AE744" s="103"/>
      <c r="AF744" s="103"/>
      <c r="AG744" s="103"/>
      <c r="AH744" s="103"/>
      <c r="AI744" s="103"/>
      <c r="AJ744" s="103"/>
      <c r="AX744" s="103"/>
      <c r="AY744" s="103"/>
      <c r="AZ744" s="103"/>
      <c r="BA744" s="103"/>
    </row>
    <row r="745" spans="23:53" ht="15.75" customHeight="1" x14ac:dyDescent="0.25">
      <c r="W745" s="103"/>
      <c r="X745" s="103"/>
      <c r="Y745" s="103"/>
      <c r="Z745" s="103"/>
      <c r="AA745" s="103"/>
      <c r="AB745" s="103"/>
      <c r="AC745" s="103"/>
      <c r="AD745" s="103"/>
      <c r="AE745" s="103"/>
      <c r="AF745" s="103"/>
      <c r="AG745" s="103"/>
      <c r="AH745" s="103"/>
      <c r="AI745" s="103"/>
      <c r="AJ745" s="103"/>
      <c r="AX745" s="103"/>
      <c r="AY745" s="103"/>
      <c r="AZ745" s="103"/>
      <c r="BA745" s="103"/>
    </row>
    <row r="746" spans="23:53" ht="15.75" customHeight="1" x14ac:dyDescent="0.25">
      <c r="W746" s="103"/>
      <c r="X746" s="103"/>
      <c r="Y746" s="103"/>
      <c r="Z746" s="103"/>
      <c r="AA746" s="103"/>
      <c r="AB746" s="103"/>
      <c r="AC746" s="103"/>
      <c r="AD746" s="103"/>
      <c r="AE746" s="103"/>
      <c r="AF746" s="103"/>
      <c r="AG746" s="103"/>
      <c r="AH746" s="103"/>
      <c r="AI746" s="103"/>
      <c r="AJ746" s="103"/>
      <c r="AX746" s="103"/>
      <c r="AY746" s="103"/>
      <c r="AZ746" s="103"/>
      <c r="BA746" s="103"/>
    </row>
    <row r="747" spans="23:53" ht="15.75" customHeight="1" x14ac:dyDescent="0.25">
      <c r="W747" s="103"/>
      <c r="X747" s="103"/>
      <c r="Y747" s="103"/>
      <c r="Z747" s="103"/>
      <c r="AA747" s="103"/>
      <c r="AB747" s="103"/>
      <c r="AC747" s="103"/>
      <c r="AD747" s="103"/>
      <c r="AE747" s="103"/>
      <c r="AF747" s="103"/>
      <c r="AG747" s="103"/>
      <c r="AH747" s="103"/>
      <c r="AI747" s="103"/>
      <c r="AJ747" s="103"/>
      <c r="AX747" s="103"/>
      <c r="AY747" s="103"/>
      <c r="AZ747" s="103"/>
      <c r="BA747" s="103"/>
    </row>
    <row r="748" spans="23:53" ht="15.75" customHeight="1" x14ac:dyDescent="0.25">
      <c r="W748" s="103"/>
      <c r="X748" s="103"/>
      <c r="Y748" s="103"/>
      <c r="Z748" s="103"/>
      <c r="AA748" s="103"/>
      <c r="AB748" s="103"/>
      <c r="AC748" s="103"/>
      <c r="AD748" s="103"/>
      <c r="AE748" s="103"/>
      <c r="AF748" s="103"/>
      <c r="AG748" s="103"/>
      <c r="AH748" s="103"/>
      <c r="AI748" s="103"/>
      <c r="AJ748" s="103"/>
      <c r="AX748" s="103"/>
      <c r="AY748" s="103"/>
      <c r="AZ748" s="103"/>
      <c r="BA748" s="103"/>
    </row>
    <row r="749" spans="23:53" ht="15.75" customHeight="1" x14ac:dyDescent="0.25">
      <c r="W749" s="103"/>
      <c r="X749" s="103"/>
      <c r="Y749" s="103"/>
      <c r="Z749" s="103"/>
      <c r="AA749" s="103"/>
      <c r="AB749" s="103"/>
      <c r="AC749" s="103"/>
      <c r="AD749" s="103"/>
      <c r="AE749" s="103"/>
      <c r="AF749" s="103"/>
      <c r="AG749" s="103"/>
      <c r="AH749" s="103"/>
      <c r="AI749" s="103"/>
      <c r="AJ749" s="103"/>
      <c r="AX749" s="103"/>
      <c r="AY749" s="103"/>
      <c r="AZ749" s="103"/>
      <c r="BA749" s="103"/>
    </row>
    <row r="750" spans="23:53" ht="15.75" customHeight="1" x14ac:dyDescent="0.25">
      <c r="W750" s="103"/>
      <c r="X750" s="103"/>
      <c r="Y750" s="103"/>
      <c r="Z750" s="103"/>
      <c r="AA750" s="103"/>
      <c r="AB750" s="103"/>
      <c r="AC750" s="103"/>
      <c r="AD750" s="103"/>
      <c r="AE750" s="103"/>
      <c r="AF750" s="103"/>
      <c r="AG750" s="103"/>
      <c r="AH750" s="103"/>
      <c r="AI750" s="103"/>
      <c r="AJ750" s="103"/>
      <c r="AX750" s="103"/>
      <c r="AY750" s="103"/>
      <c r="AZ750" s="103"/>
      <c r="BA750" s="103"/>
    </row>
    <row r="751" spans="23:53" ht="15.75" customHeight="1" x14ac:dyDescent="0.25">
      <c r="W751" s="103"/>
      <c r="X751" s="103"/>
      <c r="Y751" s="103"/>
      <c r="Z751" s="103"/>
      <c r="AA751" s="103"/>
      <c r="AB751" s="103"/>
      <c r="AC751" s="103"/>
      <c r="AD751" s="103"/>
      <c r="AE751" s="103"/>
      <c r="AF751" s="103"/>
      <c r="AG751" s="103"/>
      <c r="AH751" s="103"/>
      <c r="AI751" s="103"/>
      <c r="AJ751" s="103"/>
      <c r="AX751" s="103"/>
      <c r="AY751" s="103"/>
      <c r="AZ751" s="103"/>
      <c r="BA751" s="103"/>
    </row>
    <row r="752" spans="23:53" ht="15.75" customHeight="1" x14ac:dyDescent="0.25">
      <c r="W752" s="103"/>
      <c r="X752" s="103"/>
      <c r="Y752" s="103"/>
      <c r="Z752" s="103"/>
      <c r="AA752" s="103"/>
      <c r="AB752" s="103"/>
      <c r="AC752" s="103"/>
      <c r="AD752" s="103"/>
      <c r="AE752" s="103"/>
      <c r="AF752" s="103"/>
      <c r="AG752" s="103"/>
      <c r="AH752" s="103"/>
      <c r="AI752" s="103"/>
      <c r="AJ752" s="103"/>
      <c r="AX752" s="103"/>
      <c r="AY752" s="103"/>
      <c r="AZ752" s="103"/>
      <c r="BA752" s="103"/>
    </row>
    <row r="753" spans="23:53" ht="15.75" customHeight="1" x14ac:dyDescent="0.25">
      <c r="W753" s="103"/>
      <c r="X753" s="103"/>
      <c r="Y753" s="103"/>
      <c r="Z753" s="103"/>
      <c r="AA753" s="103"/>
      <c r="AB753" s="103"/>
      <c r="AC753" s="103"/>
      <c r="AD753" s="103"/>
      <c r="AE753" s="103"/>
      <c r="AF753" s="103"/>
      <c r="AG753" s="103"/>
      <c r="AH753" s="103"/>
      <c r="AI753" s="103"/>
      <c r="AJ753" s="103"/>
      <c r="AX753" s="103"/>
      <c r="AY753" s="103"/>
      <c r="AZ753" s="103"/>
      <c r="BA753" s="103"/>
    </row>
    <row r="754" spans="23:53" ht="15.75" customHeight="1" x14ac:dyDescent="0.25">
      <c r="W754" s="103"/>
      <c r="X754" s="103"/>
      <c r="Y754" s="103"/>
      <c r="Z754" s="103"/>
      <c r="AA754" s="103"/>
      <c r="AB754" s="103"/>
      <c r="AC754" s="103"/>
      <c r="AD754" s="103"/>
      <c r="AE754" s="103"/>
      <c r="AF754" s="103"/>
      <c r="AG754" s="103"/>
      <c r="AH754" s="103"/>
      <c r="AI754" s="103"/>
      <c r="AJ754" s="103"/>
      <c r="AX754" s="103"/>
      <c r="AY754" s="103"/>
      <c r="AZ754" s="103"/>
      <c r="BA754" s="103"/>
    </row>
    <row r="755" spans="23:53" ht="15.75" customHeight="1" x14ac:dyDescent="0.25">
      <c r="W755" s="103"/>
      <c r="X755" s="103"/>
      <c r="Y755" s="103"/>
      <c r="Z755" s="103"/>
      <c r="AA755" s="103"/>
      <c r="AB755" s="103"/>
      <c r="AC755" s="103"/>
      <c r="AD755" s="103"/>
      <c r="AE755" s="103"/>
      <c r="AF755" s="103"/>
      <c r="AG755" s="103"/>
      <c r="AH755" s="103"/>
      <c r="AI755" s="103"/>
      <c r="AJ755" s="103"/>
      <c r="AX755" s="103"/>
      <c r="AY755" s="103"/>
      <c r="AZ755" s="103"/>
      <c r="BA755" s="103"/>
    </row>
    <row r="756" spans="23:53" ht="15.75" customHeight="1" x14ac:dyDescent="0.25">
      <c r="W756" s="103"/>
      <c r="X756" s="103"/>
      <c r="Y756" s="103"/>
      <c r="Z756" s="103"/>
      <c r="AA756" s="103"/>
      <c r="AB756" s="103"/>
      <c r="AC756" s="103"/>
      <c r="AD756" s="103"/>
      <c r="AE756" s="103"/>
      <c r="AF756" s="103"/>
      <c r="AG756" s="103"/>
      <c r="AH756" s="103"/>
      <c r="AI756" s="103"/>
      <c r="AJ756" s="103"/>
      <c r="AX756" s="103"/>
      <c r="AY756" s="103"/>
      <c r="AZ756" s="103"/>
      <c r="BA756" s="103"/>
    </row>
    <row r="757" spans="23:53" ht="15.75" customHeight="1" x14ac:dyDescent="0.25">
      <c r="W757" s="103"/>
      <c r="X757" s="103"/>
      <c r="Y757" s="103"/>
      <c r="Z757" s="103"/>
      <c r="AA757" s="103"/>
      <c r="AB757" s="103"/>
      <c r="AC757" s="103"/>
      <c r="AD757" s="103"/>
      <c r="AE757" s="103"/>
      <c r="AF757" s="103"/>
      <c r="AG757" s="103"/>
      <c r="AH757" s="103"/>
      <c r="AI757" s="103"/>
      <c r="AJ757" s="103"/>
      <c r="AX757" s="103"/>
      <c r="AY757" s="103"/>
      <c r="AZ757" s="103"/>
      <c r="BA757" s="103"/>
    </row>
    <row r="758" spans="23:53" ht="15.75" customHeight="1" x14ac:dyDescent="0.25">
      <c r="W758" s="103"/>
      <c r="X758" s="103"/>
      <c r="Y758" s="103"/>
      <c r="Z758" s="103"/>
      <c r="AA758" s="103"/>
      <c r="AB758" s="103"/>
      <c r="AC758" s="103"/>
      <c r="AD758" s="103"/>
      <c r="AE758" s="103"/>
      <c r="AF758" s="103"/>
      <c r="AG758" s="103"/>
      <c r="AH758" s="103"/>
      <c r="AI758" s="103"/>
      <c r="AJ758" s="103"/>
      <c r="AX758" s="103"/>
      <c r="AY758" s="103"/>
      <c r="AZ758" s="103"/>
      <c r="BA758" s="103"/>
    </row>
    <row r="759" spans="23:53" ht="15.75" customHeight="1" x14ac:dyDescent="0.25">
      <c r="W759" s="103"/>
      <c r="X759" s="103"/>
      <c r="Y759" s="103"/>
      <c r="Z759" s="103"/>
      <c r="AA759" s="103"/>
      <c r="AB759" s="103"/>
      <c r="AC759" s="103"/>
      <c r="AD759" s="103"/>
      <c r="AE759" s="103"/>
      <c r="AF759" s="103"/>
      <c r="AG759" s="103"/>
      <c r="AH759" s="103"/>
      <c r="AI759" s="103"/>
      <c r="AJ759" s="103"/>
      <c r="AX759" s="103"/>
      <c r="AY759" s="103"/>
      <c r="AZ759" s="103"/>
      <c r="BA759" s="103"/>
    </row>
    <row r="760" spans="23:53" ht="15.75" customHeight="1" x14ac:dyDescent="0.25">
      <c r="W760" s="103"/>
      <c r="X760" s="103"/>
      <c r="Y760" s="103"/>
      <c r="Z760" s="103"/>
      <c r="AA760" s="103"/>
      <c r="AB760" s="103"/>
      <c r="AC760" s="103"/>
      <c r="AD760" s="103"/>
      <c r="AE760" s="103"/>
      <c r="AF760" s="103"/>
      <c r="AG760" s="103"/>
      <c r="AH760" s="103"/>
      <c r="AI760" s="103"/>
      <c r="AJ760" s="103"/>
      <c r="AX760" s="103"/>
      <c r="AY760" s="103"/>
      <c r="AZ760" s="103"/>
      <c r="BA760" s="103"/>
    </row>
    <row r="761" spans="23:53" ht="15.75" customHeight="1" x14ac:dyDescent="0.25">
      <c r="W761" s="103"/>
      <c r="X761" s="103"/>
      <c r="Y761" s="103"/>
      <c r="Z761" s="103"/>
      <c r="AA761" s="103"/>
      <c r="AB761" s="103"/>
      <c r="AC761" s="103"/>
      <c r="AD761" s="103"/>
      <c r="AE761" s="103"/>
      <c r="AF761" s="103"/>
      <c r="AG761" s="103"/>
      <c r="AH761" s="103"/>
      <c r="AI761" s="103"/>
      <c r="AJ761" s="103"/>
      <c r="AX761" s="103"/>
      <c r="AY761" s="103"/>
      <c r="AZ761" s="103"/>
      <c r="BA761" s="103"/>
    </row>
    <row r="762" spans="23:53" ht="15.75" customHeight="1" x14ac:dyDescent="0.25">
      <c r="W762" s="103"/>
      <c r="X762" s="103"/>
      <c r="Y762" s="103"/>
      <c r="Z762" s="103"/>
      <c r="AA762" s="103"/>
      <c r="AB762" s="103"/>
      <c r="AC762" s="103"/>
      <c r="AD762" s="103"/>
      <c r="AE762" s="103"/>
      <c r="AF762" s="103"/>
      <c r="AG762" s="103"/>
      <c r="AH762" s="103"/>
      <c r="AI762" s="103"/>
      <c r="AJ762" s="103"/>
      <c r="AX762" s="103"/>
      <c r="AY762" s="103"/>
      <c r="AZ762" s="103"/>
      <c r="BA762" s="103"/>
    </row>
    <row r="763" spans="23:53" ht="15.75" customHeight="1" x14ac:dyDescent="0.25">
      <c r="W763" s="103"/>
      <c r="X763" s="103"/>
      <c r="Y763" s="103"/>
      <c r="Z763" s="103"/>
      <c r="AA763" s="103"/>
      <c r="AB763" s="103"/>
      <c r="AC763" s="103"/>
      <c r="AD763" s="103"/>
      <c r="AE763" s="103"/>
      <c r="AF763" s="103"/>
      <c r="AG763" s="103"/>
      <c r="AH763" s="103"/>
      <c r="AI763" s="103"/>
      <c r="AJ763" s="103"/>
      <c r="AX763" s="103"/>
      <c r="AY763" s="103"/>
      <c r="AZ763" s="103"/>
      <c r="BA763" s="103"/>
    </row>
    <row r="764" spans="23:53" ht="15.75" customHeight="1" x14ac:dyDescent="0.25">
      <c r="W764" s="103"/>
      <c r="X764" s="103"/>
      <c r="Y764" s="103"/>
      <c r="Z764" s="103"/>
      <c r="AA764" s="103"/>
      <c r="AB764" s="103"/>
      <c r="AC764" s="103"/>
      <c r="AD764" s="103"/>
      <c r="AE764" s="103"/>
      <c r="AF764" s="103"/>
      <c r="AG764" s="103"/>
      <c r="AH764" s="103"/>
      <c r="AI764" s="103"/>
      <c r="AJ764" s="103"/>
      <c r="AX764" s="103"/>
      <c r="AY764" s="103"/>
      <c r="AZ764" s="103"/>
      <c r="BA764" s="103"/>
    </row>
    <row r="765" spans="23:53" ht="15.75" customHeight="1" x14ac:dyDescent="0.25">
      <c r="W765" s="103"/>
      <c r="X765" s="103"/>
      <c r="Y765" s="103"/>
      <c r="Z765" s="103"/>
      <c r="AA765" s="103"/>
      <c r="AB765" s="103"/>
      <c r="AC765" s="103"/>
      <c r="AD765" s="103"/>
      <c r="AE765" s="103"/>
      <c r="AF765" s="103"/>
      <c r="AG765" s="103"/>
      <c r="AH765" s="103"/>
      <c r="AI765" s="103"/>
      <c r="AJ765" s="103"/>
      <c r="AX765" s="103"/>
      <c r="AY765" s="103"/>
      <c r="AZ765" s="103"/>
      <c r="BA765" s="103"/>
    </row>
    <row r="766" spans="23:53" ht="15.75" customHeight="1" x14ac:dyDescent="0.25">
      <c r="W766" s="103"/>
      <c r="X766" s="103"/>
      <c r="Y766" s="103"/>
      <c r="Z766" s="103"/>
      <c r="AA766" s="103"/>
      <c r="AB766" s="103"/>
      <c r="AC766" s="103"/>
      <c r="AD766" s="103"/>
      <c r="AE766" s="103"/>
      <c r="AF766" s="103"/>
      <c r="AG766" s="103"/>
      <c r="AH766" s="103"/>
      <c r="AI766" s="103"/>
      <c r="AJ766" s="103"/>
      <c r="AX766" s="103"/>
      <c r="AY766" s="103"/>
      <c r="AZ766" s="103"/>
      <c r="BA766" s="103"/>
    </row>
    <row r="767" spans="23:53" ht="15.75" customHeight="1" x14ac:dyDescent="0.25">
      <c r="W767" s="103"/>
      <c r="X767" s="103"/>
      <c r="Y767" s="103"/>
      <c r="Z767" s="103"/>
      <c r="AA767" s="103"/>
      <c r="AB767" s="103"/>
      <c r="AC767" s="103"/>
      <c r="AD767" s="103"/>
      <c r="AE767" s="103"/>
      <c r="AF767" s="103"/>
      <c r="AG767" s="103"/>
      <c r="AH767" s="103"/>
      <c r="AI767" s="103"/>
      <c r="AJ767" s="103"/>
      <c r="AX767" s="103"/>
      <c r="AY767" s="103"/>
      <c r="AZ767" s="103"/>
      <c r="BA767" s="103"/>
    </row>
    <row r="768" spans="23:53" ht="15.75" customHeight="1" x14ac:dyDescent="0.25">
      <c r="W768" s="103"/>
      <c r="X768" s="103"/>
      <c r="Y768" s="103"/>
      <c r="Z768" s="103"/>
      <c r="AA768" s="103"/>
      <c r="AB768" s="103"/>
      <c r="AC768" s="103"/>
      <c r="AD768" s="103"/>
      <c r="AE768" s="103"/>
      <c r="AF768" s="103"/>
      <c r="AG768" s="103"/>
      <c r="AH768" s="103"/>
      <c r="AI768" s="103"/>
      <c r="AJ768" s="103"/>
      <c r="AX768" s="103"/>
      <c r="AY768" s="103"/>
      <c r="AZ768" s="103"/>
      <c r="BA768" s="103"/>
    </row>
    <row r="769" spans="23:53" ht="15.75" customHeight="1" x14ac:dyDescent="0.25">
      <c r="W769" s="103"/>
      <c r="X769" s="103"/>
      <c r="Y769" s="103"/>
      <c r="Z769" s="103"/>
      <c r="AA769" s="103"/>
      <c r="AB769" s="103"/>
      <c r="AC769" s="103"/>
      <c r="AD769" s="103"/>
      <c r="AE769" s="103"/>
      <c r="AF769" s="103"/>
      <c r="AG769" s="103"/>
      <c r="AH769" s="103"/>
      <c r="AI769" s="103"/>
      <c r="AJ769" s="103"/>
      <c r="AX769" s="103"/>
      <c r="AY769" s="103"/>
      <c r="AZ769" s="103"/>
      <c r="BA769" s="103"/>
    </row>
    <row r="770" spans="23:53" ht="15.75" customHeight="1" x14ac:dyDescent="0.25">
      <c r="W770" s="103"/>
      <c r="X770" s="103"/>
      <c r="Y770" s="103"/>
      <c r="Z770" s="103"/>
      <c r="AA770" s="103"/>
      <c r="AB770" s="103"/>
      <c r="AC770" s="103"/>
      <c r="AD770" s="103"/>
      <c r="AE770" s="103"/>
      <c r="AF770" s="103"/>
      <c r="AG770" s="103"/>
      <c r="AH770" s="103"/>
      <c r="AI770" s="103"/>
      <c r="AJ770" s="103"/>
      <c r="AX770" s="103"/>
      <c r="AY770" s="103"/>
      <c r="AZ770" s="103"/>
      <c r="BA770" s="103"/>
    </row>
    <row r="771" spans="23:53" ht="15.75" customHeight="1" x14ac:dyDescent="0.25">
      <c r="W771" s="103"/>
      <c r="X771" s="103"/>
      <c r="Y771" s="103"/>
      <c r="Z771" s="103"/>
      <c r="AA771" s="103"/>
      <c r="AB771" s="103"/>
      <c r="AC771" s="103"/>
      <c r="AD771" s="103"/>
      <c r="AE771" s="103"/>
      <c r="AF771" s="103"/>
      <c r="AG771" s="103"/>
      <c r="AH771" s="103"/>
      <c r="AI771" s="103"/>
      <c r="AJ771" s="103"/>
      <c r="AX771" s="103"/>
      <c r="AY771" s="103"/>
      <c r="AZ771" s="103"/>
      <c r="BA771" s="103"/>
    </row>
    <row r="772" spans="23:53" ht="15.75" customHeight="1" x14ac:dyDescent="0.25">
      <c r="W772" s="103"/>
      <c r="X772" s="103"/>
      <c r="Y772" s="103"/>
      <c r="Z772" s="103"/>
      <c r="AA772" s="103"/>
      <c r="AB772" s="103"/>
      <c r="AC772" s="103"/>
      <c r="AD772" s="103"/>
      <c r="AE772" s="103"/>
      <c r="AF772" s="103"/>
      <c r="AG772" s="103"/>
      <c r="AH772" s="103"/>
      <c r="AI772" s="103"/>
      <c r="AJ772" s="103"/>
      <c r="AX772" s="103"/>
      <c r="AY772" s="103"/>
      <c r="AZ772" s="103"/>
      <c r="BA772" s="103"/>
    </row>
    <row r="773" spans="23:53" ht="15.75" customHeight="1" x14ac:dyDescent="0.25">
      <c r="W773" s="103"/>
      <c r="X773" s="103"/>
      <c r="Y773" s="103"/>
      <c r="Z773" s="103"/>
      <c r="AA773" s="103"/>
      <c r="AB773" s="103"/>
      <c r="AC773" s="103"/>
      <c r="AD773" s="103"/>
      <c r="AE773" s="103"/>
      <c r="AF773" s="103"/>
      <c r="AG773" s="103"/>
      <c r="AH773" s="103"/>
      <c r="AI773" s="103"/>
      <c r="AJ773" s="103"/>
      <c r="AX773" s="103"/>
      <c r="AY773" s="103"/>
      <c r="AZ773" s="103"/>
      <c r="BA773" s="103"/>
    </row>
    <row r="774" spans="23:53" ht="15.75" customHeight="1" x14ac:dyDescent="0.25">
      <c r="W774" s="103"/>
      <c r="X774" s="103"/>
      <c r="Y774" s="103"/>
      <c r="Z774" s="103"/>
      <c r="AA774" s="103"/>
      <c r="AB774" s="103"/>
      <c r="AC774" s="103"/>
      <c r="AD774" s="103"/>
      <c r="AE774" s="103"/>
      <c r="AF774" s="103"/>
      <c r="AG774" s="103"/>
      <c r="AH774" s="103"/>
      <c r="AI774" s="103"/>
      <c r="AJ774" s="103"/>
      <c r="AX774" s="103"/>
      <c r="AY774" s="103"/>
      <c r="AZ774" s="103"/>
      <c r="BA774" s="103"/>
    </row>
    <row r="775" spans="23:53" ht="15.75" customHeight="1" x14ac:dyDescent="0.25">
      <c r="W775" s="103"/>
      <c r="X775" s="103"/>
      <c r="Y775" s="103"/>
      <c r="Z775" s="103"/>
      <c r="AA775" s="103"/>
      <c r="AB775" s="103"/>
      <c r="AC775" s="103"/>
      <c r="AD775" s="103"/>
      <c r="AE775" s="103"/>
      <c r="AF775" s="103"/>
      <c r="AG775" s="103"/>
      <c r="AH775" s="103"/>
      <c r="AI775" s="103"/>
      <c r="AJ775" s="103"/>
      <c r="AX775" s="103"/>
      <c r="AY775" s="103"/>
      <c r="AZ775" s="103"/>
      <c r="BA775" s="103"/>
    </row>
    <row r="776" spans="23:53" ht="15.75" customHeight="1" x14ac:dyDescent="0.25">
      <c r="W776" s="103"/>
      <c r="X776" s="103"/>
      <c r="Y776" s="103"/>
      <c r="Z776" s="103"/>
      <c r="AA776" s="103"/>
      <c r="AB776" s="103"/>
      <c r="AC776" s="103"/>
      <c r="AD776" s="103"/>
      <c r="AE776" s="103"/>
      <c r="AF776" s="103"/>
      <c r="AG776" s="103"/>
      <c r="AH776" s="103"/>
      <c r="AI776" s="103"/>
      <c r="AJ776" s="103"/>
      <c r="AX776" s="103"/>
      <c r="AY776" s="103"/>
      <c r="AZ776" s="103"/>
      <c r="BA776" s="103"/>
    </row>
    <row r="777" spans="23:53" ht="15.75" customHeight="1" x14ac:dyDescent="0.25">
      <c r="W777" s="103"/>
      <c r="X777" s="103"/>
      <c r="Y777" s="103"/>
      <c r="Z777" s="103"/>
      <c r="AA777" s="103"/>
      <c r="AB777" s="103"/>
      <c r="AC777" s="103"/>
      <c r="AD777" s="103"/>
      <c r="AE777" s="103"/>
      <c r="AF777" s="103"/>
      <c r="AG777" s="103"/>
      <c r="AH777" s="103"/>
      <c r="AI777" s="103"/>
      <c r="AJ777" s="103"/>
      <c r="AX777" s="103"/>
      <c r="AY777" s="103"/>
      <c r="AZ777" s="103"/>
      <c r="BA777" s="103"/>
    </row>
    <row r="778" spans="23:53" ht="15.75" customHeight="1" x14ac:dyDescent="0.25">
      <c r="W778" s="103"/>
      <c r="X778" s="103"/>
      <c r="Y778" s="103"/>
      <c r="Z778" s="103"/>
      <c r="AA778" s="103"/>
      <c r="AB778" s="103"/>
      <c r="AC778" s="103"/>
      <c r="AD778" s="103"/>
      <c r="AE778" s="103"/>
      <c r="AF778" s="103"/>
      <c r="AG778" s="103"/>
      <c r="AH778" s="103"/>
      <c r="AI778" s="103"/>
      <c r="AJ778" s="103"/>
      <c r="AX778" s="103"/>
      <c r="AY778" s="103"/>
      <c r="AZ778" s="103"/>
      <c r="BA778" s="103"/>
    </row>
    <row r="779" spans="23:53" ht="15.75" customHeight="1" x14ac:dyDescent="0.25">
      <c r="W779" s="103"/>
      <c r="X779" s="103"/>
      <c r="Y779" s="103"/>
      <c r="Z779" s="103"/>
      <c r="AA779" s="103"/>
      <c r="AB779" s="103"/>
      <c r="AC779" s="103"/>
      <c r="AD779" s="103"/>
      <c r="AE779" s="103"/>
      <c r="AF779" s="103"/>
      <c r="AG779" s="103"/>
      <c r="AH779" s="103"/>
      <c r="AI779" s="103"/>
      <c r="AJ779" s="103"/>
      <c r="AX779" s="103"/>
      <c r="AY779" s="103"/>
      <c r="AZ779" s="103"/>
      <c r="BA779" s="103"/>
    </row>
    <row r="780" spans="23:53" ht="15.75" customHeight="1" x14ac:dyDescent="0.25">
      <c r="W780" s="103"/>
      <c r="X780" s="103"/>
      <c r="Y780" s="103"/>
      <c r="Z780" s="103"/>
      <c r="AA780" s="103"/>
      <c r="AB780" s="103"/>
      <c r="AC780" s="103"/>
      <c r="AD780" s="103"/>
      <c r="AE780" s="103"/>
      <c r="AF780" s="103"/>
      <c r="AG780" s="103"/>
      <c r="AH780" s="103"/>
      <c r="AI780" s="103"/>
      <c r="AJ780" s="103"/>
      <c r="AX780" s="103"/>
      <c r="AY780" s="103"/>
      <c r="AZ780" s="103"/>
      <c r="BA780" s="103"/>
    </row>
    <row r="781" spans="23:53" ht="15.75" customHeight="1" x14ac:dyDescent="0.25">
      <c r="W781" s="103"/>
      <c r="X781" s="103"/>
      <c r="Y781" s="103"/>
      <c r="Z781" s="103"/>
      <c r="AA781" s="103"/>
      <c r="AB781" s="103"/>
      <c r="AC781" s="103"/>
      <c r="AD781" s="103"/>
      <c r="AE781" s="103"/>
      <c r="AF781" s="103"/>
      <c r="AG781" s="103"/>
      <c r="AH781" s="103"/>
      <c r="AI781" s="103"/>
      <c r="AJ781" s="103"/>
      <c r="AX781" s="103"/>
      <c r="AY781" s="103"/>
      <c r="AZ781" s="103"/>
      <c r="BA781" s="103"/>
    </row>
    <row r="782" spans="23:53" ht="15.75" customHeight="1" x14ac:dyDescent="0.25">
      <c r="W782" s="103"/>
      <c r="X782" s="103"/>
      <c r="Y782" s="103"/>
      <c r="Z782" s="103"/>
      <c r="AA782" s="103"/>
      <c r="AB782" s="103"/>
      <c r="AC782" s="103"/>
      <c r="AD782" s="103"/>
      <c r="AE782" s="103"/>
      <c r="AF782" s="103"/>
      <c r="AG782" s="103"/>
      <c r="AH782" s="103"/>
      <c r="AI782" s="103"/>
      <c r="AJ782" s="103"/>
      <c r="AX782" s="103"/>
      <c r="AY782" s="103"/>
      <c r="AZ782" s="103"/>
      <c r="BA782" s="103"/>
    </row>
    <row r="783" spans="23:53" ht="15.75" customHeight="1" x14ac:dyDescent="0.25">
      <c r="W783" s="103"/>
      <c r="X783" s="103"/>
      <c r="Y783" s="103"/>
      <c r="Z783" s="103"/>
      <c r="AA783" s="103"/>
      <c r="AB783" s="103"/>
      <c r="AC783" s="103"/>
      <c r="AD783" s="103"/>
      <c r="AE783" s="103"/>
      <c r="AF783" s="103"/>
      <c r="AG783" s="103"/>
      <c r="AH783" s="103"/>
      <c r="AI783" s="103"/>
      <c r="AJ783" s="103"/>
      <c r="AX783" s="103"/>
      <c r="AY783" s="103"/>
      <c r="AZ783" s="103"/>
      <c r="BA783" s="103"/>
    </row>
    <row r="784" spans="23:53" ht="15.75" customHeight="1" x14ac:dyDescent="0.25">
      <c r="W784" s="103"/>
      <c r="X784" s="103"/>
      <c r="Y784" s="103"/>
      <c r="Z784" s="103"/>
      <c r="AA784" s="103"/>
      <c r="AB784" s="103"/>
      <c r="AC784" s="103"/>
      <c r="AD784" s="103"/>
      <c r="AE784" s="103"/>
      <c r="AF784" s="103"/>
      <c r="AG784" s="103"/>
      <c r="AH784" s="103"/>
      <c r="AI784" s="103"/>
      <c r="AJ784" s="103"/>
      <c r="AX784" s="103"/>
      <c r="AY784" s="103"/>
      <c r="AZ784" s="103"/>
      <c r="BA784" s="103"/>
    </row>
    <row r="785" spans="23:53" ht="15.75" customHeight="1" x14ac:dyDescent="0.25">
      <c r="W785" s="103"/>
      <c r="X785" s="103"/>
      <c r="Y785" s="103"/>
      <c r="Z785" s="103"/>
      <c r="AA785" s="103"/>
      <c r="AB785" s="103"/>
      <c r="AC785" s="103"/>
      <c r="AD785" s="103"/>
      <c r="AE785" s="103"/>
      <c r="AF785" s="103"/>
      <c r="AG785" s="103"/>
      <c r="AH785" s="103"/>
      <c r="AI785" s="103"/>
      <c r="AJ785" s="103"/>
      <c r="AX785" s="103"/>
      <c r="AY785" s="103"/>
      <c r="AZ785" s="103"/>
      <c r="BA785" s="103"/>
    </row>
    <row r="786" spans="23:53" ht="15.75" customHeight="1" x14ac:dyDescent="0.25">
      <c r="W786" s="103"/>
      <c r="X786" s="103"/>
      <c r="Y786" s="103"/>
      <c r="Z786" s="103"/>
      <c r="AA786" s="103"/>
      <c r="AB786" s="103"/>
      <c r="AC786" s="103"/>
      <c r="AD786" s="103"/>
      <c r="AE786" s="103"/>
      <c r="AF786" s="103"/>
      <c r="AG786" s="103"/>
      <c r="AH786" s="103"/>
      <c r="AI786" s="103"/>
      <c r="AJ786" s="103"/>
      <c r="AX786" s="103"/>
      <c r="AY786" s="103"/>
      <c r="AZ786" s="103"/>
      <c r="BA786" s="103"/>
    </row>
    <row r="787" spans="23:53" ht="15.75" customHeight="1" x14ac:dyDescent="0.25">
      <c r="W787" s="103"/>
      <c r="X787" s="103"/>
      <c r="Y787" s="103"/>
      <c r="Z787" s="103"/>
      <c r="AA787" s="103"/>
      <c r="AB787" s="103"/>
      <c r="AC787" s="103"/>
      <c r="AD787" s="103"/>
      <c r="AE787" s="103"/>
      <c r="AF787" s="103"/>
      <c r="AG787" s="103"/>
      <c r="AH787" s="103"/>
      <c r="AI787" s="103"/>
      <c r="AJ787" s="103"/>
      <c r="AX787" s="103"/>
      <c r="AY787" s="103"/>
      <c r="AZ787" s="103"/>
      <c r="BA787" s="103"/>
    </row>
    <row r="788" spans="23:53" ht="15.75" customHeight="1" x14ac:dyDescent="0.25">
      <c r="W788" s="103"/>
      <c r="X788" s="103"/>
      <c r="Y788" s="103"/>
      <c r="Z788" s="103"/>
      <c r="AA788" s="103"/>
      <c r="AB788" s="103"/>
      <c r="AC788" s="103"/>
      <c r="AD788" s="103"/>
      <c r="AE788" s="103"/>
      <c r="AF788" s="103"/>
      <c r="AG788" s="103"/>
      <c r="AH788" s="103"/>
      <c r="AI788" s="103"/>
      <c r="AJ788" s="103"/>
      <c r="AX788" s="103"/>
      <c r="AY788" s="103"/>
      <c r="AZ788" s="103"/>
      <c r="BA788" s="103"/>
    </row>
    <row r="789" spans="23:53" ht="15.75" customHeight="1" x14ac:dyDescent="0.25">
      <c r="W789" s="103"/>
      <c r="X789" s="103"/>
      <c r="Y789" s="103"/>
      <c r="Z789" s="103"/>
      <c r="AA789" s="103"/>
      <c r="AB789" s="103"/>
      <c r="AC789" s="103"/>
      <c r="AD789" s="103"/>
      <c r="AE789" s="103"/>
      <c r="AF789" s="103"/>
      <c r="AG789" s="103"/>
      <c r="AH789" s="103"/>
      <c r="AI789" s="103"/>
      <c r="AJ789" s="103"/>
      <c r="AX789" s="103"/>
      <c r="AY789" s="103"/>
      <c r="AZ789" s="103"/>
      <c r="BA789" s="103"/>
    </row>
    <row r="790" spans="23:53" ht="15.75" customHeight="1" x14ac:dyDescent="0.25">
      <c r="W790" s="103"/>
      <c r="X790" s="103"/>
      <c r="Y790" s="103"/>
      <c r="Z790" s="103"/>
      <c r="AA790" s="103"/>
      <c r="AB790" s="103"/>
      <c r="AC790" s="103"/>
      <c r="AD790" s="103"/>
      <c r="AE790" s="103"/>
      <c r="AF790" s="103"/>
      <c r="AG790" s="103"/>
      <c r="AH790" s="103"/>
      <c r="AI790" s="103"/>
      <c r="AJ790" s="103"/>
      <c r="AX790" s="103"/>
      <c r="AY790" s="103"/>
      <c r="AZ790" s="103"/>
      <c r="BA790" s="103"/>
    </row>
    <row r="791" spans="23:53" ht="15.75" customHeight="1" x14ac:dyDescent="0.25">
      <c r="W791" s="103"/>
      <c r="X791" s="103"/>
      <c r="Y791" s="103"/>
      <c r="Z791" s="103"/>
      <c r="AA791" s="103"/>
      <c r="AB791" s="103"/>
      <c r="AC791" s="103"/>
      <c r="AD791" s="103"/>
      <c r="AE791" s="103"/>
      <c r="AF791" s="103"/>
      <c r="AG791" s="103"/>
      <c r="AH791" s="103"/>
      <c r="AI791" s="103"/>
      <c r="AJ791" s="103"/>
      <c r="AX791" s="103"/>
      <c r="AY791" s="103"/>
      <c r="AZ791" s="103"/>
      <c r="BA791" s="103"/>
    </row>
    <row r="792" spans="23:53" ht="15.75" customHeight="1" x14ac:dyDescent="0.25">
      <c r="W792" s="103"/>
      <c r="X792" s="103"/>
      <c r="Y792" s="103"/>
      <c r="Z792" s="103"/>
      <c r="AA792" s="103"/>
      <c r="AB792" s="103"/>
      <c r="AC792" s="103"/>
      <c r="AD792" s="103"/>
      <c r="AE792" s="103"/>
      <c r="AF792" s="103"/>
      <c r="AG792" s="103"/>
      <c r="AH792" s="103"/>
      <c r="AI792" s="103"/>
      <c r="AJ792" s="103"/>
      <c r="AX792" s="103"/>
      <c r="AY792" s="103"/>
      <c r="AZ792" s="103"/>
      <c r="BA792" s="103"/>
    </row>
    <row r="793" spans="23:53" ht="15.75" customHeight="1" x14ac:dyDescent="0.25">
      <c r="W793" s="103"/>
      <c r="X793" s="103"/>
      <c r="Y793" s="103"/>
      <c r="Z793" s="103"/>
      <c r="AA793" s="103"/>
      <c r="AB793" s="103"/>
      <c r="AC793" s="103"/>
      <c r="AD793" s="103"/>
      <c r="AE793" s="103"/>
      <c r="AF793" s="103"/>
      <c r="AG793" s="103"/>
      <c r="AH793" s="103"/>
      <c r="AI793" s="103"/>
      <c r="AJ793" s="103"/>
      <c r="AX793" s="103"/>
      <c r="AY793" s="103"/>
      <c r="AZ793" s="103"/>
      <c r="BA793" s="103"/>
    </row>
    <row r="794" spans="23:53" ht="15.75" customHeight="1" x14ac:dyDescent="0.25">
      <c r="W794" s="103"/>
      <c r="X794" s="103"/>
      <c r="Y794" s="103"/>
      <c r="Z794" s="103"/>
      <c r="AA794" s="103"/>
      <c r="AB794" s="103"/>
      <c r="AC794" s="103"/>
      <c r="AD794" s="103"/>
      <c r="AE794" s="103"/>
      <c r="AF794" s="103"/>
      <c r="AG794" s="103"/>
      <c r="AH794" s="103"/>
      <c r="AI794" s="103"/>
      <c r="AJ794" s="103"/>
      <c r="AX794" s="103"/>
      <c r="AY794" s="103"/>
      <c r="AZ794" s="103"/>
      <c r="BA794" s="103"/>
    </row>
    <row r="795" spans="23:53" ht="15.75" customHeight="1" x14ac:dyDescent="0.25">
      <c r="W795" s="103"/>
      <c r="X795" s="103"/>
      <c r="Y795" s="103"/>
      <c r="Z795" s="103"/>
      <c r="AA795" s="103"/>
      <c r="AB795" s="103"/>
      <c r="AC795" s="103"/>
      <c r="AD795" s="103"/>
      <c r="AE795" s="103"/>
      <c r="AF795" s="103"/>
      <c r="AG795" s="103"/>
      <c r="AH795" s="103"/>
      <c r="AI795" s="103"/>
      <c r="AJ795" s="103"/>
      <c r="AX795" s="103"/>
      <c r="AY795" s="103"/>
      <c r="AZ795" s="103"/>
      <c r="BA795" s="103"/>
    </row>
    <row r="796" spans="23:53" ht="15.75" customHeight="1" x14ac:dyDescent="0.25">
      <c r="W796" s="103"/>
      <c r="X796" s="103"/>
      <c r="Y796" s="103"/>
      <c r="Z796" s="103"/>
      <c r="AA796" s="103"/>
      <c r="AB796" s="103"/>
      <c r="AC796" s="103"/>
      <c r="AD796" s="103"/>
      <c r="AE796" s="103"/>
      <c r="AF796" s="103"/>
      <c r="AG796" s="103"/>
      <c r="AH796" s="103"/>
      <c r="AI796" s="103"/>
      <c r="AJ796" s="103"/>
      <c r="AX796" s="103"/>
      <c r="AY796" s="103"/>
      <c r="AZ796" s="103"/>
      <c r="BA796" s="103"/>
    </row>
    <row r="797" spans="23:53" ht="15.75" customHeight="1" x14ac:dyDescent="0.25">
      <c r="W797" s="103"/>
      <c r="X797" s="103"/>
      <c r="Y797" s="103"/>
      <c r="Z797" s="103"/>
      <c r="AA797" s="103"/>
      <c r="AB797" s="103"/>
      <c r="AC797" s="103"/>
      <c r="AD797" s="103"/>
      <c r="AE797" s="103"/>
      <c r="AF797" s="103"/>
      <c r="AG797" s="103"/>
      <c r="AH797" s="103"/>
      <c r="AI797" s="103"/>
      <c r="AJ797" s="103"/>
      <c r="AX797" s="103"/>
      <c r="AY797" s="103"/>
      <c r="AZ797" s="103"/>
      <c r="BA797" s="103"/>
    </row>
    <row r="798" spans="23:53" ht="15.75" customHeight="1" x14ac:dyDescent="0.25">
      <c r="W798" s="103"/>
      <c r="X798" s="103"/>
      <c r="Y798" s="103"/>
      <c r="Z798" s="103"/>
      <c r="AA798" s="103"/>
      <c r="AB798" s="103"/>
      <c r="AC798" s="103"/>
      <c r="AD798" s="103"/>
      <c r="AE798" s="103"/>
      <c r="AF798" s="103"/>
      <c r="AG798" s="103"/>
      <c r="AH798" s="103"/>
      <c r="AI798" s="103"/>
      <c r="AJ798" s="103"/>
      <c r="AX798" s="103"/>
      <c r="AY798" s="103"/>
      <c r="AZ798" s="103"/>
      <c r="BA798" s="103"/>
    </row>
    <row r="799" spans="23:53" ht="15.75" customHeight="1" x14ac:dyDescent="0.25">
      <c r="W799" s="103"/>
      <c r="X799" s="103"/>
      <c r="Y799" s="103"/>
      <c r="Z799" s="103"/>
      <c r="AA799" s="103"/>
      <c r="AB799" s="103"/>
      <c r="AC799" s="103"/>
      <c r="AD799" s="103"/>
      <c r="AE799" s="103"/>
      <c r="AF799" s="103"/>
      <c r="AG799" s="103"/>
      <c r="AH799" s="103"/>
      <c r="AI799" s="103"/>
      <c r="AJ799" s="103"/>
      <c r="AX799" s="103"/>
      <c r="AY799" s="103"/>
      <c r="AZ799" s="103"/>
      <c r="BA799" s="103"/>
    </row>
    <row r="800" spans="23:53" ht="15.75" customHeight="1" x14ac:dyDescent="0.25">
      <c r="W800" s="103"/>
      <c r="X800" s="103"/>
      <c r="Y800" s="103"/>
      <c r="Z800" s="103"/>
      <c r="AA800" s="103"/>
      <c r="AB800" s="103"/>
      <c r="AC800" s="103"/>
      <c r="AD800" s="103"/>
      <c r="AE800" s="103"/>
      <c r="AF800" s="103"/>
      <c r="AG800" s="103"/>
      <c r="AH800" s="103"/>
      <c r="AI800" s="103"/>
      <c r="AJ800" s="103"/>
      <c r="AX800" s="103"/>
      <c r="AY800" s="103"/>
      <c r="AZ800" s="103"/>
      <c r="BA800" s="103"/>
    </row>
    <row r="801" spans="23:53" ht="15.75" customHeight="1" x14ac:dyDescent="0.25">
      <c r="W801" s="103"/>
      <c r="X801" s="103"/>
      <c r="Y801" s="103"/>
      <c r="Z801" s="103"/>
      <c r="AA801" s="103"/>
      <c r="AB801" s="103"/>
      <c r="AC801" s="103"/>
      <c r="AD801" s="103"/>
      <c r="AE801" s="103"/>
      <c r="AF801" s="103"/>
      <c r="AG801" s="103"/>
      <c r="AH801" s="103"/>
      <c r="AI801" s="103"/>
      <c r="AJ801" s="103"/>
      <c r="AX801" s="103"/>
      <c r="AY801" s="103"/>
      <c r="AZ801" s="103"/>
      <c r="BA801" s="103"/>
    </row>
    <row r="802" spans="23:53" ht="15.75" customHeight="1" x14ac:dyDescent="0.25">
      <c r="W802" s="103"/>
      <c r="X802" s="103"/>
      <c r="Y802" s="103"/>
      <c r="Z802" s="103"/>
      <c r="AA802" s="103"/>
      <c r="AB802" s="103"/>
      <c r="AC802" s="103"/>
      <c r="AD802" s="103"/>
      <c r="AE802" s="103"/>
      <c r="AF802" s="103"/>
      <c r="AG802" s="103"/>
      <c r="AH802" s="103"/>
      <c r="AI802" s="103"/>
      <c r="AJ802" s="103"/>
      <c r="AX802" s="103"/>
      <c r="AY802" s="103"/>
      <c r="AZ802" s="103"/>
      <c r="BA802" s="103"/>
    </row>
    <row r="803" spans="23:53" ht="15.75" customHeight="1" x14ac:dyDescent="0.25">
      <c r="W803" s="103"/>
      <c r="X803" s="103"/>
      <c r="Y803" s="103"/>
      <c r="Z803" s="103"/>
      <c r="AA803" s="103"/>
      <c r="AB803" s="103"/>
      <c r="AC803" s="103"/>
      <c r="AD803" s="103"/>
      <c r="AE803" s="103"/>
      <c r="AF803" s="103"/>
      <c r="AG803" s="103"/>
      <c r="AH803" s="103"/>
      <c r="AI803" s="103"/>
      <c r="AJ803" s="103"/>
      <c r="AX803" s="103"/>
      <c r="AY803" s="103"/>
      <c r="AZ803" s="103"/>
      <c r="BA803" s="103"/>
    </row>
    <row r="804" spans="23:53" ht="15.75" customHeight="1" x14ac:dyDescent="0.25">
      <c r="W804" s="103"/>
      <c r="X804" s="103"/>
      <c r="Y804" s="103"/>
      <c r="Z804" s="103"/>
      <c r="AA804" s="103"/>
      <c r="AB804" s="103"/>
      <c r="AC804" s="103"/>
      <c r="AD804" s="103"/>
      <c r="AE804" s="103"/>
      <c r="AF804" s="103"/>
      <c r="AG804" s="103"/>
      <c r="AH804" s="103"/>
      <c r="AI804" s="103"/>
      <c r="AJ804" s="103"/>
      <c r="AX804" s="103"/>
      <c r="AY804" s="103"/>
      <c r="AZ804" s="103"/>
      <c r="BA804" s="103"/>
    </row>
    <row r="805" spans="23:53" ht="15.75" customHeight="1" x14ac:dyDescent="0.25">
      <c r="W805" s="103"/>
      <c r="X805" s="103"/>
      <c r="Y805" s="103"/>
      <c r="Z805" s="103"/>
      <c r="AA805" s="103"/>
      <c r="AB805" s="103"/>
      <c r="AC805" s="103"/>
      <c r="AD805" s="103"/>
      <c r="AE805" s="103"/>
      <c r="AF805" s="103"/>
      <c r="AG805" s="103"/>
      <c r="AH805" s="103"/>
      <c r="AI805" s="103"/>
      <c r="AJ805" s="103"/>
      <c r="AX805" s="103"/>
      <c r="AY805" s="103"/>
      <c r="AZ805" s="103"/>
      <c r="BA805" s="103"/>
    </row>
    <row r="806" spans="23:53" ht="15.75" customHeight="1" x14ac:dyDescent="0.25">
      <c r="W806" s="103"/>
      <c r="X806" s="103"/>
      <c r="Y806" s="103"/>
      <c r="Z806" s="103"/>
      <c r="AA806" s="103"/>
      <c r="AB806" s="103"/>
      <c r="AC806" s="103"/>
      <c r="AD806" s="103"/>
      <c r="AE806" s="103"/>
      <c r="AF806" s="103"/>
      <c r="AG806" s="103"/>
      <c r="AH806" s="103"/>
      <c r="AI806" s="103"/>
      <c r="AJ806" s="103"/>
      <c r="AX806" s="103"/>
      <c r="AY806" s="103"/>
      <c r="AZ806" s="103"/>
      <c r="BA806" s="103"/>
    </row>
    <row r="807" spans="23:53" ht="15.75" customHeight="1" x14ac:dyDescent="0.25">
      <c r="W807" s="103"/>
      <c r="X807" s="103"/>
      <c r="Y807" s="103"/>
      <c r="Z807" s="103"/>
      <c r="AA807" s="103"/>
      <c r="AB807" s="103"/>
      <c r="AC807" s="103"/>
      <c r="AD807" s="103"/>
      <c r="AE807" s="103"/>
      <c r="AF807" s="103"/>
      <c r="AG807" s="103"/>
      <c r="AH807" s="103"/>
      <c r="AI807" s="103"/>
      <c r="AJ807" s="103"/>
      <c r="AX807" s="103"/>
      <c r="AY807" s="103"/>
      <c r="AZ807" s="103"/>
      <c r="BA807" s="103"/>
    </row>
    <row r="808" spans="23:53" ht="15.75" customHeight="1" x14ac:dyDescent="0.25">
      <c r="W808" s="103"/>
      <c r="X808" s="103"/>
      <c r="Y808" s="103"/>
      <c r="Z808" s="103"/>
      <c r="AA808" s="103"/>
      <c r="AB808" s="103"/>
      <c r="AC808" s="103"/>
      <c r="AD808" s="103"/>
      <c r="AE808" s="103"/>
      <c r="AF808" s="103"/>
      <c r="AG808" s="103"/>
      <c r="AH808" s="103"/>
      <c r="AI808" s="103"/>
      <c r="AJ808" s="103"/>
      <c r="AX808" s="103"/>
      <c r="AY808" s="103"/>
      <c r="AZ808" s="103"/>
      <c r="BA808" s="103"/>
    </row>
    <row r="809" spans="23:53" ht="15.75" customHeight="1" x14ac:dyDescent="0.25">
      <c r="W809" s="103"/>
      <c r="X809" s="103"/>
      <c r="Y809" s="103"/>
      <c r="Z809" s="103"/>
      <c r="AA809" s="103"/>
      <c r="AB809" s="103"/>
      <c r="AC809" s="103"/>
      <c r="AD809" s="103"/>
      <c r="AE809" s="103"/>
      <c r="AF809" s="103"/>
      <c r="AG809" s="103"/>
      <c r="AH809" s="103"/>
      <c r="AI809" s="103"/>
      <c r="AJ809" s="103"/>
      <c r="AX809" s="103"/>
      <c r="AY809" s="103"/>
      <c r="AZ809" s="103"/>
      <c r="BA809" s="103"/>
    </row>
    <row r="810" spans="23:53" ht="15.75" customHeight="1" x14ac:dyDescent="0.25">
      <c r="W810" s="103"/>
      <c r="X810" s="103"/>
      <c r="Y810" s="103"/>
      <c r="Z810" s="103"/>
      <c r="AA810" s="103"/>
      <c r="AB810" s="103"/>
      <c r="AC810" s="103"/>
      <c r="AD810" s="103"/>
      <c r="AE810" s="103"/>
      <c r="AF810" s="103"/>
      <c r="AG810" s="103"/>
      <c r="AH810" s="103"/>
      <c r="AI810" s="103"/>
      <c r="AJ810" s="103"/>
      <c r="AX810" s="103"/>
      <c r="AY810" s="103"/>
      <c r="AZ810" s="103"/>
      <c r="BA810" s="103"/>
    </row>
    <row r="811" spans="23:53" ht="15.75" customHeight="1" x14ac:dyDescent="0.25">
      <c r="W811" s="103"/>
      <c r="X811" s="103"/>
      <c r="Y811" s="103"/>
      <c r="Z811" s="103"/>
      <c r="AA811" s="103"/>
      <c r="AB811" s="103"/>
      <c r="AC811" s="103"/>
      <c r="AD811" s="103"/>
      <c r="AE811" s="103"/>
      <c r="AF811" s="103"/>
      <c r="AG811" s="103"/>
      <c r="AH811" s="103"/>
      <c r="AI811" s="103"/>
      <c r="AJ811" s="103"/>
      <c r="AX811" s="103"/>
      <c r="AY811" s="103"/>
      <c r="AZ811" s="103"/>
      <c r="BA811" s="103"/>
    </row>
    <row r="812" spans="23:53" ht="15.75" customHeight="1" x14ac:dyDescent="0.25">
      <c r="W812" s="103"/>
      <c r="X812" s="103"/>
      <c r="Y812" s="103"/>
      <c r="Z812" s="103"/>
      <c r="AA812" s="103"/>
      <c r="AB812" s="103"/>
      <c r="AC812" s="103"/>
      <c r="AD812" s="103"/>
      <c r="AE812" s="103"/>
      <c r="AF812" s="103"/>
      <c r="AG812" s="103"/>
      <c r="AH812" s="103"/>
      <c r="AI812" s="103"/>
      <c r="AJ812" s="103"/>
      <c r="AX812" s="103"/>
      <c r="AY812" s="103"/>
      <c r="AZ812" s="103"/>
      <c r="BA812" s="103"/>
    </row>
    <row r="813" spans="23:53" ht="15.75" customHeight="1" x14ac:dyDescent="0.25">
      <c r="W813" s="103"/>
      <c r="X813" s="103"/>
      <c r="Y813" s="103"/>
      <c r="Z813" s="103"/>
      <c r="AA813" s="103"/>
      <c r="AB813" s="103"/>
      <c r="AC813" s="103"/>
      <c r="AD813" s="103"/>
      <c r="AE813" s="103"/>
      <c r="AF813" s="103"/>
      <c r="AG813" s="103"/>
      <c r="AH813" s="103"/>
      <c r="AI813" s="103"/>
      <c r="AJ813" s="103"/>
      <c r="AX813" s="103"/>
      <c r="AY813" s="103"/>
      <c r="AZ813" s="103"/>
      <c r="BA813" s="103"/>
    </row>
    <row r="814" spans="23:53" ht="15.75" customHeight="1" x14ac:dyDescent="0.25">
      <c r="W814" s="103"/>
      <c r="X814" s="103"/>
      <c r="Y814" s="103"/>
      <c r="Z814" s="103"/>
      <c r="AA814" s="103"/>
      <c r="AB814" s="103"/>
      <c r="AC814" s="103"/>
      <c r="AD814" s="103"/>
      <c r="AE814" s="103"/>
      <c r="AF814" s="103"/>
      <c r="AG814" s="103"/>
      <c r="AH814" s="103"/>
      <c r="AI814" s="103"/>
      <c r="AJ814" s="103"/>
      <c r="AX814" s="103"/>
      <c r="AY814" s="103"/>
      <c r="AZ814" s="103"/>
      <c r="BA814" s="103"/>
    </row>
    <row r="815" spans="23:53" ht="15.75" customHeight="1" x14ac:dyDescent="0.25">
      <c r="W815" s="103"/>
      <c r="X815" s="103"/>
      <c r="Y815" s="103"/>
      <c r="Z815" s="103"/>
      <c r="AA815" s="103"/>
      <c r="AB815" s="103"/>
      <c r="AC815" s="103"/>
      <c r="AD815" s="103"/>
      <c r="AE815" s="103"/>
      <c r="AF815" s="103"/>
      <c r="AG815" s="103"/>
      <c r="AH815" s="103"/>
      <c r="AI815" s="103"/>
      <c r="AJ815" s="103"/>
      <c r="AX815" s="103"/>
      <c r="AY815" s="103"/>
      <c r="AZ815" s="103"/>
      <c r="BA815" s="103"/>
    </row>
    <row r="816" spans="23:53" ht="15.75" customHeight="1" x14ac:dyDescent="0.25">
      <c r="W816" s="103"/>
      <c r="X816" s="103"/>
      <c r="Y816" s="103"/>
      <c r="Z816" s="103"/>
      <c r="AA816" s="103"/>
      <c r="AB816" s="103"/>
      <c r="AC816" s="103"/>
      <c r="AD816" s="103"/>
      <c r="AE816" s="103"/>
      <c r="AF816" s="103"/>
      <c r="AG816" s="103"/>
      <c r="AH816" s="103"/>
      <c r="AI816" s="103"/>
      <c r="AJ816" s="103"/>
      <c r="AX816" s="103"/>
      <c r="AY816" s="103"/>
      <c r="AZ816" s="103"/>
      <c r="BA816" s="103"/>
    </row>
    <row r="817" spans="23:53" ht="15.75" customHeight="1" x14ac:dyDescent="0.25">
      <c r="W817" s="103"/>
      <c r="X817" s="103"/>
      <c r="Y817" s="103"/>
      <c r="Z817" s="103"/>
      <c r="AA817" s="103"/>
      <c r="AB817" s="103"/>
      <c r="AC817" s="103"/>
      <c r="AD817" s="103"/>
      <c r="AE817" s="103"/>
      <c r="AF817" s="103"/>
      <c r="AG817" s="103"/>
      <c r="AH817" s="103"/>
      <c r="AI817" s="103"/>
      <c r="AJ817" s="103"/>
      <c r="AX817" s="103"/>
      <c r="AY817" s="103"/>
      <c r="AZ817" s="103"/>
      <c r="BA817" s="103"/>
    </row>
    <row r="818" spans="23:53" ht="15.75" customHeight="1" x14ac:dyDescent="0.25">
      <c r="W818" s="103"/>
      <c r="X818" s="103"/>
      <c r="Y818" s="103"/>
      <c r="Z818" s="103"/>
      <c r="AA818" s="103"/>
      <c r="AB818" s="103"/>
      <c r="AC818" s="103"/>
      <c r="AD818" s="103"/>
      <c r="AE818" s="103"/>
      <c r="AF818" s="103"/>
      <c r="AG818" s="103"/>
      <c r="AH818" s="103"/>
      <c r="AI818" s="103"/>
      <c r="AJ818" s="103"/>
      <c r="AX818" s="103"/>
      <c r="AY818" s="103"/>
      <c r="AZ818" s="103"/>
      <c r="BA818" s="103"/>
    </row>
    <row r="819" spans="23:53" ht="15.75" customHeight="1" x14ac:dyDescent="0.25">
      <c r="W819" s="103"/>
      <c r="X819" s="103"/>
      <c r="Y819" s="103"/>
      <c r="Z819" s="103"/>
      <c r="AA819" s="103"/>
      <c r="AB819" s="103"/>
      <c r="AC819" s="103"/>
      <c r="AD819" s="103"/>
      <c r="AE819" s="103"/>
      <c r="AF819" s="103"/>
      <c r="AG819" s="103"/>
      <c r="AH819" s="103"/>
      <c r="AI819" s="103"/>
      <c r="AJ819" s="103"/>
      <c r="AX819" s="103"/>
      <c r="AY819" s="103"/>
      <c r="AZ819" s="103"/>
      <c r="BA819" s="103"/>
    </row>
    <row r="820" spans="23:53" ht="15.75" customHeight="1" x14ac:dyDescent="0.25">
      <c r="W820" s="103"/>
      <c r="X820" s="103"/>
      <c r="Y820" s="103"/>
      <c r="Z820" s="103"/>
      <c r="AA820" s="103"/>
      <c r="AB820" s="103"/>
      <c r="AC820" s="103"/>
      <c r="AD820" s="103"/>
      <c r="AE820" s="103"/>
      <c r="AF820" s="103"/>
      <c r="AG820" s="103"/>
      <c r="AH820" s="103"/>
      <c r="AI820" s="103"/>
      <c r="AJ820" s="103"/>
      <c r="AX820" s="103"/>
      <c r="AY820" s="103"/>
      <c r="AZ820" s="103"/>
      <c r="BA820" s="103"/>
    </row>
    <row r="821" spans="23:53" ht="15.75" customHeight="1" x14ac:dyDescent="0.25">
      <c r="W821" s="103"/>
      <c r="X821" s="103"/>
      <c r="Y821" s="103"/>
      <c r="Z821" s="103"/>
      <c r="AA821" s="103"/>
      <c r="AB821" s="103"/>
      <c r="AC821" s="103"/>
      <c r="AD821" s="103"/>
      <c r="AE821" s="103"/>
      <c r="AF821" s="103"/>
      <c r="AG821" s="103"/>
      <c r="AH821" s="103"/>
      <c r="AI821" s="103"/>
      <c r="AJ821" s="103"/>
      <c r="AX821" s="103"/>
      <c r="AY821" s="103"/>
      <c r="AZ821" s="103"/>
      <c r="BA821" s="103"/>
    </row>
    <row r="822" spans="23:53" ht="15.75" customHeight="1" x14ac:dyDescent="0.25">
      <c r="W822" s="103"/>
      <c r="X822" s="103"/>
      <c r="Y822" s="103"/>
      <c r="Z822" s="103"/>
      <c r="AA822" s="103"/>
      <c r="AB822" s="103"/>
      <c r="AC822" s="103"/>
      <c r="AD822" s="103"/>
      <c r="AE822" s="103"/>
      <c r="AF822" s="103"/>
      <c r="AG822" s="103"/>
      <c r="AH822" s="103"/>
      <c r="AI822" s="103"/>
      <c r="AJ822" s="103"/>
      <c r="AX822" s="103"/>
      <c r="AY822" s="103"/>
      <c r="AZ822" s="103"/>
      <c r="BA822" s="103"/>
    </row>
    <row r="823" spans="23:53" ht="15.75" customHeight="1" x14ac:dyDescent="0.25">
      <c r="W823" s="103"/>
      <c r="X823" s="103"/>
      <c r="Y823" s="103"/>
      <c r="Z823" s="103"/>
      <c r="AA823" s="103"/>
      <c r="AB823" s="103"/>
      <c r="AC823" s="103"/>
      <c r="AD823" s="103"/>
      <c r="AE823" s="103"/>
      <c r="AF823" s="103"/>
      <c r="AG823" s="103"/>
      <c r="AH823" s="103"/>
      <c r="AI823" s="103"/>
      <c r="AJ823" s="103"/>
      <c r="AX823" s="103"/>
      <c r="AY823" s="103"/>
      <c r="AZ823" s="103"/>
      <c r="BA823" s="103"/>
    </row>
    <row r="824" spans="23:53" ht="15.75" customHeight="1" x14ac:dyDescent="0.25">
      <c r="W824" s="103"/>
      <c r="X824" s="103"/>
      <c r="Y824" s="103"/>
      <c r="Z824" s="103"/>
      <c r="AA824" s="103"/>
      <c r="AB824" s="103"/>
      <c r="AC824" s="103"/>
      <c r="AD824" s="103"/>
      <c r="AE824" s="103"/>
      <c r="AF824" s="103"/>
      <c r="AG824" s="103"/>
      <c r="AH824" s="103"/>
      <c r="AI824" s="103"/>
      <c r="AJ824" s="103"/>
      <c r="AX824" s="103"/>
      <c r="AY824" s="103"/>
      <c r="AZ824" s="103"/>
      <c r="BA824" s="103"/>
    </row>
    <row r="825" spans="23:53" ht="15.75" customHeight="1" x14ac:dyDescent="0.25">
      <c r="W825" s="103"/>
      <c r="X825" s="103"/>
      <c r="Y825" s="103"/>
      <c r="Z825" s="103"/>
      <c r="AA825" s="103"/>
      <c r="AB825" s="103"/>
      <c r="AC825" s="103"/>
      <c r="AD825" s="103"/>
      <c r="AE825" s="103"/>
      <c r="AF825" s="103"/>
      <c r="AG825" s="103"/>
      <c r="AH825" s="103"/>
      <c r="AI825" s="103"/>
      <c r="AJ825" s="103"/>
      <c r="AX825" s="103"/>
      <c r="AY825" s="103"/>
      <c r="AZ825" s="103"/>
      <c r="BA825" s="103"/>
    </row>
    <row r="826" spans="23:53" ht="15.75" customHeight="1" x14ac:dyDescent="0.25">
      <c r="W826" s="103"/>
      <c r="X826" s="103"/>
      <c r="Y826" s="103"/>
      <c r="Z826" s="103"/>
      <c r="AA826" s="103"/>
      <c r="AB826" s="103"/>
      <c r="AC826" s="103"/>
      <c r="AD826" s="103"/>
      <c r="AE826" s="103"/>
      <c r="AF826" s="103"/>
      <c r="AG826" s="103"/>
      <c r="AH826" s="103"/>
      <c r="AI826" s="103"/>
      <c r="AJ826" s="103"/>
      <c r="AX826" s="103"/>
      <c r="AY826" s="103"/>
      <c r="AZ826" s="103"/>
      <c r="BA826" s="103"/>
    </row>
    <row r="827" spans="23:53" ht="15.75" customHeight="1" x14ac:dyDescent="0.25">
      <c r="W827" s="103"/>
      <c r="X827" s="103"/>
      <c r="Y827" s="103"/>
      <c r="Z827" s="103"/>
      <c r="AA827" s="103"/>
      <c r="AB827" s="103"/>
      <c r="AC827" s="103"/>
      <c r="AD827" s="103"/>
      <c r="AE827" s="103"/>
      <c r="AF827" s="103"/>
      <c r="AG827" s="103"/>
      <c r="AH827" s="103"/>
      <c r="AI827" s="103"/>
      <c r="AJ827" s="103"/>
      <c r="AX827" s="103"/>
      <c r="AY827" s="103"/>
      <c r="AZ827" s="103"/>
      <c r="BA827" s="103"/>
    </row>
    <row r="828" spans="23:53" ht="15.75" customHeight="1" x14ac:dyDescent="0.25">
      <c r="W828" s="103"/>
      <c r="X828" s="103"/>
      <c r="Y828" s="103"/>
      <c r="Z828" s="103"/>
      <c r="AA828" s="103"/>
      <c r="AB828" s="103"/>
      <c r="AC828" s="103"/>
      <c r="AD828" s="103"/>
      <c r="AE828" s="103"/>
      <c r="AF828" s="103"/>
      <c r="AG828" s="103"/>
      <c r="AH828" s="103"/>
      <c r="AI828" s="103"/>
      <c r="AJ828" s="103"/>
      <c r="AX828" s="103"/>
      <c r="AY828" s="103"/>
      <c r="AZ828" s="103"/>
      <c r="BA828" s="103"/>
    </row>
    <row r="829" spans="23:53" ht="15.75" customHeight="1" x14ac:dyDescent="0.25">
      <c r="W829" s="103"/>
      <c r="X829" s="103"/>
      <c r="Y829" s="103"/>
      <c r="Z829" s="103"/>
      <c r="AA829" s="103"/>
      <c r="AB829" s="103"/>
      <c r="AC829" s="103"/>
      <c r="AD829" s="103"/>
      <c r="AE829" s="103"/>
      <c r="AF829" s="103"/>
      <c r="AG829" s="103"/>
      <c r="AH829" s="103"/>
      <c r="AI829" s="103"/>
      <c r="AJ829" s="103"/>
      <c r="AX829" s="103"/>
      <c r="AY829" s="103"/>
      <c r="AZ829" s="103"/>
      <c r="BA829" s="103"/>
    </row>
    <row r="830" spans="23:53" ht="15.75" customHeight="1" x14ac:dyDescent="0.25">
      <c r="W830" s="103"/>
      <c r="X830" s="103"/>
      <c r="Y830" s="103"/>
      <c r="Z830" s="103"/>
      <c r="AA830" s="103"/>
      <c r="AB830" s="103"/>
      <c r="AC830" s="103"/>
      <c r="AD830" s="103"/>
      <c r="AE830" s="103"/>
      <c r="AF830" s="103"/>
      <c r="AG830" s="103"/>
      <c r="AH830" s="103"/>
      <c r="AI830" s="103"/>
      <c r="AJ830" s="103"/>
      <c r="AX830" s="103"/>
      <c r="AY830" s="103"/>
      <c r="AZ830" s="103"/>
      <c r="BA830" s="103"/>
    </row>
    <row r="831" spans="23:53" ht="15.75" customHeight="1" x14ac:dyDescent="0.25">
      <c r="W831" s="103"/>
      <c r="X831" s="103"/>
      <c r="Y831" s="103"/>
      <c r="Z831" s="103"/>
      <c r="AA831" s="103"/>
      <c r="AB831" s="103"/>
      <c r="AC831" s="103"/>
      <c r="AD831" s="103"/>
      <c r="AE831" s="103"/>
      <c r="AF831" s="103"/>
      <c r="AG831" s="103"/>
      <c r="AH831" s="103"/>
      <c r="AI831" s="103"/>
      <c r="AJ831" s="103"/>
      <c r="AX831" s="103"/>
      <c r="AY831" s="103"/>
      <c r="AZ831" s="103"/>
      <c r="BA831" s="103"/>
    </row>
    <row r="832" spans="23:53" ht="15.75" customHeight="1" x14ac:dyDescent="0.25">
      <c r="W832" s="103"/>
      <c r="X832" s="103"/>
      <c r="Y832" s="103"/>
      <c r="Z832" s="103"/>
      <c r="AA832" s="103"/>
      <c r="AB832" s="103"/>
      <c r="AC832" s="103"/>
      <c r="AD832" s="103"/>
      <c r="AE832" s="103"/>
      <c r="AF832" s="103"/>
      <c r="AG832" s="103"/>
      <c r="AH832" s="103"/>
      <c r="AI832" s="103"/>
      <c r="AJ832" s="103"/>
      <c r="AX832" s="103"/>
      <c r="AY832" s="103"/>
      <c r="AZ832" s="103"/>
      <c r="BA832" s="103"/>
    </row>
    <row r="833" spans="23:53" ht="15.75" customHeight="1" x14ac:dyDescent="0.25">
      <c r="W833" s="103"/>
      <c r="X833" s="103"/>
      <c r="Y833" s="103"/>
      <c r="Z833" s="103"/>
      <c r="AA833" s="103"/>
      <c r="AB833" s="103"/>
      <c r="AC833" s="103"/>
      <c r="AD833" s="103"/>
      <c r="AE833" s="103"/>
      <c r="AF833" s="103"/>
      <c r="AG833" s="103"/>
      <c r="AH833" s="103"/>
      <c r="AI833" s="103"/>
      <c r="AJ833" s="103"/>
      <c r="AX833" s="103"/>
      <c r="AY833" s="103"/>
      <c r="AZ833" s="103"/>
      <c r="BA833" s="103"/>
    </row>
    <row r="834" spans="23:53" ht="15.75" customHeight="1" x14ac:dyDescent="0.25">
      <c r="W834" s="103"/>
      <c r="X834" s="103"/>
      <c r="Y834" s="103"/>
      <c r="Z834" s="103"/>
      <c r="AA834" s="103"/>
      <c r="AB834" s="103"/>
      <c r="AC834" s="103"/>
      <c r="AD834" s="103"/>
      <c r="AE834" s="103"/>
      <c r="AF834" s="103"/>
      <c r="AG834" s="103"/>
      <c r="AH834" s="103"/>
      <c r="AI834" s="103"/>
      <c r="AJ834" s="103"/>
      <c r="AX834" s="103"/>
      <c r="AY834" s="103"/>
      <c r="AZ834" s="103"/>
      <c r="BA834" s="103"/>
    </row>
    <row r="835" spans="23:53" ht="15.75" customHeight="1" x14ac:dyDescent="0.25">
      <c r="W835" s="103"/>
      <c r="X835" s="103"/>
      <c r="Y835" s="103"/>
      <c r="Z835" s="103"/>
      <c r="AA835" s="103"/>
      <c r="AB835" s="103"/>
      <c r="AC835" s="103"/>
      <c r="AD835" s="103"/>
      <c r="AE835" s="103"/>
      <c r="AF835" s="103"/>
      <c r="AG835" s="103"/>
      <c r="AH835" s="103"/>
      <c r="AI835" s="103"/>
      <c r="AJ835" s="103"/>
      <c r="AX835" s="103"/>
      <c r="AY835" s="103"/>
      <c r="AZ835" s="103"/>
      <c r="BA835" s="103"/>
    </row>
    <row r="836" spans="23:53" ht="15.75" customHeight="1" x14ac:dyDescent="0.25">
      <c r="W836" s="103"/>
      <c r="X836" s="103"/>
      <c r="Y836" s="103"/>
      <c r="Z836" s="103"/>
      <c r="AA836" s="103"/>
      <c r="AB836" s="103"/>
      <c r="AC836" s="103"/>
      <c r="AD836" s="103"/>
      <c r="AE836" s="103"/>
      <c r="AF836" s="103"/>
      <c r="AG836" s="103"/>
      <c r="AH836" s="103"/>
      <c r="AI836" s="103"/>
      <c r="AJ836" s="103"/>
      <c r="AX836" s="103"/>
      <c r="AY836" s="103"/>
      <c r="AZ836" s="103"/>
      <c r="BA836" s="103"/>
    </row>
    <row r="837" spans="23:53" ht="15.75" customHeight="1" x14ac:dyDescent="0.25">
      <c r="W837" s="103"/>
      <c r="X837" s="103"/>
      <c r="Y837" s="103"/>
      <c r="Z837" s="103"/>
      <c r="AA837" s="103"/>
      <c r="AB837" s="103"/>
      <c r="AC837" s="103"/>
      <c r="AD837" s="103"/>
      <c r="AE837" s="103"/>
      <c r="AF837" s="103"/>
      <c r="AG837" s="103"/>
      <c r="AH837" s="103"/>
      <c r="AI837" s="103"/>
      <c r="AJ837" s="103"/>
      <c r="AX837" s="103"/>
      <c r="AY837" s="103"/>
      <c r="AZ837" s="103"/>
      <c r="BA837" s="103"/>
    </row>
    <row r="838" spans="23:53" ht="15.75" customHeight="1" x14ac:dyDescent="0.25">
      <c r="W838" s="103"/>
      <c r="X838" s="103"/>
      <c r="Y838" s="103"/>
      <c r="Z838" s="103"/>
      <c r="AA838" s="103"/>
      <c r="AB838" s="103"/>
      <c r="AC838" s="103"/>
      <c r="AD838" s="103"/>
      <c r="AE838" s="103"/>
      <c r="AF838" s="103"/>
      <c r="AG838" s="103"/>
      <c r="AH838" s="103"/>
      <c r="AI838" s="103"/>
      <c r="AJ838" s="103"/>
      <c r="AX838" s="103"/>
      <c r="AY838" s="103"/>
      <c r="AZ838" s="103"/>
      <c r="BA838" s="103"/>
    </row>
    <row r="839" spans="23:53" ht="15.75" customHeight="1" x14ac:dyDescent="0.25">
      <c r="W839" s="103"/>
      <c r="X839" s="103"/>
      <c r="Y839" s="103"/>
      <c r="Z839" s="103"/>
      <c r="AA839" s="103"/>
      <c r="AB839" s="103"/>
      <c r="AC839" s="103"/>
      <c r="AD839" s="103"/>
      <c r="AE839" s="103"/>
      <c r="AF839" s="103"/>
      <c r="AG839" s="103"/>
      <c r="AH839" s="103"/>
      <c r="AI839" s="103"/>
      <c r="AJ839" s="103"/>
      <c r="AX839" s="103"/>
      <c r="AY839" s="103"/>
      <c r="AZ839" s="103"/>
      <c r="BA839" s="103"/>
    </row>
    <row r="840" spans="23:53" ht="15.75" customHeight="1" x14ac:dyDescent="0.25">
      <c r="W840" s="103"/>
      <c r="X840" s="103"/>
      <c r="Y840" s="103"/>
      <c r="Z840" s="103"/>
      <c r="AA840" s="103"/>
      <c r="AB840" s="103"/>
      <c r="AC840" s="103"/>
      <c r="AD840" s="103"/>
      <c r="AE840" s="103"/>
      <c r="AF840" s="103"/>
      <c r="AG840" s="103"/>
      <c r="AH840" s="103"/>
      <c r="AI840" s="103"/>
      <c r="AJ840" s="103"/>
      <c r="AX840" s="103"/>
      <c r="AY840" s="103"/>
      <c r="AZ840" s="103"/>
      <c r="BA840" s="103"/>
    </row>
    <row r="841" spans="23:53" ht="15.75" customHeight="1" x14ac:dyDescent="0.25">
      <c r="W841" s="103"/>
      <c r="X841" s="103"/>
      <c r="Y841" s="103"/>
      <c r="Z841" s="103"/>
      <c r="AA841" s="103"/>
      <c r="AB841" s="103"/>
      <c r="AC841" s="103"/>
      <c r="AD841" s="103"/>
      <c r="AE841" s="103"/>
      <c r="AF841" s="103"/>
      <c r="AG841" s="103"/>
      <c r="AH841" s="103"/>
      <c r="AI841" s="103"/>
      <c r="AJ841" s="103"/>
      <c r="AX841" s="103"/>
      <c r="AY841" s="103"/>
      <c r="AZ841" s="103"/>
      <c r="BA841" s="103"/>
    </row>
    <row r="842" spans="23:53" ht="15.75" customHeight="1" x14ac:dyDescent="0.25">
      <c r="W842" s="103"/>
      <c r="X842" s="103"/>
      <c r="Y842" s="103"/>
      <c r="Z842" s="103"/>
      <c r="AA842" s="103"/>
      <c r="AB842" s="103"/>
      <c r="AC842" s="103"/>
      <c r="AD842" s="103"/>
      <c r="AE842" s="103"/>
      <c r="AF842" s="103"/>
      <c r="AG842" s="103"/>
      <c r="AH842" s="103"/>
      <c r="AI842" s="103"/>
      <c r="AJ842" s="103"/>
      <c r="AX842" s="103"/>
      <c r="AY842" s="103"/>
      <c r="AZ842" s="103"/>
      <c r="BA842" s="103"/>
    </row>
    <row r="843" spans="23:53" ht="15.75" customHeight="1" x14ac:dyDescent="0.25">
      <c r="W843" s="103"/>
      <c r="X843" s="103"/>
      <c r="Y843" s="103"/>
      <c r="Z843" s="103"/>
      <c r="AA843" s="103"/>
      <c r="AB843" s="103"/>
      <c r="AC843" s="103"/>
      <c r="AD843" s="103"/>
      <c r="AE843" s="103"/>
      <c r="AF843" s="103"/>
      <c r="AG843" s="103"/>
      <c r="AH843" s="103"/>
      <c r="AI843" s="103"/>
      <c r="AJ843" s="103"/>
      <c r="AX843" s="103"/>
      <c r="AY843" s="103"/>
      <c r="AZ843" s="103"/>
      <c r="BA843" s="103"/>
    </row>
    <row r="844" spans="23:53" ht="15.75" customHeight="1" x14ac:dyDescent="0.25">
      <c r="W844" s="103"/>
      <c r="X844" s="103"/>
      <c r="Y844" s="103"/>
      <c r="Z844" s="103"/>
      <c r="AA844" s="103"/>
      <c r="AB844" s="103"/>
      <c r="AC844" s="103"/>
      <c r="AD844" s="103"/>
      <c r="AE844" s="103"/>
      <c r="AF844" s="103"/>
      <c r="AG844" s="103"/>
      <c r="AH844" s="103"/>
      <c r="AI844" s="103"/>
      <c r="AJ844" s="103"/>
      <c r="AX844" s="103"/>
      <c r="AY844" s="103"/>
      <c r="AZ844" s="103"/>
      <c r="BA844" s="103"/>
    </row>
    <row r="845" spans="23:53" ht="15.75" customHeight="1" x14ac:dyDescent="0.25">
      <c r="W845" s="103"/>
      <c r="X845" s="103"/>
      <c r="Y845" s="103"/>
      <c r="Z845" s="103"/>
      <c r="AA845" s="103"/>
      <c r="AB845" s="103"/>
      <c r="AC845" s="103"/>
      <c r="AD845" s="103"/>
      <c r="AE845" s="103"/>
      <c r="AF845" s="103"/>
      <c r="AG845" s="103"/>
      <c r="AH845" s="103"/>
      <c r="AI845" s="103"/>
      <c r="AJ845" s="103"/>
      <c r="AX845" s="103"/>
      <c r="AY845" s="103"/>
      <c r="AZ845" s="103"/>
      <c r="BA845" s="103"/>
    </row>
    <row r="846" spans="23:53" ht="15.75" customHeight="1" x14ac:dyDescent="0.25">
      <c r="W846" s="103"/>
      <c r="X846" s="103"/>
      <c r="Y846" s="103"/>
      <c r="Z846" s="103"/>
      <c r="AA846" s="103"/>
      <c r="AB846" s="103"/>
      <c r="AC846" s="103"/>
      <c r="AD846" s="103"/>
      <c r="AE846" s="103"/>
      <c r="AF846" s="103"/>
      <c r="AG846" s="103"/>
      <c r="AH846" s="103"/>
      <c r="AI846" s="103"/>
      <c r="AJ846" s="103"/>
      <c r="AX846" s="103"/>
      <c r="AY846" s="103"/>
      <c r="AZ846" s="103"/>
      <c r="BA846" s="103"/>
    </row>
    <row r="847" spans="23:53" ht="15.75" customHeight="1" x14ac:dyDescent="0.25">
      <c r="W847" s="103"/>
      <c r="X847" s="103"/>
      <c r="Y847" s="103"/>
      <c r="Z847" s="103"/>
      <c r="AA847" s="103"/>
      <c r="AB847" s="103"/>
      <c r="AC847" s="103"/>
      <c r="AD847" s="103"/>
      <c r="AE847" s="103"/>
      <c r="AF847" s="103"/>
      <c r="AG847" s="103"/>
      <c r="AH847" s="103"/>
      <c r="AI847" s="103"/>
      <c r="AJ847" s="103"/>
      <c r="AX847" s="103"/>
      <c r="AY847" s="103"/>
      <c r="AZ847" s="103"/>
      <c r="BA847" s="103"/>
    </row>
    <row r="848" spans="23:53" ht="15.75" customHeight="1" x14ac:dyDescent="0.25">
      <c r="W848" s="103"/>
      <c r="X848" s="103"/>
      <c r="Y848" s="103"/>
      <c r="Z848" s="103"/>
      <c r="AA848" s="103"/>
      <c r="AB848" s="103"/>
      <c r="AC848" s="103"/>
      <c r="AD848" s="103"/>
      <c r="AE848" s="103"/>
      <c r="AF848" s="103"/>
      <c r="AG848" s="103"/>
      <c r="AH848" s="103"/>
      <c r="AI848" s="103"/>
      <c r="AJ848" s="103"/>
      <c r="AX848" s="103"/>
      <c r="AY848" s="103"/>
      <c r="AZ848" s="103"/>
      <c r="BA848" s="103"/>
    </row>
    <row r="849" spans="23:53" ht="15.75" customHeight="1" x14ac:dyDescent="0.25">
      <c r="W849" s="103"/>
      <c r="X849" s="103"/>
      <c r="Y849" s="103"/>
      <c r="Z849" s="103"/>
      <c r="AA849" s="103"/>
      <c r="AB849" s="103"/>
      <c r="AC849" s="103"/>
      <c r="AD849" s="103"/>
      <c r="AE849" s="103"/>
      <c r="AF849" s="103"/>
      <c r="AG849" s="103"/>
      <c r="AH849" s="103"/>
      <c r="AI849" s="103"/>
      <c r="AJ849" s="103"/>
      <c r="AX849" s="103"/>
      <c r="AY849" s="103"/>
      <c r="AZ849" s="103"/>
      <c r="BA849" s="103"/>
    </row>
    <row r="850" spans="23:53" ht="15.75" customHeight="1" x14ac:dyDescent="0.25">
      <c r="W850" s="103"/>
      <c r="X850" s="103"/>
      <c r="Y850" s="103"/>
      <c r="Z850" s="103"/>
      <c r="AA850" s="103"/>
      <c r="AB850" s="103"/>
      <c r="AC850" s="103"/>
      <c r="AD850" s="103"/>
      <c r="AE850" s="103"/>
      <c r="AF850" s="103"/>
      <c r="AG850" s="103"/>
      <c r="AH850" s="103"/>
      <c r="AI850" s="103"/>
      <c r="AJ850" s="103"/>
      <c r="AX850" s="103"/>
      <c r="AY850" s="103"/>
      <c r="AZ850" s="103"/>
      <c r="BA850" s="103"/>
    </row>
    <row r="851" spans="23:53" ht="15.75" customHeight="1" x14ac:dyDescent="0.25">
      <c r="W851" s="103"/>
      <c r="X851" s="103"/>
      <c r="Y851" s="103"/>
      <c r="Z851" s="103"/>
      <c r="AA851" s="103"/>
      <c r="AB851" s="103"/>
      <c r="AC851" s="103"/>
      <c r="AD851" s="103"/>
      <c r="AE851" s="103"/>
      <c r="AF851" s="103"/>
      <c r="AG851" s="103"/>
      <c r="AH851" s="103"/>
      <c r="AI851" s="103"/>
      <c r="AJ851" s="103"/>
      <c r="AX851" s="103"/>
      <c r="AY851" s="103"/>
      <c r="AZ851" s="103"/>
      <c r="BA851" s="103"/>
    </row>
    <row r="852" spans="23:53" ht="15.75" customHeight="1" x14ac:dyDescent="0.25">
      <c r="W852" s="103"/>
      <c r="X852" s="103"/>
      <c r="Y852" s="103"/>
      <c r="Z852" s="103"/>
      <c r="AA852" s="103"/>
      <c r="AB852" s="103"/>
      <c r="AC852" s="103"/>
      <c r="AD852" s="103"/>
      <c r="AE852" s="103"/>
      <c r="AF852" s="103"/>
      <c r="AG852" s="103"/>
      <c r="AH852" s="103"/>
      <c r="AI852" s="103"/>
      <c r="AJ852" s="103"/>
      <c r="AX852" s="103"/>
      <c r="AY852" s="103"/>
      <c r="AZ852" s="103"/>
      <c r="BA852" s="103"/>
    </row>
    <row r="853" spans="23:53" ht="15.75" customHeight="1" x14ac:dyDescent="0.25">
      <c r="W853" s="103"/>
      <c r="X853" s="103"/>
      <c r="Y853" s="103"/>
      <c r="Z853" s="103"/>
      <c r="AA853" s="103"/>
      <c r="AB853" s="103"/>
      <c r="AC853" s="103"/>
      <c r="AD853" s="103"/>
      <c r="AE853" s="103"/>
      <c r="AF853" s="103"/>
      <c r="AG853" s="103"/>
      <c r="AH853" s="103"/>
      <c r="AI853" s="103"/>
      <c r="AJ853" s="103"/>
      <c r="AX853" s="103"/>
      <c r="AY853" s="103"/>
      <c r="AZ853" s="103"/>
      <c r="BA853" s="103"/>
    </row>
    <row r="854" spans="23:53" ht="15.75" customHeight="1" x14ac:dyDescent="0.25">
      <c r="W854" s="103"/>
      <c r="X854" s="103"/>
      <c r="Y854" s="103"/>
      <c r="Z854" s="103"/>
      <c r="AA854" s="103"/>
      <c r="AB854" s="103"/>
      <c r="AC854" s="103"/>
      <c r="AD854" s="103"/>
      <c r="AE854" s="103"/>
      <c r="AF854" s="103"/>
      <c r="AG854" s="103"/>
      <c r="AH854" s="103"/>
      <c r="AI854" s="103"/>
      <c r="AJ854" s="103"/>
      <c r="AX854" s="103"/>
      <c r="AY854" s="103"/>
      <c r="AZ854" s="103"/>
      <c r="BA854" s="103"/>
    </row>
    <row r="855" spans="23:53" ht="15.75" customHeight="1" x14ac:dyDescent="0.25">
      <c r="W855" s="103"/>
      <c r="X855" s="103"/>
      <c r="Y855" s="103"/>
      <c r="Z855" s="103"/>
      <c r="AA855" s="103"/>
      <c r="AB855" s="103"/>
      <c r="AC855" s="103"/>
      <c r="AD855" s="103"/>
      <c r="AE855" s="103"/>
      <c r="AF855" s="103"/>
      <c r="AG855" s="103"/>
      <c r="AH855" s="103"/>
      <c r="AI855" s="103"/>
      <c r="AJ855" s="103"/>
      <c r="AX855" s="103"/>
      <c r="AY855" s="103"/>
      <c r="AZ855" s="103"/>
      <c r="BA855" s="103"/>
    </row>
    <row r="856" spans="23:53" ht="15.75" customHeight="1" x14ac:dyDescent="0.25">
      <c r="W856" s="103"/>
      <c r="X856" s="103"/>
      <c r="Y856" s="103"/>
      <c r="Z856" s="103"/>
      <c r="AA856" s="103"/>
      <c r="AB856" s="103"/>
      <c r="AC856" s="103"/>
      <c r="AD856" s="103"/>
      <c r="AE856" s="103"/>
      <c r="AF856" s="103"/>
      <c r="AG856" s="103"/>
      <c r="AH856" s="103"/>
      <c r="AI856" s="103"/>
      <c r="AJ856" s="103"/>
      <c r="AX856" s="103"/>
      <c r="AY856" s="103"/>
      <c r="AZ856" s="103"/>
      <c r="BA856" s="103"/>
    </row>
    <row r="857" spans="23:53" ht="15.75" customHeight="1" x14ac:dyDescent="0.25">
      <c r="W857" s="103"/>
      <c r="X857" s="103"/>
      <c r="Y857" s="103"/>
      <c r="Z857" s="103"/>
      <c r="AA857" s="103"/>
      <c r="AB857" s="103"/>
      <c r="AC857" s="103"/>
      <c r="AD857" s="103"/>
      <c r="AE857" s="103"/>
      <c r="AF857" s="103"/>
      <c r="AG857" s="103"/>
      <c r="AH857" s="103"/>
      <c r="AI857" s="103"/>
      <c r="AJ857" s="103"/>
      <c r="AX857" s="103"/>
      <c r="AY857" s="103"/>
      <c r="AZ857" s="103"/>
      <c r="BA857" s="103"/>
    </row>
    <row r="858" spans="23:53" ht="15.75" customHeight="1" x14ac:dyDescent="0.25">
      <c r="W858" s="103"/>
      <c r="X858" s="103"/>
      <c r="Y858" s="103"/>
      <c r="Z858" s="103"/>
      <c r="AA858" s="103"/>
      <c r="AB858" s="103"/>
      <c r="AC858" s="103"/>
      <c r="AD858" s="103"/>
      <c r="AE858" s="103"/>
      <c r="AF858" s="103"/>
      <c r="AG858" s="103"/>
      <c r="AH858" s="103"/>
      <c r="AI858" s="103"/>
      <c r="AJ858" s="103"/>
      <c r="AX858" s="103"/>
      <c r="AY858" s="103"/>
      <c r="AZ858" s="103"/>
      <c r="BA858" s="103"/>
    </row>
    <row r="859" spans="23:53" ht="15.75" customHeight="1" x14ac:dyDescent="0.25">
      <c r="W859" s="103"/>
      <c r="X859" s="103"/>
      <c r="Y859" s="103"/>
      <c r="Z859" s="103"/>
      <c r="AA859" s="103"/>
      <c r="AB859" s="103"/>
      <c r="AC859" s="103"/>
      <c r="AD859" s="103"/>
      <c r="AE859" s="103"/>
      <c r="AF859" s="103"/>
      <c r="AG859" s="103"/>
      <c r="AH859" s="103"/>
      <c r="AI859" s="103"/>
      <c r="AJ859" s="103"/>
      <c r="AX859" s="103"/>
      <c r="AY859" s="103"/>
      <c r="AZ859" s="103"/>
      <c r="BA859" s="103"/>
    </row>
    <row r="860" spans="23:53" ht="15.75" customHeight="1" x14ac:dyDescent="0.25">
      <c r="W860" s="103"/>
      <c r="X860" s="103"/>
      <c r="Y860" s="103"/>
      <c r="Z860" s="103"/>
      <c r="AA860" s="103"/>
      <c r="AB860" s="103"/>
      <c r="AC860" s="103"/>
      <c r="AD860" s="103"/>
      <c r="AE860" s="103"/>
      <c r="AF860" s="103"/>
      <c r="AG860" s="103"/>
      <c r="AH860" s="103"/>
      <c r="AI860" s="103"/>
      <c r="AJ860" s="103"/>
      <c r="AX860" s="103"/>
      <c r="AY860" s="103"/>
      <c r="AZ860" s="103"/>
      <c r="BA860" s="103"/>
    </row>
    <row r="861" spans="23:53" ht="15.75" customHeight="1" x14ac:dyDescent="0.25">
      <c r="W861" s="103"/>
      <c r="X861" s="103"/>
      <c r="Y861" s="103"/>
      <c r="Z861" s="103"/>
      <c r="AA861" s="103"/>
      <c r="AB861" s="103"/>
      <c r="AC861" s="103"/>
      <c r="AD861" s="103"/>
      <c r="AE861" s="103"/>
      <c r="AF861" s="103"/>
      <c r="AG861" s="103"/>
      <c r="AH861" s="103"/>
      <c r="AI861" s="103"/>
      <c r="AJ861" s="103"/>
      <c r="AX861" s="103"/>
      <c r="AY861" s="103"/>
      <c r="AZ861" s="103"/>
      <c r="BA861" s="103"/>
    </row>
    <row r="862" spans="23:53" ht="15.75" customHeight="1" x14ac:dyDescent="0.25">
      <c r="W862" s="103"/>
      <c r="X862" s="103"/>
      <c r="Y862" s="103"/>
      <c r="Z862" s="103"/>
      <c r="AA862" s="103"/>
      <c r="AB862" s="103"/>
      <c r="AC862" s="103"/>
      <c r="AD862" s="103"/>
      <c r="AE862" s="103"/>
      <c r="AF862" s="103"/>
      <c r="AG862" s="103"/>
      <c r="AH862" s="103"/>
      <c r="AI862" s="103"/>
      <c r="AJ862" s="103"/>
      <c r="AX862" s="103"/>
      <c r="AY862" s="103"/>
      <c r="AZ862" s="103"/>
      <c r="BA862" s="103"/>
    </row>
    <row r="863" spans="23:53" ht="15.75" customHeight="1" x14ac:dyDescent="0.25">
      <c r="W863" s="103"/>
      <c r="X863" s="103"/>
      <c r="Y863" s="103"/>
      <c r="Z863" s="103"/>
      <c r="AA863" s="103"/>
      <c r="AB863" s="103"/>
      <c r="AC863" s="103"/>
      <c r="AD863" s="103"/>
      <c r="AE863" s="103"/>
      <c r="AF863" s="103"/>
      <c r="AG863" s="103"/>
      <c r="AH863" s="103"/>
      <c r="AI863" s="103"/>
      <c r="AJ863" s="103"/>
      <c r="AX863" s="103"/>
      <c r="AY863" s="103"/>
      <c r="AZ863" s="103"/>
      <c r="BA863" s="103"/>
    </row>
    <row r="864" spans="23:53" ht="15.75" customHeight="1" x14ac:dyDescent="0.25">
      <c r="W864" s="103"/>
      <c r="X864" s="103"/>
      <c r="Y864" s="103"/>
      <c r="Z864" s="103"/>
      <c r="AA864" s="103"/>
      <c r="AB864" s="103"/>
      <c r="AC864" s="103"/>
      <c r="AD864" s="103"/>
      <c r="AE864" s="103"/>
      <c r="AF864" s="103"/>
      <c r="AG864" s="103"/>
      <c r="AH864" s="103"/>
      <c r="AI864" s="103"/>
      <c r="AJ864" s="103"/>
      <c r="AX864" s="103"/>
      <c r="AY864" s="103"/>
      <c r="AZ864" s="103"/>
      <c r="BA864" s="103"/>
    </row>
    <row r="865" spans="23:53" ht="15.75" customHeight="1" x14ac:dyDescent="0.25">
      <c r="W865" s="103"/>
      <c r="X865" s="103"/>
      <c r="Y865" s="103"/>
      <c r="Z865" s="103"/>
      <c r="AA865" s="103"/>
      <c r="AB865" s="103"/>
      <c r="AC865" s="103"/>
      <c r="AD865" s="103"/>
      <c r="AE865" s="103"/>
      <c r="AF865" s="103"/>
      <c r="AG865" s="103"/>
      <c r="AH865" s="103"/>
      <c r="AI865" s="103"/>
      <c r="AJ865" s="103"/>
      <c r="AX865" s="103"/>
      <c r="AY865" s="103"/>
      <c r="AZ865" s="103"/>
      <c r="BA865" s="103"/>
    </row>
    <row r="866" spans="23:53" ht="15.75" customHeight="1" x14ac:dyDescent="0.25">
      <c r="W866" s="103"/>
      <c r="X866" s="103"/>
      <c r="Y866" s="103"/>
      <c r="Z866" s="103"/>
      <c r="AA866" s="103"/>
      <c r="AB866" s="103"/>
      <c r="AC866" s="103"/>
      <c r="AD866" s="103"/>
      <c r="AE866" s="103"/>
      <c r="AF866" s="103"/>
      <c r="AG866" s="103"/>
      <c r="AH866" s="103"/>
      <c r="AI866" s="103"/>
      <c r="AJ866" s="103"/>
      <c r="AX866" s="103"/>
      <c r="AY866" s="103"/>
      <c r="AZ866" s="103"/>
      <c r="BA866" s="103"/>
    </row>
    <row r="867" spans="23:53" ht="15.75" customHeight="1" x14ac:dyDescent="0.25">
      <c r="W867" s="103"/>
      <c r="X867" s="103"/>
      <c r="Y867" s="103"/>
      <c r="Z867" s="103"/>
      <c r="AA867" s="103"/>
      <c r="AB867" s="103"/>
      <c r="AC867" s="103"/>
      <c r="AD867" s="103"/>
      <c r="AE867" s="103"/>
      <c r="AF867" s="103"/>
      <c r="AG867" s="103"/>
      <c r="AH867" s="103"/>
      <c r="AI867" s="103"/>
      <c r="AJ867" s="103"/>
      <c r="AX867" s="103"/>
      <c r="AY867" s="103"/>
      <c r="AZ867" s="103"/>
      <c r="BA867" s="103"/>
    </row>
    <row r="868" spans="23:53" ht="15.75" customHeight="1" x14ac:dyDescent="0.25">
      <c r="W868" s="103"/>
      <c r="X868" s="103"/>
      <c r="Y868" s="103"/>
      <c r="Z868" s="103"/>
      <c r="AA868" s="103"/>
      <c r="AB868" s="103"/>
      <c r="AC868" s="103"/>
      <c r="AD868" s="103"/>
      <c r="AE868" s="103"/>
      <c r="AF868" s="103"/>
      <c r="AG868" s="103"/>
      <c r="AH868" s="103"/>
      <c r="AI868" s="103"/>
      <c r="AJ868" s="103"/>
      <c r="AX868" s="103"/>
      <c r="AY868" s="103"/>
      <c r="AZ868" s="103"/>
      <c r="BA868" s="103"/>
    </row>
    <row r="869" spans="23:53" ht="15.75" customHeight="1" x14ac:dyDescent="0.25">
      <c r="W869" s="103"/>
      <c r="X869" s="103"/>
      <c r="Y869" s="103"/>
      <c r="Z869" s="103"/>
      <c r="AA869" s="103"/>
      <c r="AB869" s="103"/>
      <c r="AC869" s="103"/>
      <c r="AD869" s="103"/>
      <c r="AE869" s="103"/>
      <c r="AF869" s="103"/>
      <c r="AG869" s="103"/>
      <c r="AH869" s="103"/>
      <c r="AI869" s="103"/>
      <c r="AJ869" s="103"/>
      <c r="AX869" s="103"/>
      <c r="AY869" s="103"/>
      <c r="AZ869" s="103"/>
      <c r="BA869" s="103"/>
    </row>
    <row r="870" spans="23:53" ht="15.75" customHeight="1" x14ac:dyDescent="0.25">
      <c r="W870" s="103"/>
      <c r="X870" s="103"/>
      <c r="Y870" s="103"/>
      <c r="Z870" s="103"/>
      <c r="AA870" s="103"/>
      <c r="AB870" s="103"/>
      <c r="AC870" s="103"/>
      <c r="AD870" s="103"/>
      <c r="AE870" s="103"/>
      <c r="AF870" s="103"/>
      <c r="AG870" s="103"/>
      <c r="AH870" s="103"/>
      <c r="AI870" s="103"/>
      <c r="AJ870" s="103"/>
      <c r="AX870" s="103"/>
      <c r="AY870" s="103"/>
      <c r="AZ870" s="103"/>
      <c r="BA870" s="103"/>
    </row>
    <row r="871" spans="23:53" ht="15.75" customHeight="1" x14ac:dyDescent="0.25">
      <c r="W871" s="103"/>
      <c r="X871" s="103"/>
      <c r="Y871" s="103"/>
      <c r="Z871" s="103"/>
      <c r="AA871" s="103"/>
      <c r="AB871" s="103"/>
      <c r="AC871" s="103"/>
      <c r="AD871" s="103"/>
      <c r="AE871" s="103"/>
      <c r="AF871" s="103"/>
      <c r="AG871" s="103"/>
      <c r="AH871" s="103"/>
      <c r="AI871" s="103"/>
      <c r="AJ871" s="103"/>
      <c r="AX871" s="103"/>
      <c r="AY871" s="103"/>
      <c r="AZ871" s="103"/>
      <c r="BA871" s="103"/>
    </row>
    <row r="872" spans="23:53" ht="15.75" customHeight="1" x14ac:dyDescent="0.25">
      <c r="W872" s="103"/>
      <c r="X872" s="103"/>
      <c r="Y872" s="103"/>
      <c r="Z872" s="103"/>
      <c r="AA872" s="103"/>
      <c r="AB872" s="103"/>
      <c r="AC872" s="103"/>
      <c r="AD872" s="103"/>
      <c r="AE872" s="103"/>
      <c r="AF872" s="103"/>
      <c r="AG872" s="103"/>
      <c r="AH872" s="103"/>
      <c r="AI872" s="103"/>
      <c r="AJ872" s="103"/>
      <c r="AX872" s="103"/>
      <c r="AY872" s="103"/>
      <c r="AZ872" s="103"/>
      <c r="BA872" s="103"/>
    </row>
    <row r="873" spans="23:53" ht="15.75" customHeight="1" x14ac:dyDescent="0.25">
      <c r="W873" s="103"/>
      <c r="X873" s="103"/>
      <c r="Y873" s="103"/>
      <c r="Z873" s="103"/>
      <c r="AA873" s="103"/>
      <c r="AB873" s="103"/>
      <c r="AC873" s="103"/>
      <c r="AD873" s="103"/>
      <c r="AE873" s="103"/>
      <c r="AF873" s="103"/>
      <c r="AG873" s="103"/>
      <c r="AH873" s="103"/>
      <c r="AI873" s="103"/>
      <c r="AJ873" s="103"/>
      <c r="AX873" s="103"/>
      <c r="AY873" s="103"/>
      <c r="AZ873" s="103"/>
      <c r="BA873" s="103"/>
    </row>
    <row r="874" spans="23:53" ht="15.75" customHeight="1" x14ac:dyDescent="0.25">
      <c r="W874" s="103"/>
      <c r="X874" s="103"/>
      <c r="Y874" s="103"/>
      <c r="Z874" s="103"/>
      <c r="AA874" s="103"/>
      <c r="AB874" s="103"/>
      <c r="AC874" s="103"/>
      <c r="AD874" s="103"/>
      <c r="AE874" s="103"/>
      <c r="AF874" s="103"/>
      <c r="AG874" s="103"/>
      <c r="AH874" s="103"/>
      <c r="AI874" s="103"/>
      <c r="AJ874" s="103"/>
      <c r="AX874" s="103"/>
      <c r="AY874" s="103"/>
      <c r="AZ874" s="103"/>
      <c r="BA874" s="103"/>
    </row>
    <row r="875" spans="23:53" ht="15.75" customHeight="1" x14ac:dyDescent="0.25">
      <c r="W875" s="103"/>
      <c r="X875" s="103"/>
      <c r="Y875" s="103"/>
      <c r="Z875" s="103"/>
      <c r="AA875" s="103"/>
      <c r="AB875" s="103"/>
      <c r="AC875" s="103"/>
      <c r="AD875" s="103"/>
      <c r="AE875" s="103"/>
      <c r="AF875" s="103"/>
      <c r="AG875" s="103"/>
      <c r="AH875" s="103"/>
      <c r="AI875" s="103"/>
      <c r="AJ875" s="103"/>
      <c r="AX875" s="103"/>
      <c r="AY875" s="103"/>
      <c r="AZ875" s="103"/>
      <c r="BA875" s="103"/>
    </row>
    <row r="876" spans="23:53" ht="15.75" customHeight="1" x14ac:dyDescent="0.25">
      <c r="W876" s="103"/>
      <c r="X876" s="103"/>
      <c r="Y876" s="103"/>
      <c r="Z876" s="103"/>
      <c r="AA876" s="103"/>
      <c r="AB876" s="103"/>
      <c r="AC876" s="103"/>
      <c r="AD876" s="103"/>
      <c r="AE876" s="103"/>
      <c r="AF876" s="103"/>
      <c r="AG876" s="103"/>
      <c r="AH876" s="103"/>
      <c r="AI876" s="103"/>
      <c r="AJ876" s="103"/>
      <c r="AX876" s="103"/>
      <c r="AY876" s="103"/>
      <c r="AZ876" s="103"/>
      <c r="BA876" s="103"/>
    </row>
    <row r="877" spans="23:53" ht="15.75" customHeight="1" x14ac:dyDescent="0.25">
      <c r="W877" s="103"/>
      <c r="X877" s="103"/>
      <c r="Y877" s="103"/>
      <c r="Z877" s="103"/>
      <c r="AA877" s="103"/>
      <c r="AB877" s="103"/>
      <c r="AC877" s="103"/>
      <c r="AD877" s="103"/>
      <c r="AE877" s="103"/>
      <c r="AF877" s="103"/>
      <c r="AG877" s="103"/>
      <c r="AH877" s="103"/>
      <c r="AI877" s="103"/>
      <c r="AJ877" s="103"/>
      <c r="AX877" s="103"/>
      <c r="AY877" s="103"/>
      <c r="AZ877" s="103"/>
      <c r="BA877" s="103"/>
    </row>
    <row r="878" spans="23:53" ht="15.75" customHeight="1" x14ac:dyDescent="0.25">
      <c r="W878" s="103"/>
      <c r="X878" s="103"/>
      <c r="Y878" s="103"/>
      <c r="Z878" s="103"/>
      <c r="AA878" s="103"/>
      <c r="AB878" s="103"/>
      <c r="AC878" s="103"/>
      <c r="AD878" s="103"/>
      <c r="AE878" s="103"/>
      <c r="AF878" s="103"/>
      <c r="AG878" s="103"/>
      <c r="AH878" s="103"/>
      <c r="AI878" s="103"/>
      <c r="AJ878" s="103"/>
      <c r="AX878" s="103"/>
      <c r="AY878" s="103"/>
      <c r="AZ878" s="103"/>
      <c r="BA878" s="103"/>
    </row>
    <row r="879" spans="23:53" ht="15.75" customHeight="1" x14ac:dyDescent="0.25">
      <c r="W879" s="103"/>
      <c r="X879" s="103"/>
      <c r="Y879" s="103"/>
      <c r="Z879" s="103"/>
      <c r="AA879" s="103"/>
      <c r="AB879" s="103"/>
      <c r="AC879" s="103"/>
      <c r="AD879" s="103"/>
      <c r="AE879" s="103"/>
      <c r="AF879" s="103"/>
      <c r="AG879" s="103"/>
      <c r="AH879" s="103"/>
      <c r="AI879" s="103"/>
      <c r="AJ879" s="103"/>
      <c r="AX879" s="103"/>
      <c r="AY879" s="103"/>
      <c r="AZ879" s="103"/>
      <c r="BA879" s="103"/>
    </row>
    <row r="880" spans="23:53" ht="15.75" customHeight="1" x14ac:dyDescent="0.25">
      <c r="W880" s="103"/>
      <c r="X880" s="103"/>
      <c r="Y880" s="103"/>
      <c r="Z880" s="103"/>
      <c r="AA880" s="103"/>
      <c r="AB880" s="103"/>
      <c r="AC880" s="103"/>
      <c r="AD880" s="103"/>
      <c r="AE880" s="103"/>
      <c r="AF880" s="103"/>
      <c r="AG880" s="103"/>
      <c r="AH880" s="103"/>
      <c r="AI880" s="103"/>
      <c r="AJ880" s="103"/>
      <c r="AX880" s="103"/>
      <c r="AY880" s="103"/>
      <c r="AZ880" s="103"/>
      <c r="BA880" s="103"/>
    </row>
    <row r="881" spans="23:53" ht="15.75" customHeight="1" x14ac:dyDescent="0.25">
      <c r="W881" s="103"/>
      <c r="X881" s="103"/>
      <c r="Y881" s="103"/>
      <c r="Z881" s="103"/>
      <c r="AA881" s="103"/>
      <c r="AB881" s="103"/>
      <c r="AC881" s="103"/>
      <c r="AD881" s="103"/>
      <c r="AE881" s="103"/>
      <c r="AF881" s="103"/>
      <c r="AG881" s="103"/>
      <c r="AH881" s="103"/>
      <c r="AI881" s="103"/>
      <c r="AJ881" s="103"/>
      <c r="AX881" s="103"/>
      <c r="AY881" s="103"/>
      <c r="AZ881" s="103"/>
      <c r="BA881" s="103"/>
    </row>
    <row r="882" spans="23:53" ht="15.75" customHeight="1" x14ac:dyDescent="0.25">
      <c r="W882" s="103"/>
      <c r="X882" s="103"/>
      <c r="Y882" s="103"/>
      <c r="Z882" s="103"/>
      <c r="AA882" s="103"/>
      <c r="AB882" s="103"/>
      <c r="AC882" s="103"/>
      <c r="AD882" s="103"/>
      <c r="AE882" s="103"/>
      <c r="AF882" s="103"/>
      <c r="AG882" s="103"/>
      <c r="AH882" s="103"/>
      <c r="AI882" s="103"/>
      <c r="AJ882" s="103"/>
      <c r="AX882" s="103"/>
      <c r="AY882" s="103"/>
      <c r="AZ882" s="103"/>
      <c r="BA882" s="103"/>
    </row>
    <row r="883" spans="23:53" ht="15.75" customHeight="1" x14ac:dyDescent="0.25">
      <c r="W883" s="103"/>
      <c r="X883" s="103"/>
      <c r="Y883" s="103"/>
      <c r="Z883" s="103"/>
      <c r="AA883" s="103"/>
      <c r="AB883" s="103"/>
      <c r="AC883" s="103"/>
      <c r="AD883" s="103"/>
      <c r="AE883" s="103"/>
      <c r="AF883" s="103"/>
      <c r="AG883" s="103"/>
      <c r="AH883" s="103"/>
      <c r="AI883" s="103"/>
      <c r="AJ883" s="103"/>
      <c r="AX883" s="103"/>
      <c r="AY883" s="103"/>
      <c r="AZ883" s="103"/>
      <c r="BA883" s="103"/>
    </row>
    <row r="884" spans="23:53" ht="15.75" customHeight="1" x14ac:dyDescent="0.25">
      <c r="W884" s="103"/>
      <c r="X884" s="103"/>
      <c r="Y884" s="103"/>
      <c r="Z884" s="103"/>
      <c r="AA884" s="103"/>
      <c r="AB884" s="103"/>
      <c r="AC884" s="103"/>
      <c r="AD884" s="103"/>
      <c r="AE884" s="103"/>
      <c r="AF884" s="103"/>
      <c r="AG884" s="103"/>
      <c r="AH884" s="103"/>
      <c r="AI884" s="103"/>
      <c r="AJ884" s="103"/>
      <c r="AX884" s="103"/>
      <c r="AY884" s="103"/>
      <c r="AZ884" s="103"/>
      <c r="BA884" s="103"/>
    </row>
    <row r="885" spans="23:53" ht="15.75" customHeight="1" x14ac:dyDescent="0.25">
      <c r="W885" s="103"/>
      <c r="X885" s="103"/>
      <c r="Y885" s="103"/>
      <c r="Z885" s="103"/>
      <c r="AA885" s="103"/>
      <c r="AB885" s="103"/>
      <c r="AC885" s="103"/>
      <c r="AD885" s="103"/>
      <c r="AE885" s="103"/>
      <c r="AF885" s="103"/>
      <c r="AG885" s="103"/>
      <c r="AH885" s="103"/>
      <c r="AI885" s="103"/>
      <c r="AJ885" s="103"/>
      <c r="AX885" s="103"/>
      <c r="AY885" s="103"/>
      <c r="AZ885" s="103"/>
      <c r="BA885" s="103"/>
    </row>
    <row r="886" spans="23:53" ht="15.75" customHeight="1" x14ac:dyDescent="0.25">
      <c r="W886" s="103"/>
      <c r="X886" s="103"/>
      <c r="Y886" s="103"/>
      <c r="Z886" s="103"/>
      <c r="AA886" s="103"/>
      <c r="AB886" s="103"/>
      <c r="AC886" s="103"/>
      <c r="AD886" s="103"/>
      <c r="AE886" s="103"/>
      <c r="AF886" s="103"/>
      <c r="AG886" s="103"/>
      <c r="AH886" s="103"/>
      <c r="AI886" s="103"/>
      <c r="AJ886" s="103"/>
      <c r="AX886" s="103"/>
      <c r="AY886" s="103"/>
      <c r="AZ886" s="103"/>
      <c r="BA886" s="103"/>
    </row>
    <row r="887" spans="23:53" ht="15.75" customHeight="1" x14ac:dyDescent="0.25">
      <c r="W887" s="103"/>
      <c r="X887" s="103"/>
      <c r="Y887" s="103"/>
      <c r="Z887" s="103"/>
      <c r="AA887" s="103"/>
      <c r="AB887" s="103"/>
      <c r="AC887" s="103"/>
      <c r="AD887" s="103"/>
      <c r="AE887" s="103"/>
      <c r="AF887" s="103"/>
      <c r="AG887" s="103"/>
      <c r="AH887" s="103"/>
      <c r="AI887" s="103"/>
      <c r="AJ887" s="103"/>
      <c r="AX887" s="103"/>
      <c r="AY887" s="103"/>
      <c r="AZ887" s="103"/>
      <c r="BA887" s="103"/>
    </row>
    <row r="888" spans="23:53" ht="15.75" customHeight="1" x14ac:dyDescent="0.25">
      <c r="W888" s="103"/>
      <c r="X888" s="103"/>
      <c r="Y888" s="103"/>
      <c r="Z888" s="103"/>
      <c r="AA888" s="103"/>
      <c r="AB888" s="103"/>
      <c r="AC888" s="103"/>
      <c r="AD888" s="103"/>
      <c r="AE888" s="103"/>
      <c r="AF888" s="103"/>
      <c r="AG888" s="103"/>
      <c r="AH888" s="103"/>
      <c r="AI888" s="103"/>
      <c r="AJ888" s="103"/>
      <c r="AX888" s="103"/>
      <c r="AY888" s="103"/>
      <c r="AZ888" s="103"/>
      <c r="BA888" s="103"/>
    </row>
    <row r="889" spans="23:53" ht="15.75" customHeight="1" x14ac:dyDescent="0.25">
      <c r="W889" s="103"/>
      <c r="X889" s="103"/>
      <c r="Y889" s="103"/>
      <c r="Z889" s="103"/>
      <c r="AA889" s="103"/>
      <c r="AB889" s="103"/>
      <c r="AC889" s="103"/>
      <c r="AD889" s="103"/>
      <c r="AE889" s="103"/>
      <c r="AF889" s="103"/>
      <c r="AG889" s="103"/>
      <c r="AH889" s="103"/>
      <c r="AI889" s="103"/>
      <c r="AJ889" s="103"/>
      <c r="AX889" s="103"/>
      <c r="AY889" s="103"/>
      <c r="AZ889" s="103"/>
      <c r="BA889" s="103"/>
    </row>
    <row r="890" spans="23:53" ht="15.75" customHeight="1" x14ac:dyDescent="0.25">
      <c r="W890" s="103"/>
      <c r="X890" s="103"/>
      <c r="Y890" s="103"/>
      <c r="Z890" s="103"/>
      <c r="AA890" s="103"/>
      <c r="AB890" s="103"/>
      <c r="AC890" s="103"/>
      <c r="AD890" s="103"/>
      <c r="AE890" s="103"/>
      <c r="AF890" s="103"/>
      <c r="AG890" s="103"/>
      <c r="AH890" s="103"/>
      <c r="AI890" s="103"/>
      <c r="AJ890" s="103"/>
      <c r="AX890" s="103"/>
      <c r="AY890" s="103"/>
      <c r="AZ890" s="103"/>
      <c r="BA890" s="103"/>
    </row>
    <row r="891" spans="23:53" ht="15.75" customHeight="1" x14ac:dyDescent="0.25">
      <c r="W891" s="103"/>
      <c r="X891" s="103"/>
      <c r="Y891" s="103"/>
      <c r="Z891" s="103"/>
      <c r="AA891" s="103"/>
      <c r="AB891" s="103"/>
      <c r="AC891" s="103"/>
      <c r="AD891" s="103"/>
      <c r="AE891" s="103"/>
      <c r="AF891" s="103"/>
      <c r="AG891" s="103"/>
      <c r="AH891" s="103"/>
      <c r="AI891" s="103"/>
      <c r="AJ891" s="103"/>
      <c r="AX891" s="103"/>
      <c r="AY891" s="103"/>
      <c r="AZ891" s="103"/>
      <c r="BA891" s="103"/>
    </row>
    <row r="892" spans="23:53" ht="15.75" customHeight="1" x14ac:dyDescent="0.25">
      <c r="W892" s="103"/>
      <c r="X892" s="103"/>
      <c r="Y892" s="103"/>
      <c r="Z892" s="103"/>
      <c r="AA892" s="103"/>
      <c r="AB892" s="103"/>
      <c r="AC892" s="103"/>
      <c r="AD892" s="103"/>
      <c r="AE892" s="103"/>
      <c r="AF892" s="103"/>
      <c r="AG892" s="103"/>
      <c r="AH892" s="103"/>
      <c r="AI892" s="103"/>
      <c r="AJ892" s="103"/>
      <c r="AX892" s="103"/>
      <c r="AY892" s="103"/>
      <c r="AZ892" s="103"/>
      <c r="BA892" s="103"/>
    </row>
    <row r="893" spans="23:53" ht="15.75" customHeight="1" x14ac:dyDescent="0.25">
      <c r="W893" s="103"/>
      <c r="X893" s="103"/>
      <c r="Y893" s="103"/>
      <c r="Z893" s="103"/>
      <c r="AA893" s="103"/>
      <c r="AB893" s="103"/>
      <c r="AC893" s="103"/>
      <c r="AD893" s="103"/>
      <c r="AE893" s="103"/>
      <c r="AF893" s="103"/>
      <c r="AG893" s="103"/>
      <c r="AH893" s="103"/>
      <c r="AI893" s="103"/>
      <c r="AJ893" s="103"/>
      <c r="AX893" s="103"/>
      <c r="AY893" s="103"/>
      <c r="AZ893" s="103"/>
      <c r="BA893" s="103"/>
    </row>
    <row r="894" spans="23:53" ht="15.75" customHeight="1" x14ac:dyDescent="0.25">
      <c r="W894" s="103"/>
      <c r="X894" s="103"/>
      <c r="Y894" s="103"/>
      <c r="Z894" s="103"/>
      <c r="AA894" s="103"/>
      <c r="AB894" s="103"/>
      <c r="AC894" s="103"/>
      <c r="AD894" s="103"/>
      <c r="AE894" s="103"/>
      <c r="AF894" s="103"/>
      <c r="AG894" s="103"/>
      <c r="AH894" s="103"/>
      <c r="AI894" s="103"/>
      <c r="AJ894" s="103"/>
      <c r="AX894" s="103"/>
      <c r="AY894" s="103"/>
      <c r="AZ894" s="103"/>
      <c r="BA894" s="103"/>
    </row>
    <row r="895" spans="23:53" ht="15.75" customHeight="1" x14ac:dyDescent="0.25">
      <c r="W895" s="103"/>
      <c r="X895" s="103"/>
      <c r="Y895" s="103"/>
      <c r="Z895" s="103"/>
      <c r="AA895" s="103"/>
      <c r="AB895" s="103"/>
      <c r="AC895" s="103"/>
      <c r="AD895" s="103"/>
      <c r="AE895" s="103"/>
      <c r="AF895" s="103"/>
      <c r="AG895" s="103"/>
      <c r="AH895" s="103"/>
      <c r="AI895" s="103"/>
      <c r="AJ895" s="103"/>
      <c r="AX895" s="103"/>
      <c r="AY895" s="103"/>
      <c r="AZ895" s="103"/>
      <c r="BA895" s="103"/>
    </row>
    <row r="896" spans="23:53" ht="15.75" customHeight="1" x14ac:dyDescent="0.25">
      <c r="W896" s="103"/>
      <c r="X896" s="103"/>
      <c r="Y896" s="103"/>
      <c r="Z896" s="103"/>
      <c r="AA896" s="103"/>
      <c r="AB896" s="103"/>
      <c r="AC896" s="103"/>
      <c r="AD896" s="103"/>
      <c r="AE896" s="103"/>
      <c r="AF896" s="103"/>
      <c r="AG896" s="103"/>
      <c r="AH896" s="103"/>
      <c r="AI896" s="103"/>
      <c r="AJ896" s="103"/>
      <c r="AX896" s="103"/>
      <c r="AY896" s="103"/>
      <c r="AZ896" s="103"/>
      <c r="BA896" s="103"/>
    </row>
    <row r="897" spans="23:53" ht="15.75" customHeight="1" x14ac:dyDescent="0.25">
      <c r="W897" s="103"/>
      <c r="X897" s="103"/>
      <c r="Y897" s="103"/>
      <c r="Z897" s="103"/>
      <c r="AA897" s="103"/>
      <c r="AB897" s="103"/>
      <c r="AC897" s="103"/>
      <c r="AD897" s="103"/>
      <c r="AE897" s="103"/>
      <c r="AF897" s="103"/>
      <c r="AG897" s="103"/>
      <c r="AH897" s="103"/>
      <c r="AI897" s="103"/>
      <c r="AJ897" s="103"/>
      <c r="AX897" s="103"/>
      <c r="AY897" s="103"/>
      <c r="AZ897" s="103"/>
      <c r="BA897" s="103"/>
    </row>
    <row r="898" spans="23:53" ht="15.75" customHeight="1" x14ac:dyDescent="0.25">
      <c r="W898" s="103"/>
      <c r="X898" s="103"/>
      <c r="Y898" s="103"/>
      <c r="Z898" s="103"/>
      <c r="AA898" s="103"/>
      <c r="AB898" s="103"/>
      <c r="AC898" s="103"/>
      <c r="AD898" s="103"/>
      <c r="AE898" s="103"/>
      <c r="AF898" s="103"/>
      <c r="AG898" s="103"/>
      <c r="AH898" s="103"/>
      <c r="AI898" s="103"/>
      <c r="AJ898" s="103"/>
      <c r="AX898" s="103"/>
      <c r="AY898" s="103"/>
      <c r="AZ898" s="103"/>
      <c r="BA898" s="103"/>
    </row>
    <row r="899" spans="23:53" ht="15.75" customHeight="1" x14ac:dyDescent="0.25">
      <c r="W899" s="103"/>
      <c r="X899" s="103"/>
      <c r="Y899" s="103"/>
      <c r="Z899" s="103"/>
      <c r="AA899" s="103"/>
      <c r="AB899" s="103"/>
      <c r="AC899" s="103"/>
      <c r="AD899" s="103"/>
      <c r="AE899" s="103"/>
      <c r="AF899" s="103"/>
      <c r="AG899" s="103"/>
      <c r="AH899" s="103"/>
      <c r="AI899" s="103"/>
      <c r="AJ899" s="103"/>
      <c r="AX899" s="103"/>
      <c r="AY899" s="103"/>
      <c r="AZ899" s="103"/>
      <c r="BA899" s="103"/>
    </row>
    <row r="900" spans="23:53" ht="15.75" customHeight="1" x14ac:dyDescent="0.25">
      <c r="W900" s="103"/>
      <c r="X900" s="103"/>
      <c r="Y900" s="103"/>
      <c r="Z900" s="103"/>
      <c r="AA900" s="103"/>
      <c r="AB900" s="103"/>
      <c r="AC900" s="103"/>
      <c r="AD900" s="103"/>
      <c r="AE900" s="103"/>
      <c r="AF900" s="103"/>
      <c r="AG900" s="103"/>
      <c r="AH900" s="103"/>
      <c r="AI900" s="103"/>
      <c r="AJ900" s="103"/>
      <c r="AX900" s="103"/>
      <c r="AY900" s="103"/>
      <c r="AZ900" s="103"/>
      <c r="BA900" s="103"/>
    </row>
    <row r="901" spans="23:53" ht="15.75" customHeight="1" x14ac:dyDescent="0.25">
      <c r="W901" s="103"/>
      <c r="X901" s="103"/>
      <c r="Y901" s="103"/>
      <c r="Z901" s="103"/>
      <c r="AA901" s="103"/>
      <c r="AB901" s="103"/>
      <c r="AC901" s="103"/>
      <c r="AD901" s="103"/>
      <c r="AE901" s="103"/>
      <c r="AF901" s="103"/>
      <c r="AG901" s="103"/>
      <c r="AH901" s="103"/>
      <c r="AI901" s="103"/>
      <c r="AJ901" s="103"/>
      <c r="AX901" s="103"/>
      <c r="AY901" s="103"/>
      <c r="AZ901" s="103"/>
      <c r="BA901" s="103"/>
    </row>
    <row r="902" spans="23:53" ht="15.75" customHeight="1" x14ac:dyDescent="0.25">
      <c r="W902" s="103"/>
      <c r="X902" s="103"/>
      <c r="Y902" s="103"/>
      <c r="Z902" s="103"/>
      <c r="AA902" s="103"/>
      <c r="AB902" s="103"/>
      <c r="AC902" s="103"/>
      <c r="AD902" s="103"/>
      <c r="AE902" s="103"/>
      <c r="AF902" s="103"/>
      <c r="AG902" s="103"/>
      <c r="AH902" s="103"/>
      <c r="AI902" s="103"/>
      <c r="AJ902" s="103"/>
      <c r="AX902" s="103"/>
      <c r="AY902" s="103"/>
      <c r="AZ902" s="103"/>
      <c r="BA902" s="103"/>
    </row>
    <row r="903" spans="23:53" ht="15.75" customHeight="1" x14ac:dyDescent="0.25">
      <c r="W903" s="103"/>
      <c r="X903" s="103"/>
      <c r="Y903" s="103"/>
      <c r="Z903" s="103"/>
      <c r="AA903" s="103"/>
      <c r="AB903" s="103"/>
      <c r="AC903" s="103"/>
      <c r="AD903" s="103"/>
      <c r="AE903" s="103"/>
      <c r="AF903" s="103"/>
      <c r="AG903" s="103"/>
      <c r="AH903" s="103"/>
      <c r="AI903" s="103"/>
      <c r="AJ903" s="103"/>
      <c r="AX903" s="103"/>
      <c r="AY903" s="103"/>
      <c r="AZ903" s="103"/>
      <c r="BA903" s="103"/>
    </row>
    <row r="904" spans="23:53" ht="15.75" customHeight="1" x14ac:dyDescent="0.25">
      <c r="AX904" s="103"/>
      <c r="AY904" s="103"/>
      <c r="AZ904" s="103"/>
      <c r="BA904" s="103"/>
    </row>
    <row r="905" spans="23:53" ht="15.75" customHeight="1" x14ac:dyDescent="0.25">
      <c r="AX905" s="103"/>
      <c r="AY905" s="103"/>
      <c r="AZ905" s="103"/>
      <c r="BA905" s="103"/>
    </row>
    <row r="906" spans="23:53" ht="15.75" customHeight="1" x14ac:dyDescent="0.25">
      <c r="AX906" s="103"/>
      <c r="AY906" s="103"/>
      <c r="AZ906" s="103"/>
      <c r="BA906" s="103"/>
    </row>
    <row r="907" spans="23:53" ht="15.75" customHeight="1" x14ac:dyDescent="0.25">
      <c r="AX907" s="103"/>
      <c r="AY907" s="103"/>
      <c r="AZ907" s="103"/>
      <c r="BA907" s="103"/>
    </row>
    <row r="908" spans="23:53" ht="15.75" customHeight="1" x14ac:dyDescent="0.25">
      <c r="AX908" s="103"/>
      <c r="AY908" s="103"/>
      <c r="AZ908" s="103"/>
      <c r="BA908" s="103"/>
    </row>
    <row r="909" spans="23:53" ht="15.75" customHeight="1" x14ac:dyDescent="0.25">
      <c r="AX909" s="103"/>
      <c r="AY909" s="103"/>
      <c r="AZ909" s="103"/>
      <c r="BA909" s="103"/>
    </row>
    <row r="910" spans="23:53" ht="15.75" customHeight="1" x14ac:dyDescent="0.25">
      <c r="AX910" s="103"/>
      <c r="AY910" s="103"/>
      <c r="AZ910" s="103"/>
      <c r="BA910" s="103"/>
    </row>
    <row r="911" spans="23:53" ht="15.75" customHeight="1" x14ac:dyDescent="0.25">
      <c r="AX911" s="103"/>
      <c r="AY911" s="103"/>
      <c r="AZ911" s="103"/>
      <c r="BA911" s="103"/>
    </row>
    <row r="912" spans="23:53" ht="15.75" customHeight="1" x14ac:dyDescent="0.25">
      <c r="AX912" s="103"/>
      <c r="AY912" s="103"/>
      <c r="AZ912" s="103"/>
      <c r="BA912" s="103"/>
    </row>
    <row r="913" spans="50:53" ht="15.75" customHeight="1" x14ac:dyDescent="0.25">
      <c r="AX913" s="103"/>
      <c r="AY913" s="103"/>
      <c r="AZ913" s="103"/>
      <c r="BA913" s="103"/>
    </row>
    <row r="914" spans="50:53" ht="15.75" customHeight="1" x14ac:dyDescent="0.25">
      <c r="AX914" s="103"/>
      <c r="AY914" s="103"/>
      <c r="AZ914" s="103"/>
      <c r="BA914" s="103"/>
    </row>
  </sheetData>
  <sheetProtection formatCells="0" formatColumns="0" formatRows="0" insertRows="0" insertHyperlinks="0"/>
  <autoFilter ref="A5:BI56" xr:uid="{E060CFAE-39EA-4DF4-8EF7-640ECCE293F1}"/>
  <mergeCells count="119">
    <mergeCell ref="A1:D1"/>
    <mergeCell ref="E1:BI1"/>
    <mergeCell ref="AV46:AV52"/>
    <mergeCell ref="AW46:AW52"/>
    <mergeCell ref="AO53:AO54"/>
    <mergeCell ref="AP53:AP54"/>
    <mergeCell ref="AQ53:AQ54"/>
    <mergeCell ref="AR53:AR54"/>
    <mergeCell ref="AT53:AT54"/>
    <mergeCell ref="AU53:AU54"/>
    <mergeCell ref="AV53:AV54"/>
    <mergeCell ref="AW53:AW54"/>
    <mergeCell ref="AO46:AO52"/>
    <mergeCell ref="AP46:AP52"/>
    <mergeCell ref="AQ46:AQ52"/>
    <mergeCell ref="AR46:AR52"/>
    <mergeCell ref="AT46:AT52"/>
    <mergeCell ref="AU46:AU52"/>
    <mergeCell ref="AV41:AV43"/>
    <mergeCell ref="AW41:AW43"/>
    <mergeCell ref="AO44:AO45"/>
    <mergeCell ref="AP44:AP45"/>
    <mergeCell ref="AQ44:AQ45"/>
    <mergeCell ref="AR44:AR45"/>
    <mergeCell ref="AT44:AT45"/>
    <mergeCell ref="AU44:AU45"/>
    <mergeCell ref="AV44:AV45"/>
    <mergeCell ref="AW44:AW45"/>
    <mergeCell ref="AO41:AO43"/>
    <mergeCell ref="AP41:AP43"/>
    <mergeCell ref="AQ41:AQ43"/>
    <mergeCell ref="AR41:AR43"/>
    <mergeCell ref="AT41:AT43"/>
    <mergeCell ref="AU41:AU43"/>
    <mergeCell ref="AV32:AV34"/>
    <mergeCell ref="AW32:AW34"/>
    <mergeCell ref="AO38:AO40"/>
    <mergeCell ref="AP38:AP40"/>
    <mergeCell ref="AQ38:AQ40"/>
    <mergeCell ref="AR38:AR40"/>
    <mergeCell ref="AT38:AT40"/>
    <mergeCell ref="AU38:AU40"/>
    <mergeCell ref="AV38:AV40"/>
    <mergeCell ref="AW38:AW40"/>
    <mergeCell ref="AO32:AO34"/>
    <mergeCell ref="AP32:AP34"/>
    <mergeCell ref="AQ32:AQ34"/>
    <mergeCell ref="AR32:AR34"/>
    <mergeCell ref="AT32:AT34"/>
    <mergeCell ref="AU32:AU34"/>
    <mergeCell ref="AV23:AV26"/>
    <mergeCell ref="AW23:AW26"/>
    <mergeCell ref="AO29:AO31"/>
    <mergeCell ref="AP29:AP31"/>
    <mergeCell ref="AQ29:AQ31"/>
    <mergeCell ref="AR29:AR31"/>
    <mergeCell ref="AT29:AT31"/>
    <mergeCell ref="AU29:AU31"/>
    <mergeCell ref="AV29:AV31"/>
    <mergeCell ref="AW29:AW31"/>
    <mergeCell ref="AO23:AO26"/>
    <mergeCell ref="AP23:AP26"/>
    <mergeCell ref="AQ23:AQ26"/>
    <mergeCell ref="AR23:AR26"/>
    <mergeCell ref="AT23:AT26"/>
    <mergeCell ref="AU23:AU26"/>
    <mergeCell ref="AV11:AV16"/>
    <mergeCell ref="AW11:AW16"/>
    <mergeCell ref="AO19:AO20"/>
    <mergeCell ref="AP19:AP20"/>
    <mergeCell ref="AQ19:AQ20"/>
    <mergeCell ref="AR19:AR20"/>
    <mergeCell ref="AT19:AT20"/>
    <mergeCell ref="AU19:AU20"/>
    <mergeCell ref="AV19:AV20"/>
    <mergeCell ref="AW19:AW20"/>
    <mergeCell ref="AO11:AO16"/>
    <mergeCell ref="AP11:AP16"/>
    <mergeCell ref="AQ11:AQ16"/>
    <mergeCell ref="AR11:AR16"/>
    <mergeCell ref="AT11:AT16"/>
    <mergeCell ref="AU11:AU16"/>
    <mergeCell ref="AV6:AV8"/>
    <mergeCell ref="AW6:AW8"/>
    <mergeCell ref="AO9:AO10"/>
    <mergeCell ref="AP9:AP10"/>
    <mergeCell ref="AQ9:AQ10"/>
    <mergeCell ref="AR9:AR10"/>
    <mergeCell ref="AT9:AT10"/>
    <mergeCell ref="AU9:AU10"/>
    <mergeCell ref="AV9:AV10"/>
    <mergeCell ref="AW9:AW10"/>
    <mergeCell ref="AO6:AO8"/>
    <mergeCell ref="AP6:AP8"/>
    <mergeCell ref="AQ6:AQ8"/>
    <mergeCell ref="AR6:AR8"/>
    <mergeCell ref="AT6:AT8"/>
    <mergeCell ref="AU6:AU8"/>
    <mergeCell ref="BB2:BI2"/>
    <mergeCell ref="A3:A4"/>
    <mergeCell ref="B3:B4"/>
    <mergeCell ref="C3:C4"/>
    <mergeCell ref="L3:N3"/>
    <mergeCell ref="O3:V3"/>
    <mergeCell ref="W3:Z3"/>
    <mergeCell ref="BB3:BD3"/>
    <mergeCell ref="BE3:BF3"/>
    <mergeCell ref="BG3:BI4"/>
    <mergeCell ref="U4:V4"/>
    <mergeCell ref="AX3:BA3"/>
    <mergeCell ref="S4:T4"/>
    <mergeCell ref="Q4:R4"/>
    <mergeCell ref="AA3:AB3"/>
    <mergeCell ref="AC3:AD3"/>
    <mergeCell ref="AE3:AF3"/>
    <mergeCell ref="AG3:AH3"/>
    <mergeCell ref="AI3:AJ3"/>
    <mergeCell ref="D2:K2"/>
    <mergeCell ref="L2:BA2"/>
  </mergeCells>
  <conditionalFormatting sqref="N6:O6 N9:O9 O7:O8 O10 AZ6:AZ10">
    <cfRule type="cellIs" dxfId="194" priority="193" operator="equal">
      <formula>"EXTREMO"</formula>
    </cfRule>
    <cfRule type="cellIs" dxfId="193" priority="194" operator="equal">
      <formula>"ALTO"</formula>
    </cfRule>
    <cfRule type="cellIs" dxfId="192" priority="195" operator="equal">
      <formula>"MODERADO"</formula>
    </cfRule>
  </conditionalFormatting>
  <conditionalFormatting sqref="BH14:BI15 BB14:BD15">
    <cfRule type="containsText" dxfId="191" priority="191" operator="containsText" text="123">
      <formula>NOT(ISERROR(SEARCH("123",#REF!)))</formula>
    </cfRule>
  </conditionalFormatting>
  <conditionalFormatting sqref="N11:O11 O12:O16">
    <cfRule type="cellIs" dxfId="190" priority="188" operator="equal">
      <formula>"EXTREMO"</formula>
    </cfRule>
    <cfRule type="cellIs" dxfId="189" priority="189" operator="equal">
      <formula>"ALTO"</formula>
    </cfRule>
    <cfRule type="cellIs" dxfId="188" priority="190" operator="equal">
      <formula>"MODERADO"</formula>
    </cfRule>
  </conditionalFormatting>
  <conditionalFormatting sqref="AZ11:AZ16">
    <cfRule type="cellIs" dxfId="187" priority="185" operator="equal">
      <formula>"EXTREMO"</formula>
    </cfRule>
    <cfRule type="cellIs" dxfId="186" priority="186" operator="equal">
      <formula>"ALTO"</formula>
    </cfRule>
    <cfRule type="cellIs" dxfId="185" priority="187" operator="equal">
      <formula>"MODERADO"</formula>
    </cfRule>
  </conditionalFormatting>
  <conditionalFormatting sqref="N17:O18 AZ17:AZ18">
    <cfRule type="cellIs" dxfId="184" priority="182" operator="equal">
      <formula>"EXTREMO"</formula>
    </cfRule>
    <cfRule type="cellIs" dxfId="183" priority="183" operator="equal">
      <formula>"ALTO"</formula>
    </cfRule>
    <cfRule type="cellIs" dxfId="182" priority="184" operator="equal">
      <formula>"MODERADO"</formula>
    </cfRule>
  </conditionalFormatting>
  <conditionalFormatting sqref="N19:O19 O20">
    <cfRule type="cellIs" dxfId="181" priority="179" operator="equal">
      <formula>"EXTREMO"</formula>
    </cfRule>
    <cfRule type="cellIs" dxfId="180" priority="180" operator="equal">
      <formula>"ALTO"</formula>
    </cfRule>
    <cfRule type="cellIs" dxfId="179" priority="181" operator="equal">
      <formula>"MODERADO"</formula>
    </cfRule>
  </conditionalFormatting>
  <conditionalFormatting sqref="AZ19:AZ20">
    <cfRule type="cellIs" dxfId="178" priority="176" operator="equal">
      <formula>"EXTREMO"</formula>
    </cfRule>
    <cfRule type="cellIs" dxfId="177" priority="177" operator="equal">
      <formula>"ALTO"</formula>
    </cfRule>
    <cfRule type="cellIs" dxfId="176" priority="178" operator="equal">
      <formula>"MODERADO"</formula>
    </cfRule>
  </conditionalFormatting>
  <conditionalFormatting sqref="N21:O21">
    <cfRule type="cellIs" dxfId="175" priority="173" operator="equal">
      <formula>"EXTREMO"</formula>
    </cfRule>
    <cfRule type="cellIs" dxfId="174" priority="174" operator="equal">
      <formula>"ALTO"</formula>
    </cfRule>
    <cfRule type="cellIs" dxfId="173" priority="175" operator="equal">
      <formula>"MODERADO"</formula>
    </cfRule>
  </conditionalFormatting>
  <conditionalFormatting sqref="AZ21">
    <cfRule type="cellIs" dxfId="172" priority="170" operator="equal">
      <formula>"EXTREMO"</formula>
    </cfRule>
    <cfRule type="cellIs" dxfId="171" priority="171" operator="equal">
      <formula>"ALTO"</formula>
    </cfRule>
    <cfRule type="cellIs" dxfId="170" priority="172" operator="equal">
      <formula>"MODERADO"</formula>
    </cfRule>
  </conditionalFormatting>
  <conditionalFormatting sqref="BH26:BI26 BB26:BD26">
    <cfRule type="containsText" dxfId="169" priority="168" operator="containsText" text="123">
      <formula>NOT(ISERROR(SEARCH("123",#REF!)))</formula>
    </cfRule>
  </conditionalFormatting>
  <conditionalFormatting sqref="N22:O23 AZ22:AZ23 O24:O26">
    <cfRule type="cellIs" dxfId="168" priority="165" operator="equal">
      <formula>"EXTREMO"</formula>
    </cfRule>
    <cfRule type="cellIs" dxfId="167" priority="166" operator="equal">
      <formula>"ALTO"</formula>
    </cfRule>
    <cfRule type="cellIs" dxfId="166" priority="167" operator="equal">
      <formula>"MODERADO"</formula>
    </cfRule>
  </conditionalFormatting>
  <conditionalFormatting sqref="N27:O28 AZ27:AZ28">
    <cfRule type="cellIs" dxfId="165" priority="162" operator="equal">
      <formula>"EXTREMO"</formula>
    </cfRule>
    <cfRule type="cellIs" dxfId="164" priority="163" operator="equal">
      <formula>"ALTO"</formula>
    </cfRule>
    <cfRule type="cellIs" dxfId="163" priority="164" operator="equal">
      <formula>"MODERADO"</formula>
    </cfRule>
  </conditionalFormatting>
  <conditionalFormatting sqref="N29:O29 O30:O31">
    <cfRule type="cellIs" dxfId="162" priority="159" operator="equal">
      <formula>"EXTREMO"</formula>
    </cfRule>
    <cfRule type="cellIs" dxfId="161" priority="160" operator="equal">
      <formula>"ALTO"</formula>
    </cfRule>
    <cfRule type="cellIs" dxfId="160" priority="161" operator="equal">
      <formula>"MODERADO"</formula>
    </cfRule>
  </conditionalFormatting>
  <conditionalFormatting sqref="AZ29:AZ31">
    <cfRule type="cellIs" dxfId="159" priority="156" operator="equal">
      <formula>"EXTREMO"</formula>
    </cfRule>
    <cfRule type="cellIs" dxfId="158" priority="157" operator="equal">
      <formula>"ALTO"</formula>
    </cfRule>
    <cfRule type="cellIs" dxfId="157" priority="158" operator="equal">
      <formula>"MODERADO"</formula>
    </cfRule>
  </conditionalFormatting>
  <conditionalFormatting sqref="N32:O32 O33:O34">
    <cfRule type="cellIs" dxfId="156" priority="153" operator="equal">
      <formula>"EXTREMO"</formula>
    </cfRule>
    <cfRule type="cellIs" dxfId="155" priority="154" operator="equal">
      <formula>"ALTO"</formula>
    </cfRule>
    <cfRule type="cellIs" dxfId="154" priority="155" operator="equal">
      <formula>"MODERADO"</formula>
    </cfRule>
  </conditionalFormatting>
  <conditionalFormatting sqref="AZ32">
    <cfRule type="cellIs" dxfId="153" priority="150" operator="equal">
      <formula>"EXTREMO"</formula>
    </cfRule>
    <cfRule type="cellIs" dxfId="152" priority="151" operator="equal">
      <formula>"ALTO"</formula>
    </cfRule>
    <cfRule type="cellIs" dxfId="151" priority="152" operator="equal">
      <formula>"MODERADO"</formula>
    </cfRule>
  </conditionalFormatting>
  <conditionalFormatting sqref="N35:O35">
    <cfRule type="cellIs" dxfId="150" priority="147" operator="equal">
      <formula>"EXTREMO"</formula>
    </cfRule>
    <cfRule type="cellIs" dxfId="149" priority="148" operator="equal">
      <formula>"ALTO"</formula>
    </cfRule>
    <cfRule type="cellIs" dxfId="148" priority="149" operator="equal">
      <formula>"MODERADO"</formula>
    </cfRule>
  </conditionalFormatting>
  <conditionalFormatting sqref="AZ35">
    <cfRule type="cellIs" dxfId="147" priority="144" operator="equal">
      <formula>"EXTREMO"</formula>
    </cfRule>
    <cfRule type="cellIs" dxfId="146" priority="145" operator="equal">
      <formula>"ALTO"</formula>
    </cfRule>
    <cfRule type="cellIs" dxfId="145" priority="146" operator="equal">
      <formula>"MODERADO"</formula>
    </cfRule>
  </conditionalFormatting>
  <conditionalFormatting sqref="N36:O36">
    <cfRule type="cellIs" dxfId="144" priority="141" operator="equal">
      <formula>"EXTREMO"</formula>
    </cfRule>
    <cfRule type="cellIs" dxfId="143" priority="142" operator="equal">
      <formula>"ALTO"</formula>
    </cfRule>
    <cfRule type="cellIs" dxfId="142" priority="143" operator="equal">
      <formula>"MODERADO"</formula>
    </cfRule>
  </conditionalFormatting>
  <conditionalFormatting sqref="AZ36">
    <cfRule type="cellIs" dxfId="141" priority="138" operator="equal">
      <formula>"EXTREMO"</formula>
    </cfRule>
    <cfRule type="cellIs" dxfId="140" priority="139" operator="equal">
      <formula>"ALTO"</formula>
    </cfRule>
    <cfRule type="cellIs" dxfId="139" priority="140" operator="equal">
      <formula>"MODERADO"</formula>
    </cfRule>
  </conditionalFormatting>
  <conditionalFormatting sqref="N37:O37">
    <cfRule type="cellIs" dxfId="138" priority="135" operator="equal">
      <formula>"EXTREMO"</formula>
    </cfRule>
    <cfRule type="cellIs" dxfId="137" priority="136" operator="equal">
      <formula>"ALTO"</formula>
    </cfRule>
    <cfRule type="cellIs" dxfId="136" priority="137" operator="equal">
      <formula>"MODERADO"</formula>
    </cfRule>
  </conditionalFormatting>
  <conditionalFormatting sqref="AZ37">
    <cfRule type="cellIs" dxfId="135" priority="132" operator="equal">
      <formula>"EXTREMO"</formula>
    </cfRule>
    <cfRule type="cellIs" dxfId="134" priority="133" operator="equal">
      <formula>"ALTO"</formula>
    </cfRule>
    <cfRule type="cellIs" dxfId="133" priority="134" operator="equal">
      <formula>"MODERADO"</formula>
    </cfRule>
  </conditionalFormatting>
  <conditionalFormatting sqref="N38:O38 O39:O40">
    <cfRule type="cellIs" dxfId="132" priority="129" operator="equal">
      <formula>"EXTREMO"</formula>
    </cfRule>
    <cfRule type="cellIs" dxfId="131" priority="130" operator="equal">
      <formula>"ALTO"</formula>
    </cfRule>
    <cfRule type="cellIs" dxfId="130" priority="131" operator="equal">
      <formula>"MODERADO"</formula>
    </cfRule>
  </conditionalFormatting>
  <conditionalFormatting sqref="AZ38">
    <cfRule type="cellIs" dxfId="129" priority="126" operator="equal">
      <formula>"EXTREMO"</formula>
    </cfRule>
    <cfRule type="cellIs" dxfId="128" priority="127" operator="equal">
      <formula>"ALTO"</formula>
    </cfRule>
    <cfRule type="cellIs" dxfId="127" priority="128" operator="equal">
      <formula>"MODERADO"</formula>
    </cfRule>
  </conditionalFormatting>
  <conditionalFormatting sqref="N41:O41 O42:O43">
    <cfRule type="cellIs" dxfId="126" priority="123" operator="equal">
      <formula>"EXTREMO"</formula>
    </cfRule>
    <cfRule type="cellIs" dxfId="125" priority="124" operator="equal">
      <formula>"ALTO"</formula>
    </cfRule>
    <cfRule type="cellIs" dxfId="124" priority="125" operator="equal">
      <formula>"MODERADO"</formula>
    </cfRule>
  </conditionalFormatting>
  <conditionalFormatting sqref="AZ41">
    <cfRule type="cellIs" dxfId="123" priority="120" operator="equal">
      <formula>"EXTREMO"</formula>
    </cfRule>
    <cfRule type="cellIs" dxfId="122" priority="121" operator="equal">
      <formula>"ALTO"</formula>
    </cfRule>
    <cfRule type="cellIs" dxfId="121" priority="122" operator="equal">
      <formula>"MODERADO"</formula>
    </cfRule>
  </conditionalFormatting>
  <conditionalFormatting sqref="N44:O44 O45">
    <cfRule type="cellIs" dxfId="120" priority="117" operator="equal">
      <formula>"EXTREMO"</formula>
    </cfRule>
    <cfRule type="cellIs" dxfId="119" priority="118" operator="equal">
      <formula>"ALTO"</formula>
    </cfRule>
    <cfRule type="cellIs" dxfId="118" priority="119" operator="equal">
      <formula>"MODERADO"</formula>
    </cfRule>
  </conditionalFormatting>
  <conditionalFormatting sqref="AZ44">
    <cfRule type="cellIs" dxfId="117" priority="114" operator="equal">
      <formula>"EXTREMO"</formula>
    </cfRule>
    <cfRule type="cellIs" dxfId="116" priority="115" operator="equal">
      <formula>"ALTO"</formula>
    </cfRule>
    <cfRule type="cellIs" dxfId="115" priority="116" operator="equal">
      <formula>"MODERADO"</formula>
    </cfRule>
  </conditionalFormatting>
  <conditionalFormatting sqref="BH51:BI51 BB51:BD51">
    <cfRule type="containsText" dxfId="114" priority="112" operator="containsText" text="123">
      <formula>NOT(ISERROR(SEARCH("123",#REF!)))</formula>
    </cfRule>
  </conditionalFormatting>
  <conditionalFormatting sqref="N46:O46 O47:O52">
    <cfRule type="cellIs" dxfId="113" priority="109" operator="equal">
      <formula>"EXTREMO"</formula>
    </cfRule>
    <cfRule type="cellIs" dxfId="112" priority="110" operator="equal">
      <formula>"ALTO"</formula>
    </cfRule>
    <cfRule type="cellIs" dxfId="111" priority="111" operator="equal">
      <formula>"MODERADO"</formula>
    </cfRule>
  </conditionalFormatting>
  <conditionalFormatting sqref="AZ46">
    <cfRule type="cellIs" dxfId="110" priority="106" operator="equal">
      <formula>"EXTREMO"</formula>
    </cfRule>
    <cfRule type="cellIs" dxfId="109" priority="107" operator="equal">
      <formula>"ALTO"</formula>
    </cfRule>
    <cfRule type="cellIs" dxfId="108" priority="108" operator="equal">
      <formula>"MODERADO"</formula>
    </cfRule>
  </conditionalFormatting>
  <conditionalFormatting sqref="N53:O53 AZ53 N55:O56 O54 AZ55:AZ56">
    <cfRule type="cellIs" dxfId="107" priority="103" operator="equal">
      <formula>"EXTREMO"</formula>
    </cfRule>
    <cfRule type="cellIs" dxfId="106" priority="104" operator="equal">
      <formula>"ALTO"</formula>
    </cfRule>
    <cfRule type="cellIs" dxfId="105" priority="105" operator="equal">
      <formula>"MODERADO"</formula>
    </cfRule>
  </conditionalFormatting>
  <conditionalFormatting sqref="N7:N8">
    <cfRule type="cellIs" dxfId="104" priority="100" operator="equal">
      <formula>"EXTREMO"</formula>
    </cfRule>
    <cfRule type="cellIs" dxfId="103" priority="101" operator="equal">
      <formula>"ALTO"</formula>
    </cfRule>
    <cfRule type="cellIs" dxfId="102" priority="102" operator="equal">
      <formula>"MODERADO"</formula>
    </cfRule>
  </conditionalFormatting>
  <conditionalFormatting sqref="N10">
    <cfRule type="cellIs" dxfId="101" priority="97" operator="equal">
      <formula>"EXTREMO"</formula>
    </cfRule>
    <cfRule type="cellIs" dxfId="100" priority="98" operator="equal">
      <formula>"ALTO"</formula>
    </cfRule>
    <cfRule type="cellIs" dxfId="99" priority="99" operator="equal">
      <formula>"MODERADO"</formula>
    </cfRule>
  </conditionalFormatting>
  <conditionalFormatting sqref="N12">
    <cfRule type="cellIs" dxfId="98" priority="94" operator="equal">
      <formula>"EXTREMO"</formula>
    </cfRule>
    <cfRule type="cellIs" dxfId="97" priority="95" operator="equal">
      <formula>"ALTO"</formula>
    </cfRule>
    <cfRule type="cellIs" dxfId="96" priority="96" operator="equal">
      <formula>"MODERADO"</formula>
    </cfRule>
  </conditionalFormatting>
  <conditionalFormatting sqref="N13">
    <cfRule type="cellIs" dxfId="95" priority="91" operator="equal">
      <formula>"EXTREMO"</formula>
    </cfRule>
    <cfRule type="cellIs" dxfId="94" priority="92" operator="equal">
      <formula>"ALTO"</formula>
    </cfRule>
    <cfRule type="cellIs" dxfId="93" priority="93" operator="equal">
      <formula>"MODERADO"</formula>
    </cfRule>
  </conditionalFormatting>
  <conditionalFormatting sqref="N14">
    <cfRule type="cellIs" dxfId="92" priority="88" operator="equal">
      <formula>"EXTREMO"</formula>
    </cfRule>
    <cfRule type="cellIs" dxfId="91" priority="89" operator="equal">
      <formula>"ALTO"</formula>
    </cfRule>
    <cfRule type="cellIs" dxfId="90" priority="90" operator="equal">
      <formula>"MODERADO"</formula>
    </cfRule>
  </conditionalFormatting>
  <conditionalFormatting sqref="N15">
    <cfRule type="cellIs" dxfId="89" priority="85" operator="equal">
      <formula>"EXTREMO"</formula>
    </cfRule>
    <cfRule type="cellIs" dxfId="88" priority="86" operator="equal">
      <formula>"ALTO"</formula>
    </cfRule>
    <cfRule type="cellIs" dxfId="87" priority="87" operator="equal">
      <formula>"MODERADO"</formula>
    </cfRule>
  </conditionalFormatting>
  <conditionalFormatting sqref="N16">
    <cfRule type="cellIs" dxfId="86" priority="82" operator="equal">
      <formula>"EXTREMO"</formula>
    </cfRule>
    <cfRule type="cellIs" dxfId="85" priority="83" operator="equal">
      <formula>"ALTO"</formula>
    </cfRule>
    <cfRule type="cellIs" dxfId="84" priority="84" operator="equal">
      <formula>"MODERADO"</formula>
    </cfRule>
  </conditionalFormatting>
  <conditionalFormatting sqref="N20">
    <cfRule type="cellIs" dxfId="83" priority="79" operator="equal">
      <formula>"EXTREMO"</formula>
    </cfRule>
    <cfRule type="cellIs" dxfId="82" priority="80" operator="equal">
      <formula>"ALTO"</formula>
    </cfRule>
    <cfRule type="cellIs" dxfId="81" priority="81" operator="equal">
      <formula>"MODERADO"</formula>
    </cfRule>
  </conditionalFormatting>
  <conditionalFormatting sqref="N24">
    <cfRule type="cellIs" dxfId="80" priority="76" operator="equal">
      <formula>"EXTREMO"</formula>
    </cfRule>
    <cfRule type="cellIs" dxfId="79" priority="77" operator="equal">
      <formula>"ALTO"</formula>
    </cfRule>
    <cfRule type="cellIs" dxfId="78" priority="78" operator="equal">
      <formula>"MODERADO"</formula>
    </cfRule>
  </conditionalFormatting>
  <conditionalFormatting sqref="N25">
    <cfRule type="cellIs" dxfId="77" priority="73" operator="equal">
      <formula>"EXTREMO"</formula>
    </cfRule>
    <cfRule type="cellIs" dxfId="76" priority="74" operator="equal">
      <formula>"ALTO"</formula>
    </cfRule>
    <cfRule type="cellIs" dxfId="75" priority="75" operator="equal">
      <formula>"MODERADO"</formula>
    </cfRule>
  </conditionalFormatting>
  <conditionalFormatting sqref="N26">
    <cfRule type="cellIs" dxfId="74" priority="70" operator="equal">
      <formula>"EXTREMO"</formula>
    </cfRule>
    <cfRule type="cellIs" dxfId="73" priority="71" operator="equal">
      <formula>"ALTO"</formula>
    </cfRule>
    <cfRule type="cellIs" dxfId="72" priority="72" operator="equal">
      <formula>"MODERADO"</formula>
    </cfRule>
  </conditionalFormatting>
  <conditionalFormatting sqref="N30">
    <cfRule type="cellIs" dxfId="71" priority="67" operator="equal">
      <formula>"EXTREMO"</formula>
    </cfRule>
    <cfRule type="cellIs" dxfId="70" priority="68" operator="equal">
      <formula>"ALTO"</formula>
    </cfRule>
    <cfRule type="cellIs" dxfId="69" priority="69" operator="equal">
      <formula>"MODERADO"</formula>
    </cfRule>
  </conditionalFormatting>
  <conditionalFormatting sqref="N31">
    <cfRule type="cellIs" dxfId="68" priority="64" operator="equal">
      <formula>"EXTREMO"</formula>
    </cfRule>
    <cfRule type="cellIs" dxfId="67" priority="65" operator="equal">
      <formula>"ALTO"</formula>
    </cfRule>
    <cfRule type="cellIs" dxfId="66" priority="66" operator="equal">
      <formula>"MODERADO"</formula>
    </cfRule>
  </conditionalFormatting>
  <conditionalFormatting sqref="N33">
    <cfRule type="cellIs" dxfId="65" priority="61" operator="equal">
      <formula>"EXTREMO"</formula>
    </cfRule>
    <cfRule type="cellIs" dxfId="64" priority="62" operator="equal">
      <formula>"ALTO"</formula>
    </cfRule>
    <cfRule type="cellIs" dxfId="63" priority="63" operator="equal">
      <formula>"MODERADO"</formula>
    </cfRule>
  </conditionalFormatting>
  <conditionalFormatting sqref="N34">
    <cfRule type="cellIs" dxfId="62" priority="58" operator="equal">
      <formula>"EXTREMO"</formula>
    </cfRule>
    <cfRule type="cellIs" dxfId="61" priority="59" operator="equal">
      <formula>"ALTO"</formula>
    </cfRule>
    <cfRule type="cellIs" dxfId="60" priority="60" operator="equal">
      <formula>"MODERADO"</formula>
    </cfRule>
  </conditionalFormatting>
  <conditionalFormatting sqref="N39">
    <cfRule type="cellIs" dxfId="59" priority="55" operator="equal">
      <formula>"EXTREMO"</formula>
    </cfRule>
    <cfRule type="cellIs" dxfId="58" priority="56" operator="equal">
      <formula>"ALTO"</formula>
    </cfRule>
    <cfRule type="cellIs" dxfId="57" priority="57" operator="equal">
      <formula>"MODERADO"</formula>
    </cfRule>
  </conditionalFormatting>
  <conditionalFormatting sqref="N40">
    <cfRule type="cellIs" dxfId="56" priority="52" operator="equal">
      <formula>"EXTREMO"</formula>
    </cfRule>
    <cfRule type="cellIs" dxfId="55" priority="53" operator="equal">
      <formula>"ALTO"</formula>
    </cfRule>
    <cfRule type="cellIs" dxfId="54" priority="54" operator="equal">
      <formula>"MODERADO"</formula>
    </cfRule>
  </conditionalFormatting>
  <conditionalFormatting sqref="N42">
    <cfRule type="cellIs" dxfId="53" priority="49" operator="equal">
      <formula>"EXTREMO"</formula>
    </cfRule>
    <cfRule type="cellIs" dxfId="52" priority="50" operator="equal">
      <formula>"ALTO"</formula>
    </cfRule>
    <cfRule type="cellIs" dxfId="51" priority="51" operator="equal">
      <formula>"MODERADO"</formula>
    </cfRule>
  </conditionalFormatting>
  <conditionalFormatting sqref="N43">
    <cfRule type="cellIs" dxfId="50" priority="46" operator="equal">
      <formula>"EXTREMO"</formula>
    </cfRule>
    <cfRule type="cellIs" dxfId="49" priority="47" operator="equal">
      <formula>"ALTO"</formula>
    </cfRule>
    <cfRule type="cellIs" dxfId="48" priority="48" operator="equal">
      <formula>"MODERADO"</formula>
    </cfRule>
  </conditionalFormatting>
  <conditionalFormatting sqref="N45">
    <cfRule type="cellIs" dxfId="47" priority="43" operator="equal">
      <formula>"EXTREMO"</formula>
    </cfRule>
    <cfRule type="cellIs" dxfId="46" priority="44" operator="equal">
      <formula>"ALTO"</formula>
    </cfRule>
    <cfRule type="cellIs" dxfId="45" priority="45" operator="equal">
      <formula>"MODERADO"</formula>
    </cfRule>
  </conditionalFormatting>
  <conditionalFormatting sqref="N47">
    <cfRule type="cellIs" dxfId="44" priority="40" operator="equal">
      <formula>"EXTREMO"</formula>
    </cfRule>
    <cfRule type="cellIs" dxfId="43" priority="41" operator="equal">
      <formula>"ALTO"</formula>
    </cfRule>
    <cfRule type="cellIs" dxfId="42" priority="42" operator="equal">
      <formula>"MODERADO"</formula>
    </cfRule>
  </conditionalFormatting>
  <conditionalFormatting sqref="N48">
    <cfRule type="cellIs" dxfId="41" priority="37" operator="equal">
      <formula>"EXTREMO"</formula>
    </cfRule>
    <cfRule type="cellIs" dxfId="40" priority="38" operator="equal">
      <formula>"ALTO"</formula>
    </cfRule>
    <cfRule type="cellIs" dxfId="39" priority="39" operator="equal">
      <formula>"MODERADO"</formula>
    </cfRule>
  </conditionalFormatting>
  <conditionalFormatting sqref="N49">
    <cfRule type="cellIs" dxfId="38" priority="34" operator="equal">
      <formula>"EXTREMO"</formula>
    </cfRule>
    <cfRule type="cellIs" dxfId="37" priority="35" operator="equal">
      <formula>"ALTO"</formula>
    </cfRule>
    <cfRule type="cellIs" dxfId="36" priority="36" operator="equal">
      <formula>"MODERADO"</formula>
    </cfRule>
  </conditionalFormatting>
  <conditionalFormatting sqref="N50">
    <cfRule type="cellIs" dxfId="35" priority="31" operator="equal">
      <formula>"EXTREMO"</formula>
    </cfRule>
    <cfRule type="cellIs" dxfId="34" priority="32" operator="equal">
      <formula>"ALTO"</formula>
    </cfRule>
    <cfRule type="cellIs" dxfId="33" priority="33" operator="equal">
      <formula>"MODERADO"</formula>
    </cfRule>
  </conditionalFormatting>
  <conditionalFormatting sqref="N51">
    <cfRule type="cellIs" dxfId="32" priority="28" operator="equal">
      <formula>"EXTREMO"</formula>
    </cfRule>
    <cfRule type="cellIs" dxfId="31" priority="29" operator="equal">
      <formula>"ALTO"</formula>
    </cfRule>
    <cfRule type="cellIs" dxfId="30" priority="30" operator="equal">
      <formula>"MODERADO"</formula>
    </cfRule>
  </conditionalFormatting>
  <conditionalFormatting sqref="N52">
    <cfRule type="cellIs" dxfId="29" priority="25" operator="equal">
      <formula>"EXTREMO"</formula>
    </cfRule>
    <cfRule type="cellIs" dxfId="28" priority="26" operator="equal">
      <formula>"ALTO"</formula>
    </cfRule>
    <cfRule type="cellIs" dxfId="27" priority="27" operator="equal">
      <formula>"MODERADO"</formula>
    </cfRule>
  </conditionalFormatting>
  <conditionalFormatting sqref="N54">
    <cfRule type="cellIs" dxfId="26" priority="22" operator="equal">
      <formula>"EXTREMO"</formula>
    </cfRule>
    <cfRule type="cellIs" dxfId="25" priority="23" operator="equal">
      <formula>"ALTO"</formula>
    </cfRule>
    <cfRule type="cellIs" dxfId="24" priority="24" operator="equal">
      <formula>"MODERADO"</formula>
    </cfRule>
  </conditionalFormatting>
  <conditionalFormatting sqref="AZ54">
    <cfRule type="cellIs" dxfId="23" priority="1" operator="equal">
      <formula>"EXTREMO"</formula>
    </cfRule>
    <cfRule type="cellIs" dxfId="22" priority="2" operator="equal">
      <formula>"ALTO"</formula>
    </cfRule>
    <cfRule type="cellIs" dxfId="21" priority="3" operator="equal">
      <formula>"MODERADO"</formula>
    </cfRule>
  </conditionalFormatting>
  <conditionalFormatting sqref="AZ24:AZ26">
    <cfRule type="cellIs" dxfId="20" priority="19" operator="equal">
      <formula>"EXTREMO"</formula>
    </cfRule>
    <cfRule type="cellIs" dxfId="19" priority="20" operator="equal">
      <formula>"ALTO"</formula>
    </cfRule>
    <cfRule type="cellIs" dxfId="18" priority="21" operator="equal">
      <formula>"MODERADO"</formula>
    </cfRule>
  </conditionalFormatting>
  <conditionalFormatting sqref="AZ33:AZ34">
    <cfRule type="cellIs" dxfId="17" priority="16" operator="equal">
      <formula>"EXTREMO"</formula>
    </cfRule>
    <cfRule type="cellIs" dxfId="16" priority="17" operator="equal">
      <formula>"ALTO"</formula>
    </cfRule>
    <cfRule type="cellIs" dxfId="15" priority="18" operator="equal">
      <formula>"MODERADO"</formula>
    </cfRule>
  </conditionalFormatting>
  <conditionalFormatting sqref="AZ39:AZ40">
    <cfRule type="cellIs" dxfId="14" priority="13" operator="equal">
      <formula>"EXTREMO"</formula>
    </cfRule>
    <cfRule type="cellIs" dxfId="13" priority="14" operator="equal">
      <formula>"ALTO"</formula>
    </cfRule>
    <cfRule type="cellIs" dxfId="12" priority="15" operator="equal">
      <formula>"MODERADO"</formula>
    </cfRule>
  </conditionalFormatting>
  <conditionalFormatting sqref="AZ42:AZ43">
    <cfRule type="cellIs" dxfId="11" priority="10" operator="equal">
      <formula>"EXTREMO"</formula>
    </cfRule>
    <cfRule type="cellIs" dxfId="10" priority="11" operator="equal">
      <formula>"ALTO"</formula>
    </cfRule>
    <cfRule type="cellIs" dxfId="9" priority="12" operator="equal">
      <formula>"MODERADO"</formula>
    </cfRule>
  </conditionalFormatting>
  <conditionalFormatting sqref="AZ45">
    <cfRule type="cellIs" dxfId="8" priority="7" operator="equal">
      <formula>"EXTREMO"</formula>
    </cfRule>
    <cfRule type="cellIs" dxfId="7" priority="8" operator="equal">
      <formula>"ALTO"</formula>
    </cfRule>
    <cfRule type="cellIs" dxfId="6" priority="9" operator="equal">
      <formula>"MODERADO"</formula>
    </cfRule>
  </conditionalFormatting>
  <conditionalFormatting sqref="AZ47:AZ52">
    <cfRule type="cellIs" dxfId="5" priority="4" operator="equal">
      <formula>"EXTREMO"</formula>
    </cfRule>
    <cfRule type="cellIs" dxfId="4" priority="5" operator="equal">
      <formula>"ALTO"</formula>
    </cfRule>
    <cfRule type="cellIs" dxfId="3" priority="6" operator="equal">
      <formula>"MODERADO"</formula>
    </cfRule>
  </conditionalFormatting>
  <dataValidations count="12">
    <dataValidation allowBlank="1" showInputMessage="1" showErrorMessage="1" prompt="Seleccione entre las opciones que despliega la lista" sqref="E27:E31 E6:E16 E19:E20 E53:E56 E36:E45" xr:uid="{9EFFDC3A-F217-4680-BD77-01178E2882B4}"/>
    <dataValidation allowBlank="1" showErrorMessage="1" sqref="AB43:AB56 AF43:AF56 AB6:AB40 AF6:AF40 X6:X56" xr:uid="{482262BF-9A06-418F-AAFB-8EDF44F1D31A}"/>
    <dataValidation allowBlank="1" showInputMessage="1" showErrorMessage="1" prompt="_x000a_" sqref="AD43:AD56 AH43:AH56 AH6:AH40 AD6:AD40" xr:uid="{D24521FE-F54D-49F0-ADA4-7AB97869F667}"/>
    <dataValidation allowBlank="1" showInputMessage="1" showErrorMessage="1" prompt="De acuerdo con la causa" sqref="I3:I5" xr:uid="{64BFF3B8-E8CB-44FD-830C-296A88EC430F}"/>
    <dataValidation allowBlank="1" showInputMessage="1" showErrorMessage="1" prompt="Seleccione: _x000a_Asignado:15_x000a_No asignado:0" sqref="W4:W5" xr:uid="{FA8A6A2D-E589-4F74-A1B6-E0DB3A918EA8}"/>
    <dataValidation allowBlank="1" showInputMessage="1" showErrorMessage="1" prompt="Seleccione_x000a_Adecuado:15_x000a_No adecuado:0_x000a_" sqref="Y4:Y5" xr:uid="{C8EE1D97-F974-442D-898D-32F706FB42F5}"/>
    <dataValidation allowBlank="1" showInputMessage="1" showErrorMessage="1" prompt="Seleccione_x000a_Oportuna:15_x000a_Inoportuna:0" sqref="AA4:AA5" xr:uid="{E705546A-6B7C-4543-A1D5-58BF56B535EC}"/>
    <dataValidation allowBlank="1" showInputMessage="1" showErrorMessage="1" prompt="Seleccione _x000a_Previene:15_x000a_Detecta:10_x000a_No es un control:0_x000a_Ejemplo: verficar, validar, cotejar, comparar, revisar, etc." sqref="AC4:AC5" xr:uid="{3C2FDA2A-97E6-4E5B-971A-AC99FE3447CF}"/>
    <dataValidation allowBlank="1" showInputMessage="1" showErrorMessage="1" prompt="Seleccione:_x000a_Confiable:15_x000a_No confiable:0_x000a_" sqref="AE4:AE5" xr:uid="{C4509BE5-C4F5-4C97-BD21-334D3770FA4F}"/>
    <dataValidation allowBlank="1" showInputMessage="1" showErrorMessage="1" prompt="Seleccione_x000a_Se investigan y resuelven oportunamente 15_x000a_No se investigan y resuleven oportunamente 0" sqref="AG4:AG5" xr:uid="{184DF96C-AE66-4DDE-8832-56EEC5E724ED}"/>
    <dataValidation allowBlank="1" showInputMessage="1" showErrorMessage="1" prompt="Seleccione_x000a_Completa:10_x000a_Incompleta:5_x000a_No existe:0" sqref="AI4:AI5" xr:uid="{F92D7EBC-4A46-4471-94AB-7A5CBCBE7376}"/>
    <dataValidation allowBlank="1" showInputMessage="1" showErrorMessage="1" prompt="(Marque con X en la coluna que corresponda)" sqref="U4:V4" xr:uid="{7204971D-E1F2-4982-AB7F-7AD1F355EDCD}"/>
  </dataValidations>
  <printOptions horizontalCentered="1" verticalCentered="1"/>
  <pageMargins left="0" right="0" top="0.43307086614173229" bottom="0.74803149606299213" header="0.31496062992125984" footer="0.31496062992125984"/>
  <pageSetup paperSize="10000" scale="35" orientation="landscape" r:id="rId1"/>
  <headerFooter>
    <oddHeader>&amp;C&amp;"Times New Roman,Normal"&amp;8Anexo 2. Mapa Institucional de Riesgos de Corrupción Observaciones Detalladas Segunda Linea de Defensa</oddHeader>
    <oddFooter>&amp;LPG03-FO401-V6&amp;C&amp;G&amp;RSECCIÓN B - CORRUPCIÓN
&amp;P</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192" operator="containsText" id="{F9C3D49E-CF22-45C1-8DDB-6BD7182967C2}">
            <xm:f>NOT(ISERROR(SEARCH(#REF!,#REF!)))</xm:f>
            <xm:f>#REF!</xm:f>
            <x14:dxf>
              <fill>
                <patternFill>
                  <bgColor rgb="FFFF0000"/>
                </patternFill>
              </fill>
            </x14:dxf>
          </x14:cfRule>
          <xm:sqref>BH14:BI15 BB14:BD15</xm:sqref>
        </x14:conditionalFormatting>
        <x14:conditionalFormatting xmlns:xm="http://schemas.microsoft.com/office/excel/2006/main">
          <x14:cfRule type="containsText" priority="169" operator="containsText" id="{669AFDB1-924B-4D14-A478-E160D29F1000}">
            <xm:f>NOT(ISERROR(SEARCH(#REF!,#REF!)))</xm:f>
            <xm:f>#REF!</xm:f>
            <x14:dxf>
              <fill>
                <patternFill>
                  <bgColor rgb="FFFF0000"/>
                </patternFill>
              </fill>
            </x14:dxf>
          </x14:cfRule>
          <xm:sqref>BH26:BI26 BB26:BD26</xm:sqref>
        </x14:conditionalFormatting>
        <x14:conditionalFormatting xmlns:xm="http://schemas.microsoft.com/office/excel/2006/main">
          <x14:cfRule type="containsText" priority="113" operator="containsText" id="{C7F8C6C3-0909-4A1D-9EE9-92A6D5FF427B}">
            <xm:f>NOT(ISERROR(SEARCH(#REF!,#REF!)))</xm:f>
            <xm:f>#REF!</xm:f>
            <x14:dxf>
              <fill>
                <patternFill>
                  <bgColor rgb="FFFF0000"/>
                </patternFill>
              </fill>
            </x14:dxf>
          </x14:cfRule>
          <xm:sqref>BH51:BI51 BB51:BD51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CORRUPCIÓN</vt:lpstr>
      <vt:lpstr>CORRUPCIÓN!Área_de_impresión</vt:lpstr>
      <vt:lpstr>CORRUPCIÓN!Títulos_a_imprimir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Lynda Peña</dc:creator>
  <cp:lastModifiedBy>Viviana Rocio Bejarano Camargo</cp:lastModifiedBy>
  <cp:lastPrinted>2021-09-09T10:19:43Z</cp:lastPrinted>
  <dcterms:created xsi:type="dcterms:W3CDTF">2021-05-10T22:23:49Z</dcterms:created>
  <dcterms:modified xsi:type="dcterms:W3CDTF">2021-09-15T02:29:54Z</dcterms:modified>
</cp:coreProperties>
</file>