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vivia\Documents\SDHT\2021\riesgos de corrupcion\"/>
    </mc:Choice>
  </mc:AlternateContent>
  <xr:revisionPtr revIDLastSave="0" documentId="8_{20A7BCF2-8C5F-4F78-93BD-A179536E4172}" xr6:coauthVersionLast="47" xr6:coauthVersionMax="47" xr10:uidLastSave="{00000000-0000-0000-0000-000000000000}"/>
  <bookViews>
    <workbookView xWindow="-120" yWindow="-120" windowWidth="20730" windowHeight="11160" xr2:uid="{39354A6C-B9BC-4AE1-80ED-E3A8CDC0B201}"/>
  </bookViews>
  <sheets>
    <sheet name="CORRUPCIÓN" sheetId="1" r:id="rId1"/>
  </sheets>
  <externalReferences>
    <externalReference r:id="rId2"/>
  </externalReferences>
  <definedNames>
    <definedName name="_xlnm._FilterDatabase" localSheetId="0" hidden="1">CORRUPCIÓN!$A$5:$BI$56</definedName>
    <definedName name="_xlnm.Print_Area" localSheetId="0">CORRUPCIÓN!$A$2:$BA$56</definedName>
    <definedName name="impacto">[1]LISTAS!$AK$5:$AP$5</definedName>
    <definedName name="matriz1">[1]LISTAS!$AK$5:$AP$10</definedName>
    <definedName name="Probalidad">[1]LISTAS!$AK$5:$AK$10</definedName>
    <definedName name="_xlnm.Print_Titles" localSheetId="0">CORRUPCIÓN!$2:$5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56" i="1" l="1"/>
  <c r="AZ56" i="1" s="1"/>
  <c r="AU56" i="1"/>
  <c r="AP56" i="1"/>
  <c r="AM56" i="1"/>
  <c r="AO56" i="1" s="1"/>
  <c r="AL56" i="1"/>
  <c r="N56" i="1"/>
  <c r="AY55" i="1"/>
  <c r="AZ55" i="1" s="1"/>
  <c r="AU55" i="1"/>
  <c r="AP55" i="1"/>
  <c r="AM55" i="1"/>
  <c r="AT55" i="1" s="1"/>
  <c r="N55" i="1"/>
  <c r="AY54" i="1"/>
  <c r="AZ54" i="1" s="1"/>
  <c r="AM54" i="1"/>
  <c r="AN54" i="1" s="1"/>
  <c r="N54" i="1"/>
  <c r="AY53" i="1"/>
  <c r="AZ53" i="1" s="1"/>
  <c r="AU53" i="1"/>
  <c r="AT53" i="1"/>
  <c r="AP53" i="1"/>
  <c r="AM53" i="1"/>
  <c r="AL53" i="1"/>
  <c r="N53" i="1"/>
  <c r="AY52" i="1"/>
  <c r="AZ52" i="1" s="1"/>
  <c r="AM52" i="1"/>
  <c r="AN52" i="1" s="1"/>
  <c r="N52" i="1"/>
  <c r="AY51" i="1"/>
  <c r="AZ51" i="1" s="1"/>
  <c r="AM51" i="1"/>
  <c r="AN51" i="1" s="1"/>
  <c r="N51" i="1"/>
  <c r="AY50" i="1"/>
  <c r="AZ50" i="1" s="1"/>
  <c r="AM50" i="1"/>
  <c r="AN50" i="1" s="1"/>
  <c r="N50" i="1"/>
  <c r="AY49" i="1"/>
  <c r="AZ49" i="1" s="1"/>
  <c r="AM49" i="1"/>
  <c r="N49" i="1"/>
  <c r="AY48" i="1"/>
  <c r="AZ48" i="1" s="1"/>
  <c r="AM48" i="1"/>
  <c r="N48" i="1"/>
  <c r="AY47" i="1"/>
  <c r="AZ47" i="1" s="1"/>
  <c r="AM47" i="1"/>
  <c r="AN47" i="1" s="1"/>
  <c r="N47" i="1"/>
  <c r="AY46" i="1"/>
  <c r="AZ46" i="1" s="1"/>
  <c r="AU46" i="1"/>
  <c r="AM46" i="1"/>
  <c r="N46" i="1"/>
  <c r="AY45" i="1"/>
  <c r="AZ45" i="1" s="1"/>
  <c r="AN45" i="1"/>
  <c r="AM45" i="1"/>
  <c r="N45" i="1"/>
  <c r="AY44" i="1"/>
  <c r="AZ44" i="1" s="1"/>
  <c r="AU44" i="1"/>
  <c r="AP44" i="1"/>
  <c r="AM44" i="1"/>
  <c r="AT44" i="1" s="1"/>
  <c r="AL44" i="1"/>
  <c r="N44" i="1"/>
  <c r="AY43" i="1"/>
  <c r="AZ43" i="1" s="1"/>
  <c r="AN43" i="1"/>
  <c r="AM43" i="1"/>
  <c r="N43" i="1"/>
  <c r="AY42" i="1"/>
  <c r="AZ42" i="1" s="1"/>
  <c r="AM42" i="1"/>
  <c r="AN42" i="1" s="1"/>
  <c r="N42" i="1"/>
  <c r="AY41" i="1"/>
  <c r="AZ41" i="1" s="1"/>
  <c r="AU41" i="1"/>
  <c r="AP41" i="1"/>
  <c r="AM41" i="1"/>
  <c r="AL41" i="1"/>
  <c r="N41" i="1"/>
  <c r="AY40" i="1"/>
  <c r="AZ40" i="1" s="1"/>
  <c r="AM40" i="1"/>
  <c r="AN40" i="1" s="1"/>
  <c r="N40" i="1"/>
  <c r="AY39" i="1"/>
  <c r="AZ39" i="1" s="1"/>
  <c r="AM39" i="1"/>
  <c r="AN39" i="1" s="1"/>
  <c r="N39" i="1"/>
  <c r="AY38" i="1"/>
  <c r="AZ38" i="1" s="1"/>
  <c r="AU38" i="1"/>
  <c r="AP38" i="1"/>
  <c r="AM38" i="1"/>
  <c r="N38" i="1"/>
  <c r="AY37" i="1"/>
  <c r="AZ37" i="1" s="1"/>
  <c r="AU37" i="1"/>
  <c r="AP37" i="1"/>
  <c r="AM37" i="1"/>
  <c r="AT37" i="1" s="1"/>
  <c r="AL37" i="1"/>
  <c r="N37" i="1"/>
  <c r="AY36" i="1"/>
  <c r="AZ36" i="1" s="1"/>
  <c r="AU36" i="1"/>
  <c r="AT36" i="1"/>
  <c r="AP36" i="1"/>
  <c r="AM36" i="1"/>
  <c r="AO36" i="1" s="1"/>
  <c r="AL36" i="1"/>
  <c r="N36" i="1"/>
  <c r="AY35" i="1"/>
  <c r="AZ35" i="1" s="1"/>
  <c r="AU35" i="1"/>
  <c r="AP35" i="1"/>
  <c r="AM35" i="1"/>
  <c r="AO35" i="1" s="1"/>
  <c r="N35" i="1"/>
  <c r="AY34" i="1"/>
  <c r="AZ34" i="1" s="1"/>
  <c r="AM34" i="1"/>
  <c r="AN34" i="1" s="1"/>
  <c r="N34" i="1"/>
  <c r="AY33" i="1"/>
  <c r="AZ33" i="1" s="1"/>
  <c r="AM33" i="1"/>
  <c r="AN33" i="1" s="1"/>
  <c r="N33" i="1"/>
  <c r="AY32" i="1"/>
  <c r="AZ32" i="1" s="1"/>
  <c r="AU32" i="1"/>
  <c r="AP32" i="1"/>
  <c r="AM32" i="1"/>
  <c r="N32" i="1"/>
  <c r="AN31" i="1"/>
  <c r="AM31" i="1"/>
  <c r="N31" i="1"/>
  <c r="AN30" i="1"/>
  <c r="AM30" i="1"/>
  <c r="N30" i="1"/>
  <c r="AY29" i="1"/>
  <c r="AZ29" i="1" s="1"/>
  <c r="AU29" i="1"/>
  <c r="AP29" i="1"/>
  <c r="AM29" i="1"/>
  <c r="AL29" i="1"/>
  <c r="N29" i="1"/>
  <c r="AY28" i="1"/>
  <c r="AZ28" i="1" s="1"/>
  <c r="AU28" i="1"/>
  <c r="AT28" i="1"/>
  <c r="AP28" i="1"/>
  <c r="AM28" i="1"/>
  <c r="AO28" i="1" s="1"/>
  <c r="N28" i="1"/>
  <c r="AY27" i="1"/>
  <c r="AZ27" i="1" s="1"/>
  <c r="AU27" i="1"/>
  <c r="AT27" i="1"/>
  <c r="AP27" i="1"/>
  <c r="AM27" i="1"/>
  <c r="AO27" i="1" s="1"/>
  <c r="N27" i="1"/>
  <c r="AY26" i="1"/>
  <c r="AZ26" i="1" s="1"/>
  <c r="AN26" i="1"/>
  <c r="AM26" i="1"/>
  <c r="N26" i="1"/>
  <c r="AY25" i="1"/>
  <c r="AZ25" i="1" s="1"/>
  <c r="AN25" i="1"/>
  <c r="AM25" i="1"/>
  <c r="N25" i="1"/>
  <c r="AY24" i="1"/>
  <c r="AZ24" i="1" s="1"/>
  <c r="AM24" i="1"/>
  <c r="AN24" i="1" s="1"/>
  <c r="N24" i="1"/>
  <c r="AY23" i="1"/>
  <c r="AZ23" i="1" s="1"/>
  <c r="AU23" i="1"/>
  <c r="AP23" i="1"/>
  <c r="AM23" i="1"/>
  <c r="AL23" i="1"/>
  <c r="N23" i="1"/>
  <c r="AY22" i="1"/>
  <c r="AZ22" i="1" s="1"/>
  <c r="AU22" i="1"/>
  <c r="AT22" i="1"/>
  <c r="AP22" i="1"/>
  <c r="AM22" i="1"/>
  <c r="AO22" i="1" s="1"/>
  <c r="N22" i="1"/>
  <c r="AZ21" i="1"/>
  <c r="AU21" i="1"/>
  <c r="AP21" i="1"/>
  <c r="AM21" i="1"/>
  <c r="AO21" i="1" s="1"/>
  <c r="N21" i="1"/>
  <c r="AZ20" i="1"/>
  <c r="AM20" i="1"/>
  <c r="AN20" i="1" s="1"/>
  <c r="N20" i="1"/>
  <c r="AY19" i="1"/>
  <c r="AZ19" i="1" s="1"/>
  <c r="AU19" i="1"/>
  <c r="AP19" i="1"/>
  <c r="AM19" i="1"/>
  <c r="N19" i="1"/>
  <c r="AY18" i="1"/>
  <c r="AZ18" i="1" s="1"/>
  <c r="AU18" i="1"/>
  <c r="AP18" i="1"/>
  <c r="AM18" i="1"/>
  <c r="AO18" i="1" s="1"/>
  <c r="AL18" i="1"/>
  <c r="N18" i="1"/>
  <c r="AY17" i="1"/>
  <c r="AZ17" i="1" s="1"/>
  <c r="AU17" i="1"/>
  <c r="AP17" i="1"/>
  <c r="AM17" i="1"/>
  <c r="AO17" i="1" s="1"/>
  <c r="AL17" i="1"/>
  <c r="N17" i="1"/>
  <c r="AM16" i="1"/>
  <c r="AN16" i="1" s="1"/>
  <c r="AL16" i="1"/>
  <c r="N16" i="1"/>
  <c r="AL15" i="1"/>
  <c r="N15" i="1"/>
  <c r="AM14" i="1"/>
  <c r="AN14" i="1" s="1"/>
  <c r="AL14" i="1"/>
  <c r="N14" i="1"/>
  <c r="AM13" i="1"/>
  <c r="AN13" i="1" s="1"/>
  <c r="AL13" i="1"/>
  <c r="N13" i="1"/>
  <c r="AM12" i="1"/>
  <c r="AN12" i="1" s="1"/>
  <c r="AL12" i="1"/>
  <c r="N12" i="1"/>
  <c r="AY11" i="1"/>
  <c r="AZ11" i="1" s="1"/>
  <c r="AU11" i="1"/>
  <c r="AP11" i="1"/>
  <c r="AM11" i="1"/>
  <c r="AL11" i="1"/>
  <c r="N11" i="1"/>
  <c r="AM10" i="1"/>
  <c r="AN10" i="1" s="1"/>
  <c r="AL10" i="1"/>
  <c r="N10" i="1"/>
  <c r="AY9" i="1"/>
  <c r="AU9" i="1"/>
  <c r="AP9" i="1"/>
  <c r="AM9" i="1"/>
  <c r="AL9" i="1"/>
  <c r="N9" i="1"/>
  <c r="AZ8" i="1"/>
  <c r="AM8" i="1"/>
  <c r="AN8" i="1" s="1"/>
  <c r="AL8" i="1"/>
  <c r="N8" i="1"/>
  <c r="AZ7" i="1"/>
  <c r="AM7" i="1"/>
  <c r="AN7" i="1" s="1"/>
  <c r="AL7" i="1"/>
  <c r="N7" i="1"/>
  <c r="AY6" i="1"/>
  <c r="AU6" i="1"/>
  <c r="AT6" i="1"/>
  <c r="AP6" i="1"/>
  <c r="AM6" i="1"/>
  <c r="AN6" i="1" s="1"/>
  <c r="AL6" i="1"/>
  <c r="N6" i="1"/>
  <c r="AT18" i="1" l="1"/>
  <c r="AV18" i="1" s="1"/>
  <c r="AW18" i="1" s="1"/>
  <c r="AO19" i="1"/>
  <c r="AQ19" i="1" s="1"/>
  <c r="AR19" i="1" s="1"/>
  <c r="AS19" i="1" s="1"/>
  <c r="AT21" i="1"/>
  <c r="AV21" i="1" s="1"/>
  <c r="AW21" i="1" s="1"/>
  <c r="AQ22" i="1"/>
  <c r="AR22" i="1" s="1"/>
  <c r="AS22" i="1" s="1"/>
  <c r="AQ36" i="1"/>
  <c r="AR36" i="1" s="1"/>
  <c r="AS36" i="1" s="1"/>
  <c r="AN18" i="1"/>
  <c r="AN21" i="1"/>
  <c r="AV44" i="1"/>
  <c r="AW44" i="1" s="1"/>
  <c r="AV27" i="1"/>
  <c r="AW27" i="1" s="1"/>
  <c r="AQ28" i="1"/>
  <c r="AR28" i="1" s="1"/>
  <c r="AO23" i="1"/>
  <c r="AQ23" i="1" s="1"/>
  <c r="AR23" i="1" s="1"/>
  <c r="AS23" i="1" s="1"/>
  <c r="AO9" i="1"/>
  <c r="AQ9" i="1" s="1"/>
  <c r="AR9" i="1" s="1"/>
  <c r="AS9" i="1" s="1"/>
  <c r="AQ18" i="1"/>
  <c r="AR18" i="1" s="1"/>
  <c r="AS18" i="1" s="1"/>
  <c r="AQ21" i="1"/>
  <c r="AR21" i="1" s="1"/>
  <c r="AS21" i="1" s="1"/>
  <c r="AO53" i="1"/>
  <c r="AQ53" i="1" s="1"/>
  <c r="AR53" i="1" s="1"/>
  <c r="AS53" i="1" s="1"/>
  <c r="AQ17" i="1"/>
  <c r="AR17" i="1" s="1"/>
  <c r="AS17" i="1" s="1"/>
  <c r="AV22" i="1"/>
  <c r="AW22" i="1" s="1"/>
  <c r="AQ27" i="1"/>
  <c r="AR27" i="1" s="1"/>
  <c r="AV37" i="1"/>
  <c r="AW37" i="1" s="1"/>
  <c r="AV55" i="1"/>
  <c r="AW55" i="1" s="1"/>
  <c r="AQ56" i="1"/>
  <c r="AR56" i="1" s="1"/>
  <c r="AS56" i="1" s="1"/>
  <c r="AO11" i="1"/>
  <c r="AQ11" i="1" s="1"/>
  <c r="AR11" i="1" s="1"/>
  <c r="AS11" i="1" s="1"/>
  <c r="AT46" i="1"/>
  <c r="AV46" i="1" s="1"/>
  <c r="AW46" i="1" s="1"/>
  <c r="AV6" i="1"/>
  <c r="AW6" i="1" s="1"/>
  <c r="AX6" i="1" s="1"/>
  <c r="AZ6" i="1" s="1"/>
  <c r="AO29" i="1"/>
  <c r="AQ29" i="1" s="1"/>
  <c r="AR29" i="1" s="1"/>
  <c r="AS29" i="1" s="1"/>
  <c r="AO32" i="1"/>
  <c r="AQ32" i="1" s="1"/>
  <c r="AR32" i="1" s="1"/>
  <c r="AS32" i="1" s="1"/>
  <c r="AV36" i="1"/>
  <c r="AW36" i="1" s="1"/>
  <c r="AN53" i="1"/>
  <c r="AQ35" i="1"/>
  <c r="AR35" i="1" s="1"/>
  <c r="AS35" i="1" s="1"/>
  <c r="AN36" i="1"/>
  <c r="AO41" i="1"/>
  <c r="AQ41" i="1" s="1"/>
  <c r="AR41" i="1" s="1"/>
  <c r="AS41" i="1" s="1"/>
  <c r="AV53" i="1"/>
  <c r="AW53" i="1" s="1"/>
  <c r="AN46" i="1"/>
  <c r="AN56" i="1"/>
  <c r="AO6" i="1"/>
  <c r="AQ6" i="1" s="1"/>
  <c r="AR6" i="1" s="1"/>
  <c r="AS6" i="1" s="1"/>
  <c r="AN9" i="1"/>
  <c r="AT9" i="1"/>
  <c r="AV9" i="1" s="1"/>
  <c r="AW9" i="1" s="1"/>
  <c r="AX9" i="1" s="1"/>
  <c r="AZ9" i="1" s="1"/>
  <c r="AN11" i="1"/>
  <c r="AT11" i="1"/>
  <c r="AV11" i="1" s="1"/>
  <c r="AW11" i="1" s="1"/>
  <c r="AN19" i="1"/>
  <c r="AT19" i="1"/>
  <c r="AV19" i="1" s="1"/>
  <c r="AW19" i="1" s="1"/>
  <c r="AN27" i="1"/>
  <c r="AN28" i="1"/>
  <c r="AV28" i="1"/>
  <c r="AW28" i="1" s="1"/>
  <c r="AT38" i="1"/>
  <c r="AV38" i="1" s="1"/>
  <c r="AW38" i="1" s="1"/>
  <c r="AN41" i="1"/>
  <c r="AT41" i="1"/>
  <c r="AV41" i="1" s="1"/>
  <c r="AW41" i="1" s="1"/>
  <c r="AN17" i="1"/>
  <c r="AT17" i="1"/>
  <c r="AV17" i="1" s="1"/>
  <c r="AW17" i="1" s="1"/>
  <c r="AN22" i="1"/>
  <c r="AT23" i="1"/>
  <c r="AV23" i="1" s="1"/>
  <c r="AW23" i="1" s="1"/>
  <c r="AN23" i="1"/>
  <c r="AT29" i="1"/>
  <c r="AV29" i="1" s="1"/>
  <c r="AW29" i="1" s="1"/>
  <c r="AN29" i="1"/>
  <c r="AT32" i="1"/>
  <c r="AV32" i="1" s="1"/>
  <c r="AW32" i="1" s="1"/>
  <c r="AN32" i="1"/>
  <c r="AT35" i="1"/>
  <c r="AV35" i="1" s="1"/>
  <c r="AW35" i="1" s="1"/>
  <c r="AN35" i="1"/>
  <c r="AO37" i="1"/>
  <c r="AQ37" i="1" s="1"/>
  <c r="AO38" i="1"/>
  <c r="AQ38" i="1" s="1"/>
  <c r="AO44" i="1"/>
  <c r="AQ44" i="1" s="1"/>
  <c r="AO55" i="1"/>
  <c r="AQ55" i="1" s="1"/>
  <c r="AT56" i="1"/>
  <c r="AV56" i="1" s="1"/>
  <c r="AW56" i="1" s="1"/>
  <c r="AN37" i="1"/>
  <c r="AN38" i="1"/>
  <c r="AN44" i="1"/>
  <c r="AO46" i="1"/>
  <c r="AQ46" i="1" s="1"/>
  <c r="AN55" i="1"/>
  <c r="AS27" i="1" l="1"/>
  <c r="AS28" i="1"/>
  <c r="AR46" i="1"/>
  <c r="AS46" i="1" s="1"/>
  <c r="AR44" i="1"/>
  <c r="AS44" i="1" s="1"/>
  <c r="AR37" i="1"/>
  <c r="AS37" i="1" s="1"/>
  <c r="AR55" i="1"/>
  <c r="AS55" i="1" s="1"/>
  <c r="AR38" i="1"/>
  <c r="AS38" i="1" s="1"/>
</calcChain>
</file>

<file path=xl/sharedStrings.xml><?xml version="1.0" encoding="utf-8"?>
<sst xmlns="http://schemas.openxmlformats.org/spreadsheetml/2006/main" count="1539" uniqueCount="743">
  <si>
    <t>MAPA DE RIESGOS DE CORRUPCIÓN</t>
  </si>
  <si>
    <t>IDENTIFICACIÓN DEL RIESGO</t>
  </si>
  <si>
    <t xml:space="preserve">VALORACIÓN Y ANÁLISIS DEL RIESGO  </t>
  </si>
  <si>
    <t>MANEJO DEL RIESGO</t>
  </si>
  <si>
    <t>Riesgo inherente</t>
  </si>
  <si>
    <t>Relación de controles</t>
  </si>
  <si>
    <t>1. Responsable</t>
  </si>
  <si>
    <t>2. Periodicidad</t>
  </si>
  <si>
    <t xml:space="preserve"> 3. Propósito</t>
  </si>
  <si>
    <t>4. Cómo se realiza la actividad de control</t>
  </si>
  <si>
    <t>5. Qué pasa con las observaciones o desviaciones</t>
  </si>
  <si>
    <t>6. Evidencia de la ejecución del control</t>
  </si>
  <si>
    <t>Zona de riesgo residual</t>
  </si>
  <si>
    <t>Acciones del Riesgo Residual</t>
  </si>
  <si>
    <t>Tiempo de ejecución</t>
  </si>
  <si>
    <t>Indicador</t>
  </si>
  <si>
    <t xml:space="preserve">Tipo de control </t>
  </si>
  <si>
    <t>Tipo Proceso</t>
  </si>
  <si>
    <t xml:space="preserve">Versión </t>
  </si>
  <si>
    <t>Fecha actualización</t>
  </si>
  <si>
    <t>Proceso asociado</t>
  </si>
  <si>
    <t>Observación General</t>
  </si>
  <si>
    <t>No.</t>
  </si>
  <si>
    <t>Cod Riesgo</t>
  </si>
  <si>
    <t xml:space="preserve">Riesgo </t>
  </si>
  <si>
    <t xml:space="preserve">Factor de riesgo asociado </t>
  </si>
  <si>
    <t xml:space="preserve">Causas </t>
  </si>
  <si>
    <t>Consecuencias</t>
  </si>
  <si>
    <t>Probabilidad RI</t>
  </si>
  <si>
    <t>Impacto RI</t>
  </si>
  <si>
    <t>Zona de riesgo Inherente</t>
  </si>
  <si>
    <t>Cod Act</t>
  </si>
  <si>
    <t>Actividad de control</t>
  </si>
  <si>
    <t>Cumplimiento</t>
  </si>
  <si>
    <t>Observacion Control</t>
  </si>
  <si>
    <t>Preventivo</t>
  </si>
  <si>
    <t>Detectivo</t>
  </si>
  <si>
    <t>¿Existe un responsable asignado a la ejecución del control?</t>
  </si>
  <si>
    <t>Indique nombre o cargo y en donde se evidencia</t>
  </si>
  <si>
    <t>¿El responsable tiene la autoridad en la ejecución del control?</t>
  </si>
  <si>
    <t>Indique en dónde se encuentra asignada la autoridad</t>
  </si>
  <si>
    <t>¿Tiene periodicidad definida?</t>
  </si>
  <si>
    <t>En dónde se encuentra documnentada la periodicidad</t>
  </si>
  <si>
    <t>¿El control previene o detecta las causas que pueden dar origen al riesgo?</t>
  </si>
  <si>
    <t>Indique cómo previene o detecta</t>
  </si>
  <si>
    <t>¿Es confiable la fuente de información que se utiliza en el desarrollo del control?</t>
  </si>
  <si>
    <t>Porqué es confiable la fuente de iformación y en dónde está documentado</t>
  </si>
  <si>
    <t>¿Las observaciones, desviaciones o diferencias identificadas como resultados de la ejecución del control son investigadas y resueltas de manera oportuna?</t>
  </si>
  <si>
    <t>Cómo se investigan y en dónde está documentado</t>
  </si>
  <si>
    <t>¿Se deja evidencia o rastro de la ejecución del control, que permita a cualquier tercero con la evidencia, llegar a la misma conclusión?</t>
  </si>
  <si>
    <t>Cuál es la evidencia y en dónde está documentado</t>
  </si>
  <si>
    <t>Escala Afectada</t>
  </si>
  <si>
    <t>Número de controles asociados al riesgo</t>
  </si>
  <si>
    <t>Calificación del Control</t>
  </si>
  <si>
    <t>Rango de calificación del control
(Fuerte 96 - 100
Moderado 86 - 95
Débil 0-85)</t>
  </si>
  <si>
    <t>Suma calificacion de controles</t>
  </si>
  <si>
    <t>número de causas</t>
  </si>
  <si>
    <t>promedio calificacion controles</t>
  </si>
  <si>
    <t>solidez del control</t>
  </si>
  <si>
    <t>Desplazamiento</t>
  </si>
  <si>
    <t>Total Calificación Controles Probabilidad</t>
  </si>
  <si>
    <t>Número de controles Probabilidad</t>
  </si>
  <si>
    <t>Probabilidad conjunto controles</t>
  </si>
  <si>
    <t>Afectación conjunto de controles probabilidad</t>
  </si>
  <si>
    <t xml:space="preserve">Probabilidad </t>
  </si>
  <si>
    <t xml:space="preserve">Impacto </t>
  </si>
  <si>
    <t xml:space="preserve">Zona de riesgo residual </t>
  </si>
  <si>
    <t>Opción de manejo</t>
  </si>
  <si>
    <t>Acciones</t>
  </si>
  <si>
    <t>Soporte</t>
  </si>
  <si>
    <t xml:space="preserve">Responsables </t>
  </si>
  <si>
    <t>Desde                        (dd/mm/aaaa)</t>
  </si>
  <si>
    <t>Hasta                         (dd/mm/aaaa)</t>
  </si>
  <si>
    <t>Meta</t>
  </si>
  <si>
    <t>Nombre</t>
  </si>
  <si>
    <t>Fórmula</t>
  </si>
  <si>
    <t>Misional</t>
  </si>
  <si>
    <t xml:space="preserve">
Control de Vivienda y Veeduría a las Curadurías</t>
  </si>
  <si>
    <t>R42</t>
  </si>
  <si>
    <t xml:space="preserve">Posibilidad de recibir dadivas  por realización de trámites y/o actuaciones administrativas  establecidas por la Ley para beneficio propio y/o de un tercero </t>
  </si>
  <si>
    <t>INT- Recursos y conocimientos con que se cuenta (económicos, personas, procesos, sistemas, tecnología, información)</t>
  </si>
  <si>
    <t>Falta de claridad al momento de informar los usuarios respecto a  los trámites y/o servicios asociados al proceso</t>
  </si>
  <si>
    <t>Pérdida de la imagen institucional</t>
  </si>
  <si>
    <t>Rara vez</t>
  </si>
  <si>
    <t>Mayor</t>
  </si>
  <si>
    <t>C37</t>
  </si>
  <si>
    <t>El  responsable del Proceso de Control de Vivienda y Veeduría a las Curadurías,  programará en el plan estratégico de comunicaciones la realización de  una  (1)  campaña de divulgación tanto a los usuarios externos e internos por diferentes medios comunicación  relacionada con la gratuidad de los trámites, procedimientos y servicios que son generados en el Proceso.</t>
  </si>
  <si>
    <t>Cumple</t>
  </si>
  <si>
    <t>x</t>
  </si>
  <si>
    <t>Subsecretaría de Inspección, Vigilancia y Control de Vivienda</t>
  </si>
  <si>
    <t>Plan estratégico de comunicaciones</t>
  </si>
  <si>
    <t>De acuerdo al tiempo establecido en el plan estratégico de comunicaciones y de acuerdo a la necesidad de la Subsecretaría de IVCV</t>
  </si>
  <si>
    <t>Divulgar a los usuarios internos y externos del proceso información respecto a la gratuidad de los trámites, procedimientos  y/o servicios de la SIVCV</t>
  </si>
  <si>
    <t>Actividad 1, 3 y 4 del procedimiento PG02-PR17 Comunicación Interna
Lineamiento 4 del procedimiento PG02-PR17 Comunicación Interna</t>
  </si>
  <si>
    <t xml:space="preserve">Se envía por correo electrónico  a la Oficina de Comunicaciones, las piezas comunicacionales  para la aprobación respectiva, en caso de solicitar ajustes se responde y se envía los ajustes solicitados, donde nuevamente se envían para revisión y aprobación final </t>
  </si>
  <si>
    <t>Correos electrónicos, formato PG02-FO44, piezas gráficas, publicaciones en redes sociales o páginas web, envíos de correos a los funciones y/o contratistas del proceso.</t>
  </si>
  <si>
    <t>Impacto</t>
  </si>
  <si>
    <t>Reducir</t>
  </si>
  <si>
    <t>Realizar informe de manera semestral en donde se relacionen las campañas dirigidas a los usuarios internos y/o externos respecto a los trámites, procedimientos y/o servicios de la SIVCV</t>
  </si>
  <si>
    <t>Informe Semestral</t>
  </si>
  <si>
    <t xml:space="preserve">Informes </t>
  </si>
  <si>
    <t>Dos Informes de campañas de divulgación</t>
  </si>
  <si>
    <t>INT- Funciones y responsabilidades políticas, objetivos y estrategias implementadas</t>
  </si>
  <si>
    <t>Desconocimiento de los funcionarios y/o contratistas de los procedimientos, trámites y/o servicios asociados al proceso para atender las solicitudes de los usuarios.</t>
  </si>
  <si>
    <t>Pérdida de confianza en lo público</t>
  </si>
  <si>
    <t>C38</t>
  </si>
  <si>
    <t>Los responsables del Proceso de Control de Vivienda y Veeduría a las Curadurías, al inicio de cada vigencia y/o cada vez que se incorpore una persona nueva, capacitará a los funcionarios y/o contratistas en los  procedimientos que implementa el área de la Subsecretaría IVC para atender las solicitudes de los usuarios y/o grupos de interés.</t>
  </si>
  <si>
    <t>Subsecretaría de Inspección, Vigilancia y Control de Vivienda
Subdirector de Prevención y Seguimiento
Subdirector de Investigaciones y Control de Vivienda
Líderes de grupo</t>
  </si>
  <si>
    <t>Estudios previsto del contrato
Obligaciones del contratista</t>
  </si>
  <si>
    <t xml:space="preserve">Cada Vigencia y/o cada vez que ingrese personal nuevo </t>
  </si>
  <si>
    <t>Orientar a la ciudadanía en los trámites de la Subdirección de Prevención y Seguimiento</t>
  </si>
  <si>
    <t>Procedimientos del Proceso de Control de Vivienda y Veeduría a las Curadurías- Mapa Interactivo.</t>
  </si>
  <si>
    <t>Se requiere que todo el personal del Proceso de Control de Vivienda y Veeduría a las Curadurías deba asistir a las socializaciones de los procedimientos, en caso de no asistir por una justa causa reprogramar nuevamente por parte del Líder de cada grupo de trabajo</t>
  </si>
  <si>
    <t>Acta o Listado de asistencia, correos electrónicos.</t>
  </si>
  <si>
    <t>100 FUERTE</t>
  </si>
  <si>
    <t xml:space="preserve">Realizar tres socializaciones al personal  del área, sobre los procedimientos del Proceso de Control de Vivienda y Veeduría a las Curadurías. </t>
  </si>
  <si>
    <t xml:space="preserve">Listado de Asistencia - acta de reunión </t>
  </si>
  <si>
    <t>Subsecretaría de Inspección, Vigilancia y Control de Vivienda
Subdirección de Prevención y Seguimiento
Subdirección de Investigaciones y Control de Vivienda
Líder de Equipo</t>
  </si>
  <si>
    <t xml:space="preserve"> Socializaciones de los Procedimientos de Control de Vivienda</t>
  </si>
  <si>
    <t>Número Socializaciones Realizadas/ 3  Socializaciones Programadas</t>
  </si>
  <si>
    <t>Falta de
comportamientos
de integridad en los servidores públicos que atienden el trámite</t>
  </si>
  <si>
    <t>Pérdida de credibilidad y
confianza del ciudadano</t>
  </si>
  <si>
    <t>C39</t>
  </si>
  <si>
    <t>Al inicio de cada vigencia , los responsables del Proceso de Control de Vivienda y Veeduría a las Curadurías , programarán con el área de Control Disciplinario,  una  sensibilización para los funcionarios y/o contratistas  sobre las incidencias legales que puede generar el cobro por la realización de un trámite o servicio que brinda la Subsecretaría de Inspección, Vigilancia y Control de Vivienda, los cuales son gratuitos.</t>
  </si>
  <si>
    <t>Subsecretaría de Inspección, Vigilancia y Control de Vivienda
Subdirector de Prevención y Seguimiento
Subdirector de Investigaciones y Control de Vivienda</t>
  </si>
  <si>
    <t>Manual de funciones
Obligaciones Contractuales
Código de Integridad</t>
  </si>
  <si>
    <t>Semestralmente</t>
  </si>
  <si>
    <t>Recordar a los funcionarios y contratistas las incidencias disciplinarias, sancionatorias o fiscales que tiene el cobro por la prestación de un trámite y/o servicio</t>
  </si>
  <si>
    <t xml:space="preserve">Radicación de documentos para enajenación Actividad No. 1 a la 8, 13, 14, 15 y 16 del procedimiento PM05-PR33 </t>
  </si>
  <si>
    <t>Se requiere que todos los responsables de atender a los ciudadanos deban asistir a las charlas, en caso de no asistir se deberá reprogramar nuevamente.</t>
  </si>
  <si>
    <t>Comunicación dirigida al área de Control Disciplinario frente a la situación que incurre el profesional.</t>
  </si>
  <si>
    <t xml:space="preserve">
Sensibilizar a los servidores públicos (contratistas y/o funcionarios) mediante, charlas, comunicados, piezas comunicativas y/o cápsulas sobre las incidencias que pueden generar realizar el cobro de un trámite y/o servicio.</t>
  </si>
  <si>
    <t xml:space="preserve">Listado de Asistencia -acta de reunión </t>
  </si>
  <si>
    <t>Subsecretaría de Inspección, Vigilancia y Control de Vivienda
Subdirección de Prevención y Seguimiento
Subdirección de Investigaciones y Control de Vivienda</t>
  </si>
  <si>
    <t>Sensibilización sobre incidencias por cobro de un trámite y/o servicio</t>
  </si>
  <si>
    <t>1 sensibilización</t>
  </si>
  <si>
    <t>R43</t>
  </si>
  <si>
    <t>Posibilidad de perdida o manipulación de un expediente para evitar sanciones en beneficio de un tercero.</t>
  </si>
  <si>
    <t>Custodia inapropiada por parte de los funcionarios y/o contratistas</t>
  </si>
  <si>
    <t xml:space="preserve">Pérdida de trazabilidad del proceso por aplicación deficiente de las actividades relacionadas con la Gestión Documental </t>
  </si>
  <si>
    <t>Probable</t>
  </si>
  <si>
    <t>Catastrófico</t>
  </si>
  <si>
    <t>C40</t>
  </si>
  <si>
    <t xml:space="preserve">Todo el personal del Proceso de Control de Vivienda y veeduría a las Curadurías, debera aplicar el procedimiento PS03-PR05 Préstamo y consulta de documentos, cada vez que se requiera un expediente.
</t>
  </si>
  <si>
    <t>Profesionales del Proceso de Control de Vivienda y veeduría a las Curadurías</t>
  </si>
  <si>
    <t>Manual de funciones
Obligaciones Contractuales
Código de Integridad
Procedimiento PS03-PR05</t>
  </si>
  <si>
    <t>cada vez que se requiera un expediente</t>
  </si>
  <si>
    <t>Acceder  a la información mediante el préstamo y la consulta de expedientes custodiados en los Archivos de Gestión y/o en el Archivo Central de la Secretaría Distrital del Hábitat - SDHT</t>
  </si>
  <si>
    <t>Actividad 1 a la 6: Solicitud de expedientes
y Actividad 7, 8,9,11: Devolución de expedientes del procedimiento PS03-PR05 Préstamo y consulta de documentos</t>
  </si>
  <si>
    <t>Actividad No. 2, 3, 9 y 10 del procedimiento PS03-PR05 Préstamo y consulta de documentos</t>
  </si>
  <si>
    <t>Email , PS03-FO57 Planilla de Control para préstamo y consulta de documentos</t>
  </si>
  <si>
    <t>Probabilidad</t>
  </si>
  <si>
    <t>Elaborar  y remitir  para el área de gestión documental,  el informe mensual de seguimiento a préstamo de expedientes del área de acuerdo con lo establecido en la actividad 12  del procedimiento préstamo y consulta de documentos PS03-PR05</t>
  </si>
  <si>
    <t>Informe Mensual de Préstamo y consulta de  expedientes.
Memorando y/o correo de envío</t>
  </si>
  <si>
    <t>Informe préstamo y consulta de Expediente</t>
  </si>
  <si>
    <t xml:space="preserve">Numero de Informes elaborados/ 12 Informes Programados </t>
  </si>
  <si>
    <t xml:space="preserve">Inadecuada alimentación y cargue de la información en el SIDIVIC </t>
  </si>
  <si>
    <t>Caducidad de términos
Demoras en el tramite de las investigaciones administrativas, ocasionando sanciones disciplinarias y acciones judiciales (Tutelas, Demandas)</t>
  </si>
  <si>
    <t>C41</t>
  </si>
  <si>
    <t>Todos el personal del Proceso de Control de Vivienda y Veeduría a las Curadurías, debe alimentar la información de cada expediente en el SIDIVIC y/o base de datos, de acuerdo con los trámites adelantados en las diferentes etapas de las investigaciones administrativas, con el propósito de tener actualizado el inventario de los expedientes que están a cargo del área de Inspección, Vigilancia y Control de Vivienda.</t>
  </si>
  <si>
    <t>Manual de funciones
Obligaciones Contractuales
Código de Integridad
Procedimiento</t>
  </si>
  <si>
    <t>Evitar perdida de competencia caducidades y vencimiento de términos de las actuaciones administrativas</t>
  </si>
  <si>
    <t>Si se pierde un expediente, se debe poner en conocimiento a Gestión Documental y Control Disciplinario y aplicar el procedimiento de reconstrucción de expedientes</t>
  </si>
  <si>
    <t>SIDIVIC y/o base de datos actualizada del inventario de los expedientes a cargo de la SIVC</t>
  </si>
  <si>
    <t>Improbable</t>
  </si>
  <si>
    <t>EXTREMO</t>
  </si>
  <si>
    <t>Realizar seguimiento mensual  al inventario  de los expedientes activos por parte de los lideres de los grupos de trabajo del área de SIVC</t>
  </si>
  <si>
    <t>Informe mensual de seguimiento al inventario de  expedientes</t>
  </si>
  <si>
    <t>Informe mensual inventario de expedientes</t>
  </si>
  <si>
    <t>Número de Informes elaborados/ 12 informes de seguimiento programado</t>
  </si>
  <si>
    <t>Evaluación</t>
  </si>
  <si>
    <t>Evaluación, Asesoría y Mejora</t>
  </si>
  <si>
    <t>R38</t>
  </si>
  <si>
    <t>Posibilidad de Influencia y manupulación indebida de información analizada para las auditorías o informes de seguimiento por Control Interno con el fin de obtener un beneficio propio o de un tercero</t>
  </si>
  <si>
    <t>Falta de revisión de los informes</t>
  </si>
  <si>
    <t>Sanciones disciplinarias, fiscales y/o penales</t>
  </si>
  <si>
    <t>C49</t>
  </si>
  <si>
    <t>Revision de los informes de auditoria o de seguimiento por parte de la Asesora de Control Interno</t>
  </si>
  <si>
    <t>Asesora de Control Interno</t>
  </si>
  <si>
    <t>Manual de funciones cargo Asesor de Control Interno
Procedimiento PE01-PR07 “Evaluación y Seguimiento”
PE01-PR08 "Planes de Mejoramiento"</t>
  </si>
  <si>
    <t>Cada vez que se realiza un informe de auditoria o seguimiento</t>
  </si>
  <si>
    <t>Comparando las evidencias con los resultados del informe de auditoria o seguimiento</t>
  </si>
  <si>
    <t>Se basa en una evidencia totalmente objetiva y se evidencia a través de correos electrónicos</t>
  </si>
  <si>
    <t>En caso de encontrar inconsistencias o debilidades en el análisis por parte del equipo auditor, se requieren los ajustes o aclaraciones al equipo auditor, documentado a través de correo electrónico y en los procedimientos PE01-PR07 “Evaluación y Seguimiento” y PE01-PR08 "Planes de Mejoramiento"</t>
  </si>
  <si>
    <t>Correo electrónico</t>
  </si>
  <si>
    <t>Solicitar acceso restringido a la Subdirección Administrativa del archivo de gestion de control interno</t>
  </si>
  <si>
    <t>Mesa de ayuda y memorando de solicitud</t>
  </si>
  <si>
    <t>Solicitud realizada</t>
  </si>
  <si>
    <t>Numero de solicitudes realizadas</t>
  </si>
  <si>
    <t>Falta de controles para proteger la información confidencial aportada por los demás procesos, en medio físico e impedir el acceso no autorizado.</t>
  </si>
  <si>
    <t>No hay control</t>
  </si>
  <si>
    <t>66,6666666666667 MODERADO</t>
  </si>
  <si>
    <t>ALTO</t>
  </si>
  <si>
    <t>Falta de controles para proteger la información confidencial aportada por los demás procesos, en medio digital o electrónico, e impedir el acceso no autorizado.</t>
  </si>
  <si>
    <t>C50</t>
  </si>
  <si>
    <t>Solicitud de permisos de acceso a la carpeta compartida asignada a Control Interno a través de la Mesa de Ayuda</t>
  </si>
  <si>
    <t>NR</t>
  </si>
  <si>
    <t>Procedimiento PS05-PR01 "soporte técnico de usuario", lineamiento 4.4</t>
  </si>
  <si>
    <t>Cada vez que se requiera</t>
  </si>
  <si>
    <t>Garantizar al acceso a la información solo al personal autorizado</t>
  </si>
  <si>
    <t>Hace parte del SIG y corresponde al procedimiento PS05-PR01 "soporte técnico de usuario"</t>
  </si>
  <si>
    <t>Resolución del ticket y correspondiente verificación una vez es resuelto</t>
  </si>
  <si>
    <t>La Mesa de Ayuda (GLPI) crea un número de ticket asignado al cual se le puede hacer trazabilidad en cualquier momento determinado</t>
  </si>
  <si>
    <t>PROC- Responsables del proceso</t>
  </si>
  <si>
    <t>Falta de independencia por parte del auditor o asesor.</t>
  </si>
  <si>
    <t>C51</t>
  </si>
  <si>
    <t>Suscripción de formato PE01-FO644 "Acuerdo de confidencialidad - declaración conflicto de interés para auditores internos"</t>
  </si>
  <si>
    <t>Equipo Auditor</t>
  </si>
  <si>
    <t>En el Procedimiento PE01-PR07 “Evaluación y Seguimiento”</t>
  </si>
  <si>
    <t>Cada vez que se realice una auditoría de acuerdo a lo definido en el Plan Anual de Auditoría de la respectiva Vigencia</t>
  </si>
  <si>
    <t>Identificar si existen conflictos de intereses y establecer el acuerdo de confidencial para mantener la independencia de la auditoría</t>
  </si>
  <si>
    <t>Es una manifestación voluntaria  y se encuentra documentada en el formato PE01-FO644 "Acuerdo de confidencialidad - declaración conflicto de interés para auditores internos" y en el procedimiento PE01-PR07 “Evaluación y Seguimiento”</t>
  </si>
  <si>
    <t>Se verifica si existe un conflicto de interés, en caso de existir, el integrante del equipo auditor no es asignado de la auditoría y se encuentra documentado en el formato PE01-FO644 "Acuerdo de confidencialidad - declaración conflicto de interés para auditores internos"</t>
  </si>
  <si>
    <t>Formato PE01-FO644 "Acuerdo de confidencialidad - declaración conflicto de interés para auditores internos"</t>
  </si>
  <si>
    <t>Desconocimiento de resultados y presentación de información falsa</t>
  </si>
  <si>
    <t>C52</t>
  </si>
  <si>
    <t>Implementación del formato PE01-FO645 "Indice de papeles de trabajo"en el marco de los informes de auditoria o seguimiento</t>
  </si>
  <si>
    <t>Registrar y relacionar los papeles trabajo utilizados durante las etapas de la auditoria</t>
  </si>
  <si>
    <t>Se basa en una evidencia totalmente objetiva y encuentra documentado en el procedimiento PE01-PR07 “Evaluación y Seguimiento”</t>
  </si>
  <si>
    <t>Se verifica que la carpeta cuente con todos los soportes relacionados en el formato PE01-FO645 "Indice de papeles de trabajo, en el caso de no ser así, se solicita al equipo auditor se subsanen los soportes faltantes</t>
  </si>
  <si>
    <t>Formato PE01-FO645 "Indice de papeles de trabajo</t>
  </si>
  <si>
    <t>C53</t>
  </si>
  <si>
    <t>Estratégico</t>
  </si>
  <si>
    <t>Gestión de Servicio al Ciudadano</t>
  </si>
  <si>
    <t>R9</t>
  </si>
  <si>
    <t xml:space="preserve">Uso incorrecto de la información suministrada a la ciudadanía para el favorecimiento de intereses propios o de terceros </t>
  </si>
  <si>
    <t xml:space="preserve">Fallas en los canales de información dispuestos para la ciudadanía </t>
  </si>
  <si>
    <t>Incumplimiento a la normatividad legal vigente o sanciones.</t>
  </si>
  <si>
    <t>C160</t>
  </si>
  <si>
    <t>Sensibilización al personal sobre las sanciones que acarrean el favorecimiento de intereses propios o terceros</t>
  </si>
  <si>
    <t>X</t>
  </si>
  <si>
    <t>Caracterización del proceso-Responsable de Proceso</t>
  </si>
  <si>
    <t xml:space="preserve">Correo electrónico semestral </t>
  </si>
  <si>
    <t xml:space="preserve">Con la sensibilización se previene el favorecimiento a terceros </t>
  </si>
  <si>
    <t xml:space="preserve">La fuente de información es la normatividad legal vigente y queda documentada en los correos electrónicos  </t>
  </si>
  <si>
    <t>Memorando donde se informa a la Subsecretaría de Gestión Corporativa y CID las observaciones o desviaciones identificadas.</t>
  </si>
  <si>
    <t xml:space="preserve">Correo electrónico con la sensibilización realizada </t>
  </si>
  <si>
    <t xml:space="preserve">Realizar ejercicios de ciudadano incógnito para evaluar o valorar la atención prestada por los colaboradores en los canales de atención </t>
  </si>
  <si>
    <t>Reporte de visita cliente incógnito</t>
  </si>
  <si>
    <t>Subdirector(a) administrativa - con
contratista (en rol coordinador servicio al ciudadano)</t>
  </si>
  <si>
    <t xml:space="preserve"> tres (3) ejercicios de ciudadano incógnito</t>
  </si>
  <si>
    <t xml:space="preserve">Ciudadano incógnito </t>
  </si>
  <si>
    <t>Reportes entregados/
Reportes programados</t>
  </si>
  <si>
    <t>R10</t>
  </si>
  <si>
    <t>Cobro indebido por prestación de servicios o acceso a la información, para favorecimiento propio o a terceros.</t>
  </si>
  <si>
    <t xml:space="preserve">Falta de divulgación sobre los requisitos para los trámites y servicios que ofrece la entidad </t>
  </si>
  <si>
    <t>C161</t>
  </si>
  <si>
    <t>Promoción de la gratuidad de los trámites y servicios de la entidad en la página web y redes sociales de la SDHT</t>
  </si>
  <si>
    <t>Con la promoción de la gratuidad de los trámites se previene y detecta el costo en los trámites y servicios ofertados</t>
  </si>
  <si>
    <t>Registro fotográfico y/o pantallazos y/o correos de difusión</t>
  </si>
  <si>
    <t xml:space="preserve">Realizar ejercicios de ciudadno incógnito para evaluar o valorar la atención prestada por los colaboradores en los canales de atención </t>
  </si>
  <si>
    <r>
      <rPr>
        <sz val="12"/>
        <color rgb="FFFF0000"/>
        <rFont val="Times New Roman"/>
        <family val="1"/>
      </rPr>
      <t xml:space="preserve"> </t>
    </r>
    <r>
      <rPr>
        <sz val="12"/>
        <color theme="1"/>
        <rFont val="Times New Roman"/>
        <family val="1"/>
      </rPr>
      <t>tres (3) ejercicios de ciudadano incógnito</t>
    </r>
  </si>
  <si>
    <t>Reportes entregados/</t>
  </si>
  <si>
    <t>Administración del Sistema Integrado de Gestión</t>
  </si>
  <si>
    <t>R18</t>
  </si>
  <si>
    <t>Alteración de los documentos del SIG de manera intencional para favorecer a un tercero</t>
  </si>
  <si>
    <t xml:space="preserve">Solicitud de un directivo </t>
  </si>
  <si>
    <t>C181</t>
  </si>
  <si>
    <t>Aplicar el procedimiento PG03-PR05 Elaboración y control de documentos</t>
  </si>
  <si>
    <r>
      <t xml:space="preserve">En la evidencia se presentan en el documento de word un enlace a a las carpetas de la documentació( solicitudes y los procedimeintos, caracteriaciones.. etc.)en sus versiones obsoletas para el Sistema de Gestión
</t>
    </r>
    <r>
      <rPr>
        <b/>
        <sz val="12"/>
        <rFont val="Times New Roman"/>
        <family val="1"/>
      </rPr>
      <t>C181-número de archivos</t>
    </r>
    <r>
      <rPr>
        <sz val="12"/>
        <rFont val="Times New Roman"/>
        <family val="1"/>
      </rPr>
      <t xml:space="preserve">: Uno (1)
</t>
    </r>
    <r>
      <rPr>
        <b/>
        <sz val="12"/>
        <rFont val="Times New Roman"/>
        <family val="1"/>
      </rPr>
      <t>Recomendación:</t>
    </r>
    <r>
      <rPr>
        <sz val="12"/>
        <rFont val="Times New Roman"/>
        <family val="1"/>
      </rPr>
      <t xml:space="preserve"> Mantener la actividad de control  y continuar con el monitoreo.</t>
    </r>
  </si>
  <si>
    <t>PG03-PR05 Elaboración y control de documentos</t>
  </si>
  <si>
    <t>PG03-PR05 Elaboración y control de documentos actividades 4, 5 y 6</t>
  </si>
  <si>
    <t>PG03-FO387 Solicitud creación, anulación o modificación de documentos</t>
  </si>
  <si>
    <t>Iniciar la migración de información a la nueva herramienta tecnológica del Mapa Interactivo</t>
  </si>
  <si>
    <t>Cronograma de migración de información</t>
  </si>
  <si>
    <t>Subdirectora de Programas y Proyectos</t>
  </si>
  <si>
    <t>90%</t>
  </si>
  <si>
    <t>Cumplimiento de cronograma de migración</t>
  </si>
  <si>
    <t>No. de actividades de migración realizadas/N. total de actividades de migración programadas para el periodo*100</t>
  </si>
  <si>
    <t>Favorecer a un servidor con el cambio de información</t>
  </si>
  <si>
    <t>C182</t>
  </si>
  <si>
    <t>Registrar la trazabilidad de las versiones de los documentos en el PG03-FO389 Listado Maestro de Documentos</t>
  </si>
  <si>
    <r>
      <t xml:space="preserve">En la evidencia se presentan el registro del Listado Maestro de Documentos
</t>
    </r>
    <r>
      <rPr>
        <b/>
        <sz val="12"/>
        <rFont val="Times New Roman"/>
        <family val="1"/>
      </rPr>
      <t xml:space="preserve">C182-número de archivos: </t>
    </r>
    <r>
      <rPr>
        <sz val="12"/>
        <rFont val="Times New Roman"/>
        <family val="1"/>
      </rPr>
      <t xml:space="preserve">Uno (1)
</t>
    </r>
    <r>
      <rPr>
        <b/>
        <sz val="12"/>
        <rFont val="Times New Roman"/>
        <family val="1"/>
      </rPr>
      <t>Recomendación:</t>
    </r>
    <r>
      <rPr>
        <sz val="12"/>
        <rFont val="Times New Roman"/>
        <family val="1"/>
      </rPr>
      <t xml:space="preserve"> Mantener la actividad de control  y continuar con el monitoreo.</t>
    </r>
  </si>
  <si>
    <t>PG03-PR05 Elaboración y control de documentos actividad 10</t>
  </si>
  <si>
    <t>PG03-FO389 Listado Maestro de Documentos</t>
  </si>
  <si>
    <t xml:space="preserve">PG03-PR05 Elaboración y control de documentos </t>
  </si>
  <si>
    <t>Implementación del módulo de documentos de la herramienta mapa interactivo</t>
  </si>
  <si>
    <t>Reportes del Módulo de documentos</t>
  </si>
  <si>
    <t>Porcentaje de implementación del módulo de documentos</t>
  </si>
  <si>
    <t>No de solicitudes tramitadas/NO. De solicitudes recibidas</t>
  </si>
  <si>
    <t>Apoyo</t>
  </si>
  <si>
    <t xml:space="preserve">Gestión de Bienes, Servicios e Infraestructura </t>
  </si>
  <si>
    <t>R30</t>
  </si>
  <si>
    <t>Alteración del inventario de activos de la Entidad, con el fin de favorecer intereses particulares.</t>
  </si>
  <si>
    <t>Falta de ética profesional. Debilidades en los controles de los procedimientos. Falta de seguimiento.</t>
  </si>
  <si>
    <t>C139</t>
  </si>
  <si>
    <t>Registro de ingreso y salida de bienes</t>
  </si>
  <si>
    <t>Procedimiento de ingreso y salida de bienes</t>
  </si>
  <si>
    <t>Registro de ingreso y salida de bienes, verificación de formatos de toma física, plaqueteo de bienes con el código de inventario</t>
  </si>
  <si>
    <t>Realizar actualización de inventario de acuerdo al cronograma que se establezca</t>
  </si>
  <si>
    <t>Entradas de Almacén
Asignaciones de Bienes Muebles e Inmuebles de la SDHT a los Funcionarios y Contratistas</t>
  </si>
  <si>
    <t>Subdirección Administrativa</t>
  </si>
  <si>
    <t>Inventario actualizado en el sistema</t>
  </si>
  <si>
    <t>Inventario de Activos</t>
  </si>
  <si>
    <t>Entrada de bienes al almacén/salida de bienes de inventarios</t>
  </si>
  <si>
    <t xml:space="preserve"> Gestión Contractual</t>
  </si>
  <si>
    <t>R80</t>
  </si>
  <si>
    <t>Celebración de contratos con personas incursas en causales de inhabilidades e incompatibilidades previstas en la ley</t>
  </si>
  <si>
    <t xml:space="preserve">Omisión de las causales de inhabilidades e incompatibilidades previstas en la Constitución y la ley para la celebración de los contratos </t>
  </si>
  <si>
    <t>C130</t>
  </si>
  <si>
    <t>Consultar al contratista en las Entidades de control</t>
  </si>
  <si>
    <t>Procedimiento de Gestión Contractual, donde se detallan las actividades a desarrollar y los responsables</t>
  </si>
  <si>
    <t>La evidencia es el memorando de notificación de apertura de investigación disciplinaria</t>
  </si>
  <si>
    <t>El control  permite resolver de manera inmediata el evento de riesgo presentado. La evidencia reposa en el expediente contractual y en el expediente de la investigación bajo la reserva de CID</t>
  </si>
  <si>
    <t>Se genera acta de cancelación anticipada del contrato.
Link del SECOP donde se evidencien las consultas realizadas</t>
  </si>
  <si>
    <t>Link del SECOP donde se evidencien las consultas realizadas</t>
  </si>
  <si>
    <t>100% contratos con verificación de inhabilidades</t>
  </si>
  <si>
    <t>Control de legalidad</t>
  </si>
  <si>
    <t>Número de contratos identificados por inhabilidades</t>
  </si>
  <si>
    <t>R81</t>
  </si>
  <si>
    <t>Favorecimiento a un oferente en la adjudicación del proceso de selección</t>
  </si>
  <si>
    <t>Documentos falsos o irregulares presentados por los oferentes y que la entidad no logra evidenciar en el momento de la evaluación</t>
  </si>
  <si>
    <t>Posible</t>
  </si>
  <si>
    <t>C131</t>
  </si>
  <si>
    <t>Lineamientos frente a la comunicación entre el Comité Evaluador y los proponentes e interesados</t>
  </si>
  <si>
    <t>Manual de Contratación, donde se detallan las actividades a desarrollar y los responsables, 4.4. FUNCIONES DEL ORDENADOR DEL GASTO
Conforme, 4.4.1. ETAPA PRECONTRACTUAL - SELECCIÓN DE LOS CONTRATISTAS, numeral 4</t>
  </si>
  <si>
    <t>La periodicidad se define en el PAA, de acuerdo a la programación para la radicación de cada solicitud</t>
  </si>
  <si>
    <t>El control previene el impacto del riesgo. El soporte corresponde al acta de designación del comité evaluador ubicada en el expediente contractual</t>
  </si>
  <si>
    <t>Manual de Contratación, donde se detallan las actividades a desarrollar y los responsables</t>
  </si>
  <si>
    <t>El control establecido permite detectar de forma temprano el evento de riesgo. Acta de asignación de evaluadores</t>
  </si>
  <si>
    <t>El acta de asignación de evaluadores, reposa en el expediente contractual</t>
  </si>
  <si>
    <t>Establecer como únicos canales autorizados para atender observaciones e inquietudes de los proponentes, el Centro de Atención al Ciudadano o a través de la plataforma del SECOPII o SECOP I cuando se requiera, además ratificar la importancia del cumplimiento en la clausula de confidencialidad y manejo de información, con el fin de garantizar transparencia e igualdad de condiciones de los participantes en los procesos adelantados por la Entidad</t>
  </si>
  <si>
    <t>Certificación de inoperancia de las plataformas de SECOP, para realizar el uso de otros canales de comunicación</t>
  </si>
  <si>
    <t>0 reportes de uso de otros canales de comunicación</t>
  </si>
  <si>
    <t>Canales de comunicación</t>
  </si>
  <si>
    <t>Certificados de inoperancia de las plataformas de SECOP</t>
  </si>
  <si>
    <t>Conducta dolosa entre el comité evaluador y oferentes con el fin de obtener un beneficio propio o particular</t>
  </si>
  <si>
    <t>C132</t>
  </si>
  <si>
    <t>Revisión, análisis, motivación y elaboración de adendas a que haya lugar a los pliegos de condiciones y demás documentos del proceso</t>
  </si>
  <si>
    <t>La periodicidad la define el comité evaluador, considerando los componentes técnico, jurídico y financiera</t>
  </si>
  <si>
    <t>El control previene el impacto del riesgo</t>
  </si>
  <si>
    <t>El control establecido permite detectar de forma temprano el evento de riesgo. Adendas</t>
  </si>
  <si>
    <t>Las adendas, reposan en el expediente contractual</t>
  </si>
  <si>
    <t>50 MODERADO</t>
  </si>
  <si>
    <t>Revisar la pertinencia y/u oportunidad de la realización de adendas, a partir del documento de respuesta a observaciones a las reglas de participación, motivadas mediante alcances a los estudios previos del proceso de selección, soportados con las comunicaciones del Área solicitante, con el visto bueno del Comité de Contratación, con el fin de ampliar el espectro de participación y pluralidad de oferentes, mediante la modificación de aspectos técnicos y/o formales del proceso, como resultado del análisis a las observaciones a las reglas de participación</t>
  </si>
  <si>
    <t>Adendas con actas de comité de contratación y/o adquisiciones</t>
  </si>
  <si>
    <t>0 adendas modificatorias</t>
  </si>
  <si>
    <t>Generación de adendas</t>
  </si>
  <si>
    <t>Número de adendas generados por proceso de selección</t>
  </si>
  <si>
    <t>Selección inadecuada de la modalidad de contratación con el propósito de direccionar el proceso</t>
  </si>
  <si>
    <t>Modificación de documentos con el fin de obtener un beneficio particular</t>
  </si>
  <si>
    <t xml:space="preserve"> Control Disciplinario</t>
  </si>
  <si>
    <t>R63</t>
  </si>
  <si>
    <t>Realizar u omitir actuaciones de carácter disciplinario que favorecen intereses ajenos a los principios que rigen la función administrativa</t>
  </si>
  <si>
    <t>Violación consciente de los principios que rigen la función pública por parte de los sujetos que intervienen en el                        procedimiento disciplinario.</t>
  </si>
  <si>
    <t>Moderado</t>
  </si>
  <si>
    <t>C74</t>
  </si>
  <si>
    <t>Revisar el contenido de la actuación disciplinaria y revisar el expediente por causa de la presentación del proyecto de providencia</t>
  </si>
  <si>
    <t xml:space="preserve">Actos administrativos y diligencias suscritas por el responsable del proceso </t>
  </si>
  <si>
    <t>Asignación de Funciones</t>
  </si>
  <si>
    <t xml:space="preserve">Actos administrativos y diligencias suscritas por el responsable del proceso  </t>
  </si>
  <si>
    <t>Correos electronicos y Actas de reunión</t>
  </si>
  <si>
    <t>Actos administrativos y diligencias suscritas por el responsable del proceso  Correos electronicos y Actas de reunión</t>
  </si>
  <si>
    <t>Verificar que la  actuación disciplinaria cumpla con los  requisitos legales 
Verificar que la  actuación disciplinaria cumpla con los principios de la función administrativa
Socializar las decisiones judiciales y administrativas sancionatorias con el  fin de prevenir actos de corrupción
Verificar si la propuesta de decisión esta acorde con las pruebas y los hechos</t>
  </si>
  <si>
    <t>Actas de reparto, Correos electrónicos y/o Actas de reunión 
Firma en el documento y cuadro actos administrativos</t>
  </si>
  <si>
    <t>Subsecretario de Gestión Corporativa y CID</t>
  </si>
  <si>
    <t xml:space="preserve">Actuaciones disciplinarias conforme a los principios que rigen la función pública </t>
  </si>
  <si>
    <t>Revisión actuaciones disciplinarias</t>
  </si>
  <si>
    <t xml:space="preserve">Actuaciones  disciplinarias revisados por el operador disciplinario / Actuaciones disciplinarios realizadas en el año </t>
  </si>
  <si>
    <t>R64</t>
  </si>
  <si>
    <t>Retardar intencionalmente el  ejercicio de las actuaciones procesales permitiendo la ocurrencia de la prescripción o de la caducidad de la acción disciplinaria para favorecer intereses particulares.</t>
  </si>
  <si>
    <t>Omitir de manera intencional el control de los términos procesales para favorecer intereses particulares, contrarios a los principios que rigen la función pública.</t>
  </si>
  <si>
    <t>C75</t>
  </si>
  <si>
    <t>Disciplinaria (SID), con el fin de conocer el estado actual de los términos procesales de las actuaciones disciplinarias y su próximo vencimiento
Revisión de expedientes</t>
  </si>
  <si>
    <t>Asignación de funciones u obligaciones contractuales</t>
  </si>
  <si>
    <t xml:space="preserve">Acta de Reparto donde se identifica el responsable de realizar el reparto </t>
  </si>
  <si>
    <t>Actas de reparto
Informe de actuaciones cargadas en el SID</t>
  </si>
  <si>
    <t xml:space="preserve">Constancias del SID </t>
  </si>
  <si>
    <t>Revisar las actuaciones disciplinarias, verificando la fecha de los hechos, los documentos del expediente, la fecha de la providencia y de las demás actuaciones, considerando los términos  establecidos.</t>
  </si>
  <si>
    <t>Actas de reparto
Informe de actuaciones cargadas en el SID y cuadro de actos administrativos</t>
  </si>
  <si>
    <t>Actuaciones procesales oportunas de acuerdo a los términos y etapas procesales de Ley</t>
  </si>
  <si>
    <t>Actas de reparto con control terminos y etapas procesos disciplinarios</t>
  </si>
  <si>
    <t>Actuaciones   realizadas / Procesos disciplinarios recibidos año/</t>
  </si>
  <si>
    <t xml:space="preserve">Gestión Documental </t>
  </si>
  <si>
    <t>R27</t>
  </si>
  <si>
    <t xml:space="preserve">Pérdida, alteración, deterioro y/o destrucción de documentos para favorecimiento de intereses particulares </t>
  </si>
  <si>
    <t>Actos mal intencionados de servidores públicos y/o contratistas con intereses particulares.</t>
  </si>
  <si>
    <t>C119</t>
  </si>
  <si>
    <t xml:space="preserve">Aplicación del procedimiento de préstamo y consulta de documentos </t>
  </si>
  <si>
    <t>Procedimiento de préstamo y consulta de documentos 
Formato de préstamo de documentos</t>
  </si>
  <si>
    <t>Procedimiento de préstamo y consulta de documentos 
Correos electrónicos de solicitud de ingreso
Formato de préstamo de documentos</t>
  </si>
  <si>
    <t>Correos electrónicos de solicitud de ingreso
Formato de préstamo de documentos</t>
  </si>
  <si>
    <t>Sensibilización frente a la responsabilidad del documento</t>
  </si>
  <si>
    <t xml:space="preserve">Listados de Asistencia </t>
  </si>
  <si>
    <t>1 en la en el periodo a evaluar</t>
  </si>
  <si>
    <t>Capacitación de sensibilización</t>
  </si>
  <si>
    <t>Capacitación de sensibilización realizada/Capacitación de sensibilización programada</t>
  </si>
  <si>
    <t>Incumplimiento de los protocolos de seguridad.</t>
  </si>
  <si>
    <t>31,6666666666667 DEBIL</t>
  </si>
  <si>
    <t>Falta de controles para la conservación del documento.</t>
  </si>
  <si>
    <t xml:space="preserve">
Gestión Financiera</t>
  </si>
  <si>
    <t>R58</t>
  </si>
  <si>
    <t>Tramite de  pagos que no cumplen con los requisitos y autorizaciones requeridos, buscando favorecer intereses particulares</t>
  </si>
  <si>
    <t xml:space="preserve">Debilidad en la aplicación de los puntos de control establecidos en el procedimiento de pagos.  </t>
  </si>
  <si>
    <t>C113</t>
  </si>
  <si>
    <t>Aplicación de los controles establecidos en el procedimiento de pagos</t>
  </si>
  <si>
    <t>Actividades 5 , 11, 14 y 16 Procedimiento de pagos</t>
  </si>
  <si>
    <t>Las revisiones se realizan de forma permanente para cada pago realizado por la Subdirección Financiera</t>
  </si>
  <si>
    <t>Verificar que la documentación radicada para los pagos cumplan con los requerimientos establecidos para pago</t>
  </si>
  <si>
    <t>Es confiable  toda vez que se evidencian  la participación  de varios profesionales en el proceso de revisión y aprobación de los pagos</t>
  </si>
  <si>
    <t>Correos y /o comunicaciones a los supervisores informando ilas inconsistencias</t>
  </si>
  <si>
    <t>Ordenes de pago revisadas, planillas firmadas y aprobadas a través del sistema de pagos</t>
  </si>
  <si>
    <t>Documentar en el procedimiento de pagos un lineamiento para el manejo del cuadro de reparto</t>
  </si>
  <si>
    <t>Procedimiento actualizado</t>
  </si>
  <si>
    <t>Profesional Subdirección Financiera</t>
  </si>
  <si>
    <t>1 Procedimiento actualizado</t>
  </si>
  <si>
    <t>Falta de experiencia y/o conocimiento respecto del proceso de pagos por parte del personal que interviene en el mismo.</t>
  </si>
  <si>
    <t>C114</t>
  </si>
  <si>
    <t>Socialización semestral del procedimiento y los requisitos a contemplar en el proceso de trámite de pago dirigido a las personas que hacen parte del mismo.</t>
  </si>
  <si>
    <t>Profesional Universitario de la Subdirección Financiera</t>
  </si>
  <si>
    <t>Esta socialización se requiere por lo menos 2 veces durante la vigencia, para informar a los integrantes del equipo de Gestión Financiera los cambios en la metodología buscando siempre optimizar el Proceso de Gestión Financiera</t>
  </si>
  <si>
    <t>Evitar que se generan errores en el procedimiento de pagos por desconocimiento de las personas responsables de llevar a cabo las actividades del mismo</t>
  </si>
  <si>
    <t>Es confiable al tener capacitado al equipo de la Subdirección Financiera conforme a las necesidades del proceso</t>
  </si>
  <si>
    <t>En caso de evidenciarse desconocimiento de algún integrante se reforzaran los conceptos requeridos</t>
  </si>
  <si>
    <t>Planillas de asistencia</t>
  </si>
  <si>
    <t xml:space="preserve">Entrega de dádivas al personal que interviene en el trámite de pago </t>
  </si>
  <si>
    <t>C115</t>
  </si>
  <si>
    <t>Divulgación de  información relacionada con  las responsabilidades y sanciones aplicables a los funcionarios públicos</t>
  </si>
  <si>
    <r>
      <t xml:space="preserve">En la carpeta asignada para la evidencia no se presenta ningún archivo como resultado de la ejecución del control
</t>
    </r>
    <r>
      <rPr>
        <b/>
        <sz val="12"/>
        <rFont val="Times New Roman"/>
        <family val="1"/>
      </rPr>
      <t>C115-número de archivos</t>
    </r>
    <r>
      <rPr>
        <sz val="12"/>
        <rFont val="Times New Roman"/>
        <family val="1"/>
      </rPr>
      <t xml:space="preserve">: 0 
</t>
    </r>
    <r>
      <rPr>
        <b/>
        <sz val="12"/>
        <rFont val="Times New Roman"/>
        <family val="1"/>
      </rPr>
      <t>Recomendación:</t>
    </r>
    <r>
      <rPr>
        <sz val="12"/>
        <rFont val="Times New Roman"/>
        <family val="1"/>
      </rPr>
      <t xml:space="preserve"> cargar en las carpetas asignadas la ejecución del control </t>
    </r>
  </si>
  <si>
    <t>Subdirector(a) Financiera</t>
  </si>
  <si>
    <t>Esta socialización se requiere por lo menos 1 vez durante la vigencia, para informar a los integrantes del equipo de Gestión Financiera los cambios en la normatividad disciplinaria</t>
  </si>
  <si>
    <t>Informar a los integrantes del equipo de trabajo de la Subdirección Financiera de la faltas disciplinarias y sanciones aplicables a los funcionarios públicos</t>
  </si>
  <si>
    <t>Es confiable dado que los integrantes del equipo de trabajo de la Subdirección Financiera  tendrá claridad en las actuaciones tipificadas como actos de corrupción y las sanciones aplicables</t>
  </si>
  <si>
    <t>En caso de no realizarse la socialización solicitada, se reiterara la solicitud a la dependencia correspondiente</t>
  </si>
  <si>
    <t xml:space="preserve">Solicitud de socialización </t>
  </si>
  <si>
    <t xml:space="preserve">
Formulación de Lineamientos e Instrumentos de Vivienda y Hábitat </t>
  </si>
  <si>
    <t>R20</t>
  </si>
  <si>
    <t>Posibilidad de indebida Manipulación de lineamientos e instrumentos de la Política Pública del Hábitat para el favorecimiento y beneficio de terceros limitando el acceso a una vivienda digna y el mejoramiento de las condiciones de vida en el territorio urbano y rural con el fin de beneficiar a distintos actores que tengan intereses particulares en la política Publica del Hábitat</t>
  </si>
  <si>
    <t>EXT- Políticos</t>
  </si>
  <si>
    <t>Grupos de presión influyendo en la política de vivienda y hábitat</t>
  </si>
  <si>
    <t>C60</t>
  </si>
  <si>
    <t xml:space="preserve">Aplicación del PM07-PR01 Diseño de lineamientos e instrumentos de política de vivienda y hábitat, en lo relacionado con la públicación y socialización de los lienamientos construidos. </t>
  </si>
  <si>
    <t xml:space="preserve">Actas, listados de asistencia, y soporte de públicación de los diferentes lineamientos e instrumentos. </t>
  </si>
  <si>
    <t xml:space="preserve">Actas, listados de asistencia, y correos del seguimiento a los diferentes lineamientos e instrumentos. </t>
  </si>
  <si>
    <t>Socializar a partes interesadas los lineamientos e instrumentos de vivienda y habitat oficial.</t>
  </si>
  <si>
    <t>Listados de asistencia, soporte de públicación  Hábitat en Cifras, correos de socialización</t>
  </si>
  <si>
    <t>- Subsecretario (a) de Planeación y Política                                                                 - Subsecretario(a) y/o Subdirector de Información Sectorial                                                             - Subsecretario(a) y/o subdirector (es) líder solicitante del lineamiento y/o instrumento                                                                                                                   - Subsecretario (a) y/o subdirectores líderes del desarrolla del lineamientoo instrumento                                                                                                  - Profesionales a cargo del desarrollo del lineamiento y/o instrumento                                                 - Subdirector (es) de la Subsecretaria de Planeación y Políticacomo áreas de apoyo técnico en la revisión del desarrolla del lineamiento y/o instrumento.</t>
  </si>
  <si>
    <t>Realizar la socialización del 100% de los lineamientos e instrumentos de vivienda y hábitat</t>
  </si>
  <si>
    <t>Socialización del 100% de los instrumentos de vivienda y hábitat</t>
  </si>
  <si>
    <t>(Sumatoria de las socializaciones de los linieamientos e instrumentos de vivienda y hábitat/ Sumatoria de los lineamientos e intrumentos de vivienda y hábitat programados)*100</t>
  </si>
  <si>
    <t xml:space="preserve">Instrumentos de Financiación para el Acceso a la Vivienda </t>
  </si>
  <si>
    <t>R22</t>
  </si>
  <si>
    <t>Cobro por la prestación del servicio gratuito para favorecimiento de agentes externos de la entidad.</t>
  </si>
  <si>
    <t>INT- Relaciones con las partes interesadas</t>
  </si>
  <si>
    <t>Falta de información clara ante el ciudadano frente a la gratuidad de los trámites y/o servicios.</t>
  </si>
  <si>
    <t>Pérdida de credibilidad y de confianza institucional.</t>
  </si>
  <si>
    <t>C57</t>
  </si>
  <si>
    <t>En las comunicaciones oficiales se informa acerca de la gratuidad de los trámites y/o servicios frente a los programas para el acceso a la vivienda</t>
  </si>
  <si>
    <t>El responsable asignado es el Subdirector(a) de Recursos Públicos</t>
  </si>
  <si>
    <t>El  Subdirector(a) de Recursos Públicos tiene la autoridad adecuada para la aprobación de las Comunicaciones Oficiales</t>
  </si>
  <si>
    <t>El Subdirecto(a) de Recursos Públicos da respuesta oportuna a las solicitudes que requieren respuesta a través Comunicaciones Oficiales.</t>
  </si>
  <si>
    <t>El propósito del control es prevenir y detectar posible cobro por los servicios que ofrece los programas de vivienda que ofrece la Entidad a través de las Comunicaciones Oficiales.</t>
  </si>
  <si>
    <t>La fuente de información de la actividad de control es confiable, debido a que se realiza a través del Sistema de Autorización de Procesos y Documentos Forest.</t>
  </si>
  <si>
    <t>En caso de presentarse desviaciones en las Comunicaciones Oficiales se investigan y se resuelven oportunamente.</t>
  </si>
  <si>
    <t>Se deja evidencia completa en las Comunicaciones Oficiales, en las que se indica la gratuidad de los trámites en la SDHT.</t>
  </si>
  <si>
    <t>Evitar</t>
  </si>
  <si>
    <t>Solicitar a la Subsecretaría de Planeación y Política una (1) capacitación acerca de lineamientos y/o políticas de transparencia, anticorrupción y código de ética.</t>
  </si>
  <si>
    <t>Formato PS03-FO20 Listado de asistencia y presentación.</t>
  </si>
  <si>
    <t>Subdirección de Recursos Públicos y la Subsecretaría de Planeación y Política.</t>
  </si>
  <si>
    <t>Capacitaciones de transparencia y anticorrupción</t>
  </si>
  <si>
    <r>
      <rPr>
        <u/>
        <sz val="12"/>
        <color theme="1"/>
        <rFont val="Times New Roman"/>
        <family val="1"/>
      </rPr>
      <t># capacitaciones realizadas</t>
    </r>
    <r>
      <rPr>
        <sz val="12"/>
        <color theme="1"/>
        <rFont val="Times New Roman"/>
        <family val="1"/>
      </rPr>
      <t xml:space="preserve">      x 100
# capacitaciones programadas</t>
    </r>
  </si>
  <si>
    <t xml:space="preserve">Gestión Jurídica </t>
  </si>
  <si>
    <t>R24</t>
  </si>
  <si>
    <t>Manipulación de información del archivo judicial o administrativo para el favorecimiento de terceros</t>
  </si>
  <si>
    <t>EXT- Sociales y culturales</t>
  </si>
  <si>
    <t>Falta de control y custodia permanente del archivo Judicial y Administratvo para favorecer a un tercero</t>
  </si>
  <si>
    <t xml:space="preserve">Pérdida de documentos </t>
  </si>
  <si>
    <t>C78</t>
  </si>
  <si>
    <t>Control del prestamo  documental</t>
  </si>
  <si>
    <t xml:space="preserve">Auxiliar Administrativo - Técnico Administrativo y contratista -apoyo a la Gestión  </t>
  </si>
  <si>
    <t xml:space="preserve">Manual de funciones y obligaciones del contratista  </t>
  </si>
  <si>
    <t xml:space="preserve">PS03-PR05 Procedimiento de préstamo y consulta de documentos </t>
  </si>
  <si>
    <t>Se lleva un registro del préstamo de los documentos para detectar quién tuvo su custodia en determinado lapso de tiempo</t>
  </si>
  <si>
    <t>la planilla esta en el sistema SIG  de la Entidad.</t>
  </si>
  <si>
    <t>realizando el seguimiento a la plantilla de control de prestamo y organización del archivo por parte del personal de apoyo</t>
  </si>
  <si>
    <t>planilla SIG, archivo jurídico piso 11</t>
  </si>
  <si>
    <t xml:space="preserve">Solicitud de Prestamo a traves de la Planila y controlar el prestamo de los expedientes en los plazos establecidos en el procedimiento </t>
  </si>
  <si>
    <t>FORMATO PS03-FO57-V9</t>
  </si>
  <si>
    <t xml:space="preserve">Subsecretaría jurídica </t>
  </si>
  <si>
    <t xml:space="preserve">Control del prestamo de expedientes </t>
  </si>
  <si>
    <t xml:space="preserve">No. de Expedientes prestados/No. de Expedientes devueltos </t>
  </si>
  <si>
    <t>Producción de Información Sectorial</t>
  </si>
  <si>
    <t>R13</t>
  </si>
  <si>
    <t>Posibilidad de afectación en la imagen por Incumplimiento de compromisos debido a la manipulación de la información del sector hábitat</t>
  </si>
  <si>
    <t>Falta de integridad, disponibilidad y confiabilidad en el manejo de la información del sector</t>
  </si>
  <si>
    <t>C144</t>
  </si>
  <si>
    <t xml:space="preserve">La entidad promueve el buen uso y manejo de la información mensualmente a través de actas de compromiso, confidencialidad y de buen manejo de la información que permitan asegurar la información misional y estratégica diligenciando los formatos establecidos en procedimiento PG04-PR09 </t>
  </si>
  <si>
    <t>Formato PG04-FO554 Compromiso de confidencialidad y buen uso de la información de la Secretaría Distrital del Hábitat</t>
  </si>
  <si>
    <t>Continuar con la generación de actas de confidencialidad y buen manejo de la información para los profesionales que hagan uso de ella y oficializar el formato en el mapa de procesos de la entidad.</t>
  </si>
  <si>
    <t>Subdirección de Información Sectorial</t>
  </si>
  <si>
    <t>100% actas de confidencialidad tramitadas</t>
  </si>
  <si>
    <t>Actas de confidencialidad y buen manejo de la información</t>
  </si>
  <si>
    <t>Número de actas de confidencialidad y buen manejo de la información recibidas debidamente firmadas en el año/Total de solicitudes enviadas de actas de confidencialidad y buen manejo de la información en el año</t>
  </si>
  <si>
    <t>No se realicen una adecuado selección y priorización de usuarios de la información del sector.</t>
  </si>
  <si>
    <t>C145</t>
  </si>
  <si>
    <t xml:space="preserve">La entidad define el manejo de la información mensualmente a partir de la clasificación de perfiles de usuario que permitan dar acceso a la base Geográfica de la SDHT Diligenciando los formatos establecidos en el procedimiento PG04-PR09. </t>
  </si>
  <si>
    <t>Formato PG04-FO561 de Administración de Usuarios de la BDG de la SDHT.</t>
  </si>
  <si>
    <t>Continuar con la aplicación del formato PG04-FO561 de Administración de Usuarios de la BDG de la SDHT, de la Geodatabase empresarial de la SDHT.</t>
  </si>
  <si>
    <t>PG04-FO561 de Administración de Usuarios de la BDG de la SDHT</t>
  </si>
  <si>
    <t>100% solicitudes tramitadas</t>
  </si>
  <si>
    <t>Perfil de Usuarios</t>
  </si>
  <si>
    <t>Número de solicitudes de Usuarios tramitadas en el año/ Número de solicitudes de usuario recibidas en el año</t>
  </si>
  <si>
    <t xml:space="preserve">Desconocimiento de política para aseguramiento e intercambio de la información </t>
  </si>
  <si>
    <t>C146</t>
  </si>
  <si>
    <t xml:space="preserve">La entidad identifica la información que es susceptible a publicar como dato abierto de acuerdo con la dinámica del proceso realizando seguimiento y actualización al cronograma de publicaciones de acuerdo con las políticas de seguridad de la información Diligenciando los formatos establecidos en el procedimiento PG04-PR08. </t>
  </si>
  <si>
    <t>PG04-FO467 identificación de la información a publicar como dato abierto.</t>
  </si>
  <si>
    <t>Aplicar el formato PG04-FO467 identificación de la información a publicar como dato abierto.</t>
  </si>
  <si>
    <t>PG04-FO467 identificación de la información a publicar como dato abierto</t>
  </si>
  <si>
    <t xml:space="preserve">100% datos abiertos publicados </t>
  </si>
  <si>
    <t>Información como dato abierto de la SDHT</t>
  </si>
  <si>
    <t>Total de archivos de información publicados como dato abierto en el año/Total de archivos de información programados como dato abierto a publicar en el año</t>
  </si>
  <si>
    <t xml:space="preserve">Gestión de Soluciones Habitacionales </t>
  </si>
  <si>
    <t>R72</t>
  </si>
  <si>
    <t>Posibilidad de omitir los lineamientos establecidos por la entidad en los procedimientos para la evaluación de predios en declaratoria de desarrollo y construcción, así como en proyectos asociados,  para favorecimiento de terceros con el fin de recibir o solicitar beneficios a nombre propio</t>
  </si>
  <si>
    <t>Falta de ética del profesional que emite las evaluaciones,  conceptos técnicos y seguimiento y/o acompañamiento a los predios y/o proyectos vinculados al proceso</t>
  </si>
  <si>
    <t>C26</t>
  </si>
  <si>
    <t>Sensibilización acerca del código de ética aplicado en el momento de la emisión de conceptos técnicos.</t>
  </si>
  <si>
    <t>PS03-FO20</t>
  </si>
  <si>
    <t>Actividad de sensibilización del código de ética  aplicado en el proceso de emisión, revisión y aprobación de conceptos técnicos realizados por los profesionales de la subdirección.</t>
  </si>
  <si>
    <t>Listado de asistencia y evidencias de la actividad</t>
  </si>
  <si>
    <t>Subdirector (a) Gestión del Suelo</t>
  </si>
  <si>
    <t>2 actividades de sensibilización</t>
  </si>
  <si>
    <t>Actividad de sensibilización código de ética</t>
  </si>
  <si>
    <t>No. Actividades realizadas / No de actividades programadas</t>
  </si>
  <si>
    <t>Falta de rigurosidad en la revisión del concepto técnico emitido, por parte de los profesionales correspondiente</t>
  </si>
  <si>
    <t>C27</t>
  </si>
  <si>
    <t>Revisión en binas de los conceptos técnicos emitidos por los profesionales.</t>
  </si>
  <si>
    <t>Reporte SIDEC - Relación de conceptos técnicos emitidos por la Subdirección de Gestión del Suelo</t>
  </si>
  <si>
    <t>Reporte SIDEC - Relación de conceptos técnicos emitidos por la Subdirección de Gestión del Suelo y pdf de Conceptos Técnicos aleatorios</t>
  </si>
  <si>
    <t>Revisar el 100% de los conceptos técnicos emitidos por los profesionales de la Subdirección de Gestión del Suelo</t>
  </si>
  <si>
    <t>Revisión y/o aprobación de conceptos técnicos emitidos por la Subdirección de Gestión del Suelo</t>
  </si>
  <si>
    <t>No de conceptos técnicos emitidos / No de conceptos técnicos revisados</t>
  </si>
  <si>
    <r>
      <rPr>
        <b/>
        <sz val="12"/>
        <color theme="1"/>
        <rFont val="Times New Roman"/>
        <family val="1"/>
      </rPr>
      <t>Acción Plan Contingencia APC:</t>
    </r>
    <r>
      <rPr>
        <sz val="12"/>
        <color theme="1"/>
        <rFont val="Times New Roman"/>
        <family val="1"/>
      </rPr>
      <t xml:space="preserve"> 
Notificar al área y/o ente de control respectiva acerca de la omision de lineamientos realizada</t>
    </r>
  </si>
  <si>
    <t>Notificacion realizada</t>
  </si>
  <si>
    <t xml:space="preserve">
Gestión del Talento Humano</t>
  </si>
  <si>
    <t>R48</t>
  </si>
  <si>
    <t>Omisión en la verificación del cumplimiento de los requisitos para  el empleo, con el fin de favorecer a terceros</t>
  </si>
  <si>
    <t xml:space="preserve">Falta de ética profesional. 
 </t>
  </si>
  <si>
    <t>C99</t>
  </si>
  <si>
    <t xml:space="preserve">Certificación de Cumplimiento de requisitos </t>
  </si>
  <si>
    <t>PS01-PR08 Vinculación de personal en la planta de empleos de la Secretaría Distrital del Hábitat.</t>
  </si>
  <si>
    <t>15</t>
  </si>
  <si>
    <t>PS01-FO565 Certificado de cumplimiento de requisitos</t>
  </si>
  <si>
    <t>PS01-FO565 Certificado de cumplimiento de requisitos
Historia Laboral del funcionario</t>
  </si>
  <si>
    <t>PS01-FO565 Certificado de cumplimiento de requisitos diligenciado</t>
  </si>
  <si>
    <t>10</t>
  </si>
  <si>
    <t>Aplicar del formato de Certificación de Cumplimiento de requisitos 
en el proceso PS01-PR08 Vinculación de personal en la planta de empleos de la Secretaría Distrital del Hábitat.</t>
  </si>
  <si>
    <t xml:space="preserve">Certificación de Cumplimiento </t>
  </si>
  <si>
    <t>Subsecretaría de Gestión Corporativa y CID</t>
  </si>
  <si>
    <t xml:space="preserve"> </t>
  </si>
  <si>
    <t>Certificación de Cumplimiento de Requisitos</t>
  </si>
  <si>
    <t>Formatos de Verificación de Requisitos aplicados en el periodo de evaluación /
Funcionarios vinculados en el periodo de evaluación</t>
  </si>
  <si>
    <t>Debilidades en los controles del proceso.</t>
  </si>
  <si>
    <t>Gestión Tecnológica</t>
  </si>
  <si>
    <t>R53</t>
  </si>
  <si>
    <t xml:space="preserve">Posibilidad de Fuga de Información por execeso en las facultades  otorgadas con el fin brindar beneficios privados o particulares  </t>
  </si>
  <si>
    <t>Falta de monitoreo de acceso a la información.
Falta de conciencia en el uso adecuado de la información y contraseñas
Inexistencia de Acuerdos de confidencialidad. 
Falta de una efectiva  política o procedimiento de clasificación y etiquetado de la información.</t>
  </si>
  <si>
    <t>C86</t>
  </si>
  <si>
    <t>Creación de usuarios mediante Directorio Activo</t>
  </si>
  <si>
    <t>Personal Tecnico de Sistemas 
Servidores publicos y contratistas
Responsable del activo de información / Responsable de gestión tecnológica y/o ofical de seguridad o quien haga sus veces</t>
  </si>
  <si>
    <t>PS05-PR01 Soporte usua V4
PS05-PR04 Gestion incidente V3</t>
  </si>
  <si>
    <t>Trimestral</t>
  </si>
  <si>
    <t>Respuestas a los ticket de mesa de ayuda</t>
  </si>
  <si>
    <t>Incidencias reportadas en la mesa de ayuda que son atendidas de acuerdo al procedimiento de soporte tecnico a usuarios</t>
  </si>
  <si>
    <t>La aplicación de Mesa de ayuda envia correo electornico a la persona que abrio el caso, con la respuesta o seguimiento o solicitudes que se le ha realizado al caso de manera oportuna.</t>
  </si>
  <si>
    <t>Respuestas a las incidencia de la mesa</t>
  </si>
  <si>
    <t>Reportar las incidencias a las áreas o entidades de control competentes</t>
  </si>
  <si>
    <t>incidentes de seguridad registrados en la mesa de ayuda</t>
  </si>
  <si>
    <t>Gestión Tecnologica</t>
  </si>
  <si>
    <t>Atención del 100% de los casos de incidentes de seguridad registradas por mesa de ayuda</t>
  </si>
  <si>
    <t>Control fuga información</t>
  </si>
  <si>
    <t xml:space="preserve">(numero de casos atendidos de incidentes de seguridad / numero total de solicitud de incidentes de seguridad) *100
</t>
  </si>
  <si>
    <t>C87</t>
  </si>
  <si>
    <t>Cláusulas de confidencialidad con los servidores públicos proveedores y terceros de la SDHT</t>
  </si>
  <si>
    <r>
      <t xml:space="preserve">En la carpeta asignada para la evidencia no se presenta ningún archivo como resultado de la ejecución del control
</t>
    </r>
    <r>
      <rPr>
        <b/>
        <sz val="12"/>
        <rFont val="Times New Roman"/>
        <family val="1"/>
      </rPr>
      <t>C87-número de archivos</t>
    </r>
    <r>
      <rPr>
        <sz val="12"/>
        <rFont val="Times New Roman"/>
        <family val="1"/>
      </rPr>
      <t xml:space="preserve">: 0 
</t>
    </r>
    <r>
      <rPr>
        <b/>
        <sz val="12"/>
        <rFont val="Times New Roman"/>
        <family val="1"/>
      </rPr>
      <t>Recomendación:</t>
    </r>
    <r>
      <rPr>
        <sz val="12"/>
        <rFont val="Times New Roman"/>
        <family val="1"/>
      </rPr>
      <t xml:space="preserve"> cargar en las carpetas asignadas la ejecución del control </t>
    </r>
  </si>
  <si>
    <t>Servidores publicos y contratistas
Responsable del activo de información / Responsable de gestión tecnológica y/o ofical de seguridad o quien haga sus veces</t>
  </si>
  <si>
    <t>PS02-MM01 Manu contrata V11
PS05-PR04 Gestion incidente V3</t>
  </si>
  <si>
    <t>175 FUERTE</t>
  </si>
  <si>
    <t>C88</t>
  </si>
  <si>
    <t>Seguridad Informática (Firewall, antivirus y Antispam)</t>
  </si>
  <si>
    <r>
      <t xml:space="preserve">En la carpeta asignada para la evidencia no se presenta ningún archivo como resultado de la ejecución del control
</t>
    </r>
    <r>
      <rPr>
        <b/>
        <sz val="12"/>
        <rFont val="Times New Roman"/>
        <family val="1"/>
      </rPr>
      <t>C88-número de archivos</t>
    </r>
    <r>
      <rPr>
        <sz val="12"/>
        <rFont val="Times New Roman"/>
        <family val="1"/>
      </rPr>
      <t xml:space="preserve">: 0 
</t>
    </r>
    <r>
      <rPr>
        <b/>
        <sz val="12"/>
        <rFont val="Times New Roman"/>
        <family val="1"/>
      </rPr>
      <t>Recomendación:</t>
    </r>
    <r>
      <rPr>
        <sz val="12"/>
        <rFont val="Times New Roman"/>
        <family val="1"/>
      </rPr>
      <t xml:space="preserve"> cargar en las carpetas asignadas la ejecución del control </t>
    </r>
  </si>
  <si>
    <t>PS05-MM13 Manu politicas V4
PS05-PR04 Gestion incidente V3</t>
  </si>
  <si>
    <t>C89</t>
  </si>
  <si>
    <t>Política de clasificación de activos de información y control de acceso descritas en el Manual de Políticas de Seguridad de la Información</t>
  </si>
  <si>
    <r>
      <t xml:space="preserve">En la carpeta asignada para la evidencia no se presenta ningún archivo como resultado de la ejecución del control
</t>
    </r>
    <r>
      <rPr>
        <b/>
        <sz val="12"/>
        <rFont val="Times New Roman"/>
        <family val="1"/>
      </rPr>
      <t>C89-número de archivos</t>
    </r>
    <r>
      <rPr>
        <sz val="12"/>
        <rFont val="Times New Roman"/>
        <family val="1"/>
      </rPr>
      <t xml:space="preserve">: 0 
</t>
    </r>
    <r>
      <rPr>
        <b/>
        <sz val="12"/>
        <rFont val="Times New Roman"/>
        <family val="1"/>
      </rPr>
      <t>Recomendación:</t>
    </r>
    <r>
      <rPr>
        <sz val="12"/>
        <rFont val="Times New Roman"/>
        <family val="1"/>
      </rPr>
      <t xml:space="preserve"> cargar en las carpetas asignadas la ejecución del control </t>
    </r>
  </si>
  <si>
    <t>Responsable del activo de información / Responsable de gestión tecnológica y/o ofical de seguridad o quien haga sus veces</t>
  </si>
  <si>
    <t>PS05-PR05 Clasific activ info V3
PS05-PR04 Gestion incidente V3</t>
  </si>
  <si>
    <t>C90</t>
  </si>
  <si>
    <t>Controles contractuales con los proveedores para salvaguardar los activos de información que se encuentran en el Datacenter, descritos en el acuerdo marco.</t>
  </si>
  <si>
    <r>
      <t xml:space="preserve">En la carpeta asignada para la evidencia no se presenta ningún archivo como resultado de la ejecución del control
</t>
    </r>
    <r>
      <rPr>
        <b/>
        <sz val="12"/>
        <rFont val="Times New Roman"/>
        <family val="1"/>
      </rPr>
      <t>C90-número de archivos</t>
    </r>
    <r>
      <rPr>
        <sz val="12"/>
        <rFont val="Times New Roman"/>
        <family val="1"/>
      </rPr>
      <t xml:space="preserve">: 0 
</t>
    </r>
    <r>
      <rPr>
        <b/>
        <sz val="12"/>
        <rFont val="Times New Roman"/>
        <family val="1"/>
      </rPr>
      <t>Recomendación:</t>
    </r>
    <r>
      <rPr>
        <sz val="12"/>
        <rFont val="Times New Roman"/>
        <family val="1"/>
      </rPr>
      <t xml:space="preserve"> cargar en las carpetas asignadas la ejecución del control </t>
    </r>
  </si>
  <si>
    <t>C91</t>
  </si>
  <si>
    <t>Archivo de los documentos físicos de acuerdo a las tablas de retención documental</t>
  </si>
  <si>
    <r>
      <t xml:space="preserve">En la carpeta asignada para la evidencia no se presenta ningún archivo como resultado de la ejecución del control
</t>
    </r>
    <r>
      <rPr>
        <b/>
        <sz val="12"/>
        <rFont val="Times New Roman"/>
        <family val="1"/>
      </rPr>
      <t>C91-número de archivos</t>
    </r>
    <r>
      <rPr>
        <sz val="12"/>
        <rFont val="Times New Roman"/>
        <family val="1"/>
      </rPr>
      <t xml:space="preserve">: 0 
</t>
    </r>
    <r>
      <rPr>
        <b/>
        <sz val="12"/>
        <rFont val="Times New Roman"/>
        <family val="1"/>
      </rPr>
      <t>Recomendación:</t>
    </r>
    <r>
      <rPr>
        <sz val="12"/>
        <rFont val="Times New Roman"/>
        <family val="1"/>
      </rPr>
      <t xml:space="preserve"> cargar en las carpetas asignadas la ejecución del control </t>
    </r>
  </si>
  <si>
    <t>Comité tecnico y mesa de trabajo TRD
Servidores publicos y contratistas
Responsable del activo de información / Responsable de gestión tecnológica y/o ofical de seguridad o quien haga sus veces</t>
  </si>
  <si>
    <t>PS03-PR06 Elaboracion TRD V6
PS05-PR04 Gestion incidente V3</t>
  </si>
  <si>
    <t>C92</t>
  </si>
  <si>
    <t>Gestión de paginas web (URL) habilitadas conforme a los roles (Directivos y Servidores Públicos)</t>
  </si>
  <si>
    <r>
      <t xml:space="preserve">En la carpeta asignada para la evidencia no se presenta ningún archivo como resultado de la ejecución del control
</t>
    </r>
    <r>
      <rPr>
        <b/>
        <sz val="12"/>
        <rFont val="Times New Roman"/>
        <family val="1"/>
      </rPr>
      <t>C92-número de archivos</t>
    </r>
    <r>
      <rPr>
        <sz val="12"/>
        <rFont val="Times New Roman"/>
        <family val="1"/>
      </rPr>
      <t xml:space="preserve">: 0 
</t>
    </r>
    <r>
      <rPr>
        <b/>
        <sz val="12"/>
        <rFont val="Times New Roman"/>
        <family val="1"/>
      </rPr>
      <t>Recomendación:</t>
    </r>
    <r>
      <rPr>
        <sz val="12"/>
        <rFont val="Times New Roman"/>
        <family val="1"/>
      </rPr>
      <t xml:space="preserve"> cargar en las carpetas asignadas la ejecución del control </t>
    </r>
  </si>
  <si>
    <t>PS05-PR04 Gestion incidente V3</t>
  </si>
  <si>
    <t>Gestión Territorial del Hábitat</t>
  </si>
  <si>
    <t>R32</t>
  </si>
  <si>
    <t>Solicitud y/o ofrecimiento de pago  por la realizacion de un servicio gratuito para beneficiar a un tercero</t>
  </si>
  <si>
    <t>1. Desconocimiento de la comunidad frente a los servicios prestados por la SDHT</t>
  </si>
  <si>
    <t>C64</t>
  </si>
  <si>
    <t xml:space="preserve">Mantener actualizada la información de los trámites en portal institucional indicando la gratuidad de los mismos. </t>
  </si>
  <si>
    <t>Subdirector/a de Barrios</t>
  </si>
  <si>
    <t>Pantallazo del Portal web de la SDHT</t>
  </si>
  <si>
    <t>Cada cuatro meses</t>
  </si>
  <si>
    <t xml:space="preserve">Verificación de la información </t>
  </si>
  <si>
    <t>Portal web de la SDHT</t>
  </si>
  <si>
    <t xml:space="preserve">Correo de alerta al Web master </t>
  </si>
  <si>
    <t xml:space="preserve">Mantener actualizada la información de los trámites en portal institucional  indicando la gratuidad de los mismos.  </t>
  </si>
  <si>
    <t>Subdirección de Barrios</t>
  </si>
  <si>
    <t>Validar cada cuatro meses la información sobre el tramite y su gratuidad</t>
  </si>
  <si>
    <t xml:space="preserve">Registro Periódico de validación </t>
  </si>
  <si>
    <t xml:space="preserve">No. De validaciones realizadas </t>
  </si>
  <si>
    <t>2. Bajos controles a la gestión de los servidores públicos.</t>
  </si>
  <si>
    <t>C65</t>
  </si>
  <si>
    <t>Informar en los talleres comunitarios de legalización de la gratuidad de los servicios a cargo de la SDHT</t>
  </si>
  <si>
    <t>Equipo de Legalización y Regularización</t>
  </si>
  <si>
    <t xml:space="preserve"> Ayuda de memoria talleres comunitarios donde se informa de la gratuidad de los servicios a cargo de la SDHT</t>
  </si>
  <si>
    <t>Validar que es de conocimiento del ciudadano la gratuidad de los servicios y trámites de la entidad</t>
  </si>
  <si>
    <t>Formulación de una ayuda de memoria resultado de los talleres comunitarios donde se informa de la gratuidad de los servicios a cargo de la SDHT</t>
  </si>
  <si>
    <t xml:space="preserve">Mantener actualizada la información de los trámites en portal institucional y sistema único de información de trámite o servicios indicando la gratuidad de los mismos.  </t>
  </si>
  <si>
    <t xml:space="preserve">Informar en los talleres comunitarios de legalización de la gratuidad de los servicios a cargo de la SDHT </t>
  </si>
  <si>
    <t>Una ayuda de memoria  taller comunitarios donde se informa de la gratuidad de los servicios a cargo de la SDHT por asentamiento.</t>
  </si>
  <si>
    <t>Ayuda de memoria talleres comunitarios donde se informa de la gratuidad de los servicios a cargo de la SDHT</t>
  </si>
  <si>
    <t>Numero  de ayudas de memoria talleres comunitarios donde se informa de la gratuidad de los servicios a cargo de la SDHT</t>
  </si>
  <si>
    <t>R33</t>
  </si>
  <si>
    <t>Realizar intervención en un territorio de manera prioritaria para el favorecimiento de redes clientelares.</t>
  </si>
  <si>
    <t>2. Intereses políticos.</t>
  </si>
  <si>
    <t>C67</t>
  </si>
  <si>
    <t>Seguimiento y gestión a los planes de acción de los territorios priorizados.</t>
  </si>
  <si>
    <t>Actas de mesa interinstitucional de Asentamientos Humanos</t>
  </si>
  <si>
    <t>Según acto administrativo que determina la frecuencia mediante Decreto 546 de 2007 reglamentado con Resolución 1555 de 2015</t>
  </si>
  <si>
    <t xml:space="preserve">Validar las internveciones realizadas en territorio </t>
  </si>
  <si>
    <t>Realizar seguimiento a la gestión de los planes de acción de los territorios priorizados.</t>
  </si>
  <si>
    <t>Al menos un (1) acta de mesa interinstitucional de Asentamientos Humanos</t>
  </si>
  <si>
    <t>Numero de Actas de Mesa Interinstitucional de Asentamientos Humanos</t>
  </si>
  <si>
    <t>R34</t>
  </si>
  <si>
    <t>Supervisión  o interventoría desleal para beneficiar a un tercero</t>
  </si>
  <si>
    <t>1. Cambios frecuentes en la supervisión de convenios y contratos.</t>
  </si>
  <si>
    <t>C68</t>
  </si>
  <si>
    <t>Elaborar el Informe de seguimiento o supervisión periódico de los Contratos (diferentes a prestación de servicios) vigentes</t>
  </si>
  <si>
    <t xml:space="preserve">Supervisores de Contrato </t>
  </si>
  <si>
    <t xml:space="preserve">Minuta del Contrato o designación de supervisión </t>
  </si>
  <si>
    <t xml:space="preserve">Determinada por la minuta del Contrato </t>
  </si>
  <si>
    <t xml:space="preserve">Validar la ejecución del Contrato </t>
  </si>
  <si>
    <t xml:space="preserve">A través del informe de seguimiento o supervisión </t>
  </si>
  <si>
    <t xml:space="preserve">Reunión de seguimiento </t>
  </si>
  <si>
    <t xml:space="preserve">Memorandos remitidos </t>
  </si>
  <si>
    <t>Elaborar el Informe de seguimiento o supervisión periódico de los Contratos (diferentes a prestación de servicios) vigentes y remitirlos</t>
  </si>
  <si>
    <t>Documento de envío a la SGC (Memorando o Formato Unico de Inventario Documental -FUID).</t>
  </si>
  <si>
    <t>Subdirección de Barrios
Subdirección de Operaciones
Subdirección de Participación y Relaciones con la Comunidad</t>
  </si>
  <si>
    <t>Remitir por lo menos un (1) informe de seguimiento/ supervisión por cada contrato (excepto prestación de servicios) a la SGC vigente</t>
  </si>
  <si>
    <t>Informes remitido a la SGC</t>
  </si>
  <si>
    <t>Numero de Informes de supervisión de los contratos (excep.CPS) vigente</t>
  </si>
  <si>
    <r>
      <t xml:space="preserve">En la carpeta asignada presentan registro de  salida de bienes en formato PS02-F0448 para el periodo del monitoreo,así mismo 4 registros del formato PS02-FO572  levantamiento individual de inventario, y el plaqueteo de bienes con el código de inventario se evidencia en el reporte de familias detalladas del inventario
</t>
    </r>
    <r>
      <rPr>
        <b/>
        <sz val="12"/>
        <rFont val="Times New Roman"/>
        <family val="1"/>
      </rPr>
      <t>C139-número de archivos</t>
    </r>
    <r>
      <rPr>
        <sz val="12"/>
        <rFont val="Times New Roman"/>
        <family val="1"/>
      </rPr>
      <t xml:space="preserve">: 6 
</t>
    </r>
    <r>
      <rPr>
        <b/>
        <sz val="12"/>
        <rFont val="Times New Roman"/>
        <family val="1"/>
      </rPr>
      <t>Recomendación:</t>
    </r>
    <r>
      <rPr>
        <sz val="12"/>
        <rFont val="Times New Roman"/>
        <family val="1"/>
      </rPr>
      <t xml:space="preserve"> Mantaner la ejecución de los controles</t>
    </r>
  </si>
  <si>
    <t>El proceso se encuentra en actualización de los mapas de riesgos, para este monitoreo presentó las evidencias de ejecución de los controles.</t>
  </si>
  <si>
    <r>
      <t xml:space="preserve">En la carpeta asignada para la evidencia  se presenta una relación de los contratos suscritos en el periodo del monitoreo con links a la información publicada en el secop, ingresando a estos linkd se encuentra informes de comite evaluador que reposa en el SECOP LP001-2021
</t>
    </r>
    <r>
      <rPr>
        <b/>
        <sz val="12"/>
        <rFont val="Times New Roman"/>
        <family val="1"/>
      </rPr>
      <t>C131-número de archivos</t>
    </r>
    <r>
      <rPr>
        <sz val="12"/>
        <rFont val="Times New Roman"/>
        <family val="1"/>
      </rPr>
      <t xml:space="preserve">: 1
</t>
    </r>
    <r>
      <rPr>
        <b/>
        <sz val="12"/>
        <rFont val="Times New Roman"/>
        <family val="1"/>
      </rPr>
      <t>Recomendación:</t>
    </r>
    <r>
      <rPr>
        <sz val="12"/>
        <rFont val="Times New Roman"/>
        <family val="1"/>
      </rPr>
      <t xml:space="preserve"> Mantener la evidencia del control y en lo posible la relación a presentar que incorpore únicamente los contratos en el periodo que requieren de comite evaluador</t>
    </r>
  </si>
  <si>
    <r>
      <t xml:space="preserve">En la carpeta asignada para la evidencia  se presenta una relación de los contratos suscritos en el periodo del monitoreo con links a la información publicada en el secop, ingresando a estos link se encuentra las adendas publicadas que reposa en el SECOP LP001-2021
</t>
    </r>
    <r>
      <rPr>
        <b/>
        <sz val="12"/>
        <rFont val="Times New Roman"/>
        <family val="1"/>
      </rPr>
      <t>C132-número de archivos</t>
    </r>
    <r>
      <rPr>
        <sz val="12"/>
        <rFont val="Times New Roman"/>
        <family val="1"/>
      </rPr>
      <t xml:space="preserve">: 1 
</t>
    </r>
    <r>
      <rPr>
        <b/>
        <sz val="12"/>
        <rFont val="Times New Roman"/>
        <family val="1"/>
      </rPr>
      <t>Recomendación:</t>
    </r>
    <r>
      <rPr>
        <sz val="12"/>
        <rFont val="Times New Roman"/>
        <family val="1"/>
      </rPr>
      <t xml:space="preserve"> Mantener la evidencia del control y en lo posible la relación a presentar que incorpore únicamente los contratos en el periodo que requieren de comite evaluador</t>
    </r>
  </si>
  <si>
    <t>Incumple</t>
  </si>
  <si>
    <r>
      <t xml:space="preserve">En la evidencia se identificó 2 actas de acompañamiento por parte gestión documental a dos dependencias de la entidad, sin embargo el procedimiento los soportes asociados con las planillas  PS03-FO57 Planilla de control para préstamo y consulta de documentos por lo tanto la evidencia presentada no corresponde con la ejecuciónde la actividad de control
</t>
    </r>
    <r>
      <rPr>
        <b/>
        <sz val="12"/>
        <rFont val="Times New Roman"/>
        <family val="1"/>
      </rPr>
      <t>C119-número de archivos en</t>
    </r>
    <r>
      <rPr>
        <sz val="12"/>
        <rFont val="Times New Roman"/>
        <family val="1"/>
      </rPr>
      <t xml:space="preserve">: 2
</t>
    </r>
    <r>
      <rPr>
        <b/>
        <sz val="12"/>
        <rFont val="Times New Roman"/>
        <family val="1"/>
      </rPr>
      <t>Recomendación:</t>
    </r>
    <r>
      <rPr>
        <sz val="12"/>
        <rFont val="Times New Roman"/>
        <family val="1"/>
      </rPr>
      <t xml:space="preserve"> Cargar los soportes que se relacionan con la actividad de control</t>
    </r>
  </si>
  <si>
    <r>
      <t xml:space="preserve">En la carpeta asignada para la evidencia  se presenta por mes los cuadros de control de programación de pagos, asi como por mes los pagos ejecutados, por dependencias como resultado de la ejecución del control
</t>
    </r>
    <r>
      <rPr>
        <b/>
        <sz val="12"/>
        <rFont val="Times New Roman"/>
        <family val="1"/>
      </rPr>
      <t>Número de archivos</t>
    </r>
    <r>
      <rPr>
        <sz val="12"/>
        <rFont val="Times New Roman"/>
        <family val="1"/>
      </rPr>
      <t xml:space="preserve">: 37 
</t>
    </r>
    <r>
      <rPr>
        <b/>
        <sz val="12"/>
        <rFont val="Times New Roman"/>
        <family val="1"/>
      </rPr>
      <t>Recomendación:</t>
    </r>
    <r>
      <rPr>
        <sz val="12"/>
        <rFont val="Times New Roman"/>
        <family val="1"/>
      </rPr>
      <t xml:space="preserve"> Mantener la actividad de control  y continuar con el monitoreo.</t>
    </r>
  </si>
  <si>
    <r>
      <t xml:space="preserve">En la carpeta asignada para la evidencia  se presenta acta de reunión del 28 de julio 2021 como resultado de la ejecución del control en el periodo del monitoreo
</t>
    </r>
    <r>
      <rPr>
        <b/>
        <sz val="12"/>
        <rFont val="Times New Roman"/>
        <family val="1"/>
      </rPr>
      <t>C114-número de archivos</t>
    </r>
    <r>
      <rPr>
        <sz val="12"/>
        <rFont val="Times New Roman"/>
        <family val="1"/>
      </rPr>
      <t xml:space="preserve">:1 
</t>
    </r>
    <r>
      <rPr>
        <b/>
        <sz val="12"/>
        <rFont val="Times New Roman"/>
        <family val="1"/>
      </rPr>
      <t>Recomendación:</t>
    </r>
    <r>
      <rPr>
        <sz val="12"/>
        <rFont val="Times New Roman"/>
        <family val="1"/>
      </rPr>
      <t xml:space="preserve"> Mantener la actividad de control  y continuar con el monitoreo.</t>
    </r>
  </si>
  <si>
    <r>
      <t xml:space="preserve">En la evidencia se presentan la planilla de control de préstamo y consulta para documentos con el registro de los meses de mayo, junio, julio y agosto como resultado de la ejecución del control.
</t>
    </r>
    <r>
      <rPr>
        <b/>
        <sz val="12"/>
        <rFont val="Times New Roman"/>
        <family val="1"/>
      </rPr>
      <t>C41-número de archivos en</t>
    </r>
    <r>
      <rPr>
        <sz val="12"/>
        <rFont val="Times New Roman"/>
        <family val="1"/>
      </rPr>
      <t xml:space="preserve">: 1
</t>
    </r>
    <r>
      <rPr>
        <b/>
        <sz val="12"/>
        <rFont val="Times New Roman"/>
        <family val="1"/>
      </rPr>
      <t>Recomendación:</t>
    </r>
    <r>
      <rPr>
        <sz val="12"/>
        <rFont val="Times New Roman"/>
        <family val="1"/>
      </rPr>
      <t xml:space="preserve"> Mantener la actividad de control  y continuar con el monitoreo.</t>
    </r>
  </si>
  <si>
    <r>
      <t xml:space="preserve">En la carpeta asignada para la evidencia  se presenta el certificado de cumplimiento de tres funcionarios para el periodo del monitoreo como resultado de la ejecución del control.
</t>
    </r>
    <r>
      <rPr>
        <b/>
        <sz val="12"/>
        <rFont val="Times New Roman"/>
        <family val="1"/>
      </rPr>
      <t>C99-número de archivos</t>
    </r>
    <r>
      <rPr>
        <sz val="12"/>
        <rFont val="Times New Roman"/>
        <family val="1"/>
      </rPr>
      <t xml:space="preserve">: 3 
</t>
    </r>
    <r>
      <rPr>
        <b/>
        <sz val="12"/>
        <rFont val="Times New Roman"/>
        <family val="1"/>
      </rPr>
      <t>Recomendación:</t>
    </r>
    <r>
      <rPr>
        <sz val="12"/>
        <rFont val="Times New Roman"/>
        <family val="1"/>
      </rPr>
      <t xml:space="preserve"> Mantener la actividad de control  y continuar con el monitoreo</t>
    </r>
  </si>
  <si>
    <r>
      <t xml:space="preserve">En la carpeta asignada para la evidencia no se presenta ningún archivo como resultado de la ejecución del control
</t>
    </r>
    <r>
      <rPr>
        <b/>
        <sz val="12"/>
        <rFont val="Times New Roman"/>
        <family val="1"/>
      </rPr>
      <t>C130-número de archivos</t>
    </r>
    <r>
      <rPr>
        <sz val="12"/>
        <rFont val="Times New Roman"/>
        <family val="1"/>
      </rPr>
      <t xml:space="preserve">: 0 
</t>
    </r>
    <r>
      <rPr>
        <b/>
        <sz val="12"/>
        <rFont val="Times New Roman"/>
        <family val="1"/>
      </rPr>
      <t>Recomendación:</t>
    </r>
    <r>
      <rPr>
        <sz val="12"/>
        <rFont val="Times New Roman"/>
        <family val="1"/>
      </rPr>
      <t xml:space="preserve"> cargar en las carpetas asignadas la ejecución del control </t>
    </r>
  </si>
  <si>
    <r>
      <t xml:space="preserve">En la carpeta asignada para la evidencia  se presenta un anexo con el reporte de GLPI  con la creación de los usuarios en directorio activo para el periodo del monitoreo como resultado de la ejecución del control.
</t>
    </r>
    <r>
      <rPr>
        <b/>
        <sz val="12"/>
        <rFont val="Times New Roman"/>
        <family val="1"/>
      </rPr>
      <t>C57-número de archivos</t>
    </r>
    <r>
      <rPr>
        <sz val="12"/>
        <rFont val="Times New Roman"/>
        <family val="1"/>
      </rPr>
      <t xml:space="preserve">: 1 
</t>
    </r>
    <r>
      <rPr>
        <b/>
        <sz val="12"/>
        <rFont val="Times New Roman"/>
        <family val="1"/>
      </rPr>
      <t>Recomendación:</t>
    </r>
    <r>
      <rPr>
        <sz val="12"/>
        <rFont val="Times New Roman"/>
        <family val="1"/>
      </rPr>
      <t xml:space="preserve"> Mantener la actividad de control  y continuar con el monitoreo</t>
    </r>
  </si>
  <si>
    <r>
      <t xml:space="preserve">En la evidencia se presentan el archivo con el formato compromiso de confidencialidad y bune uso de la información para el caso de 1 funcionario en el periodo del monitoreo como ejecución de la actividad de control
</t>
    </r>
    <r>
      <rPr>
        <b/>
        <sz val="12"/>
        <rFont val="Times New Roman"/>
        <family val="1"/>
      </rPr>
      <t>C144-número de archivos:</t>
    </r>
    <r>
      <rPr>
        <sz val="12"/>
        <rFont val="Times New Roman"/>
        <family val="1"/>
      </rPr>
      <t xml:space="preserve"> 1
</t>
    </r>
    <r>
      <rPr>
        <b/>
        <sz val="12"/>
        <rFont val="Times New Roman"/>
        <family val="1"/>
      </rPr>
      <t>Recomendación:</t>
    </r>
    <r>
      <rPr>
        <sz val="12"/>
        <rFont val="Times New Roman"/>
        <family val="1"/>
      </rPr>
      <t>Mantener la actividad de control  y continuar con el monitoreo.</t>
    </r>
  </si>
  <si>
    <r>
      <t xml:space="preserve">En la evidencia se presentan el archivo con el formato de Administración de Usuarios de la BDG de la SDHT y su aplicación para cuatro casosasí como  los registros de copias de seguridad  y los reportes de las copias de seguridad durante el periodo del monitoreo como ejecución de la actividad de control.
</t>
    </r>
    <r>
      <rPr>
        <b/>
        <sz val="12"/>
        <rFont val="Times New Roman"/>
        <family val="1"/>
      </rPr>
      <t>C145-número de archivos:</t>
    </r>
    <r>
      <rPr>
        <sz val="12"/>
        <rFont val="Times New Roman"/>
        <family val="1"/>
      </rPr>
      <t xml:space="preserve"> 9
</t>
    </r>
    <r>
      <rPr>
        <b/>
        <sz val="12"/>
        <rFont val="Times New Roman"/>
        <family val="1"/>
      </rPr>
      <t xml:space="preserve">Recomendación:
</t>
    </r>
    <r>
      <rPr>
        <sz val="12"/>
        <rFont val="Times New Roman"/>
        <family val="1"/>
      </rPr>
      <t>Mantener la actividad de control  y continuar con el monitoreo.</t>
    </r>
  </si>
  <si>
    <r>
      <t xml:space="preserve">En la evidencia se presentan el archivo con el formato identificacion a publicar información con datos abiertos y el plan de trabajo para esta vigencia para la estrategia de datos abiertos y correo electrónico para la estructuración de datos abiertos durante el periodo del monitoreo como ejecución de la actividad de control
</t>
    </r>
    <r>
      <rPr>
        <b/>
        <sz val="12"/>
        <rFont val="Times New Roman"/>
        <family val="1"/>
      </rPr>
      <t>C146-número de archivos:</t>
    </r>
    <r>
      <rPr>
        <sz val="12"/>
        <rFont val="Times New Roman"/>
        <family val="1"/>
      </rPr>
      <t xml:space="preserve"> 2
</t>
    </r>
    <r>
      <rPr>
        <b/>
        <sz val="12"/>
        <rFont val="Times New Roman"/>
        <family val="1"/>
      </rPr>
      <t>Recomendación:</t>
    </r>
    <r>
      <rPr>
        <sz val="12"/>
        <rFont val="Times New Roman"/>
        <family val="1"/>
      </rPr>
      <t xml:space="preserve"> Mantener la actividad de control  y continuar con el monitoreo</t>
    </r>
  </si>
  <si>
    <r>
      <t xml:space="preserve">En la carpeta C160 evidencia se presenta dos pantallazos de redes sociales como promoción dela gratuidad en trámites y servicios como resultado de la ejecución del control
</t>
    </r>
    <r>
      <rPr>
        <b/>
        <sz val="12"/>
        <rFont val="Times New Roman"/>
        <family val="1"/>
      </rPr>
      <t>C161-número de archivos</t>
    </r>
    <r>
      <rPr>
        <sz val="12"/>
        <rFont val="Times New Roman"/>
        <family val="1"/>
      </rPr>
      <t xml:space="preserve">: 2 
</t>
    </r>
    <r>
      <rPr>
        <b/>
        <sz val="12"/>
        <rFont val="Times New Roman"/>
        <family val="1"/>
      </rPr>
      <t>Recomendación:</t>
    </r>
    <r>
      <rPr>
        <sz val="12"/>
        <rFont val="Times New Roman"/>
        <family val="1"/>
      </rPr>
      <t xml:space="preserve"> para los próximos soportes es importante que los pantallazos tengan la fecha para determinar si la evidencia aportada corresponde al periodo del monitoreo</t>
    </r>
  </si>
  <si>
    <r>
      <t xml:space="preserve">En la carpeta asignada para la evidencia  se presenta dos archivos de excel con los reportes de cuidadano incognito en canal presencial y telefónico que no corresponde la los soportes definidos para la actividad de control
</t>
    </r>
    <r>
      <rPr>
        <b/>
        <sz val="12"/>
        <rFont val="Times New Roman"/>
        <family val="1"/>
      </rPr>
      <t>C160-número de archivos</t>
    </r>
    <r>
      <rPr>
        <sz val="12"/>
        <rFont val="Times New Roman"/>
        <family val="1"/>
      </rPr>
      <t xml:space="preserve">:2 
</t>
    </r>
    <r>
      <rPr>
        <b/>
        <sz val="12"/>
        <rFont val="Times New Roman"/>
        <family val="1"/>
      </rPr>
      <t>Recomendación:</t>
    </r>
    <r>
      <rPr>
        <sz val="12"/>
        <rFont val="Times New Roman"/>
        <family val="1"/>
      </rPr>
      <t xml:space="preserve"> cargar en las carpetas asignadas la ejecución del control </t>
    </r>
  </si>
  <si>
    <t>El proceso se encuentra en actualización de los mapas de riesgos, para este monitoreo presentó las evidencias de ejecución de dos de los tres controles.</t>
  </si>
  <si>
    <t>El proceso se encuentra en actualización de los mapas de riesgos, para este monitoreo las evidencias presentadas no corresponden con los sopoportes definidos para la actividad de control</t>
  </si>
  <si>
    <t>El proceso se encuentra en actualización de los mapas de riesgos, para este monitoreo presentó las evidencias de ejecución de los uno de los siete  controles.</t>
  </si>
  <si>
    <t>El proceso se encuentra en actualización de los mapas de riesgos, para este monitoreo presentó las evidencias de ejecución de todos sus controles</t>
  </si>
  <si>
    <t>El proceso se encuentra en actualización de los mapas de riesgos, para este monitoreo presentó las evidencias de ejecución de uno de sus dos controles</t>
  </si>
  <si>
    <t>El proceso se encuentra en actualización de los mapas de riesgos, para este monitoreo presentó las evidencias de ejecución todos sus controles</t>
  </si>
  <si>
    <r>
      <t xml:space="preserve">En la evidencia se presenta pantallazos del SID para los meses del periodo del monitoreo cono evidencia de ejecución de la actividad del control
</t>
    </r>
    <r>
      <rPr>
        <b/>
        <sz val="12"/>
        <rFont val="Times New Roman"/>
        <family val="1"/>
      </rPr>
      <t>C75-número de archivos en</t>
    </r>
    <r>
      <rPr>
        <sz val="12"/>
        <rFont val="Times New Roman"/>
        <family val="1"/>
      </rPr>
      <t xml:space="preserve">: 4
</t>
    </r>
    <r>
      <rPr>
        <b/>
        <sz val="12"/>
        <rFont val="Times New Roman"/>
        <family val="1"/>
      </rPr>
      <t>Recomendación:</t>
    </r>
    <r>
      <rPr>
        <sz val="12"/>
        <rFont val="Times New Roman"/>
        <family val="1"/>
      </rPr>
      <t xml:space="preserve"> Mantener la actividad de control  y continuar con el monitoreo.</t>
    </r>
  </si>
  <si>
    <r>
      <t xml:space="preserve">En la evidencia se presentan archivos con la relación de los actos adminsitrativos por los meses del monitoreo en archivos excel y los registros de las actas  de reparto de expedientes.
</t>
    </r>
    <r>
      <rPr>
        <b/>
        <sz val="12"/>
        <rFont val="Times New Roman"/>
        <family val="1"/>
      </rPr>
      <t>C74-número de archivos en</t>
    </r>
    <r>
      <rPr>
        <sz val="12"/>
        <rFont val="Times New Roman"/>
        <family val="1"/>
      </rPr>
      <t xml:space="preserve">: 9
</t>
    </r>
    <r>
      <rPr>
        <b/>
        <sz val="12"/>
        <rFont val="Times New Roman"/>
        <family val="1"/>
      </rPr>
      <t>Recomendación:</t>
    </r>
    <r>
      <rPr>
        <sz val="12"/>
        <rFont val="Times New Roman"/>
        <family val="1"/>
      </rPr>
      <t xml:space="preserve"> Mantener la actividad de control  y continuar con el monitoreo.</t>
    </r>
  </si>
  <si>
    <r>
      <t xml:space="preserve">En la evidencia se presentan  correos electrónicos emitidos por la Asesora de Control Interno donde se dan recomendaciones de informes generados por el proceso durante el periodo del monitoreo como evidencia de la ejeución de la actividad de control
</t>
    </r>
    <r>
      <rPr>
        <b/>
        <sz val="12"/>
        <rFont val="Times New Roman"/>
        <family val="1"/>
      </rPr>
      <t>C49-número de archivos</t>
    </r>
    <r>
      <rPr>
        <sz val="12"/>
        <rFont val="Times New Roman"/>
        <family val="1"/>
      </rPr>
      <t xml:space="preserve">: 10
</t>
    </r>
    <r>
      <rPr>
        <b/>
        <sz val="12"/>
        <rFont val="Times New Roman"/>
        <family val="1"/>
      </rPr>
      <t>Recomendación:</t>
    </r>
    <r>
      <rPr>
        <sz val="12"/>
        <rFont val="Times New Roman"/>
        <family val="1"/>
      </rPr>
      <t xml:space="preserve"> Mantener la actividad de control  y continuar con el monitoreo.</t>
    </r>
  </si>
  <si>
    <r>
      <t xml:space="preserve">En la carpeta  se presentan 2 acuerdos de confidencialidad firmados y 2 sin firmar para el  el periodo del monitoreocomo ejecución de la actividad de control
</t>
    </r>
    <r>
      <rPr>
        <b/>
        <sz val="12"/>
        <rFont val="Times New Roman"/>
        <family val="1"/>
      </rPr>
      <t>C51-número de archivos</t>
    </r>
    <r>
      <rPr>
        <sz val="12"/>
        <rFont val="Times New Roman"/>
        <family val="1"/>
      </rPr>
      <t xml:space="preserve">: 4
</t>
    </r>
    <r>
      <rPr>
        <b/>
        <sz val="12"/>
        <rFont val="Times New Roman"/>
        <family val="1"/>
      </rPr>
      <t>Recomendación:</t>
    </r>
    <r>
      <rPr>
        <sz val="12"/>
        <rFont val="Times New Roman"/>
        <family val="1"/>
      </rPr>
      <t xml:space="preserve"> Mantener la actividad de control  y continuar con el monitoreo y para la próxima presentar todos los acuerdos firmados</t>
    </r>
  </si>
  <si>
    <r>
      <t xml:space="preserve">En la evidencia se presentan  correos electrónicos emitidos por la Asesora de Control Interno donde se dan recomendaciones de informes generados por el proceso durante el periodo del monitoreo como evidencia de la ejeución de la actividad de control
</t>
    </r>
    <r>
      <rPr>
        <b/>
        <sz val="12"/>
        <rFont val="Times New Roman"/>
        <family val="1"/>
      </rPr>
      <t>C53-número de archivos</t>
    </r>
    <r>
      <rPr>
        <sz val="12"/>
        <rFont val="Times New Roman"/>
        <family val="1"/>
      </rPr>
      <t xml:space="preserve">: 10
</t>
    </r>
    <r>
      <rPr>
        <b/>
        <sz val="12"/>
        <rFont val="Times New Roman"/>
        <family val="1"/>
      </rPr>
      <t>Recomendación:</t>
    </r>
    <r>
      <rPr>
        <sz val="12"/>
        <rFont val="Times New Roman"/>
        <family val="1"/>
      </rPr>
      <t xml:space="preserve"> Mantener la actividad de control  y continuar con el monitoreo.</t>
    </r>
  </si>
  <si>
    <t>El proceso se encuentra en actualización de los mapas de riesgos, para este monitoreo presentó las evidencias de ejecución de tres de sus cinco sus controles</t>
  </si>
  <si>
    <r>
      <t xml:space="preserve">En la carpeta asignada para la evidencia no se presenta ningún archivo como resultado de la ejecución del control
</t>
    </r>
    <r>
      <rPr>
        <b/>
        <sz val="12"/>
        <rFont val="Times New Roman"/>
        <family val="1"/>
      </rPr>
      <t>C52-n</t>
    </r>
    <r>
      <rPr>
        <sz val="12"/>
        <rFont val="Times New Roman"/>
        <family val="1"/>
      </rPr>
      <t xml:space="preserve">úmero de archivos: 0 
</t>
    </r>
    <r>
      <rPr>
        <b/>
        <sz val="12"/>
        <rFont val="Times New Roman"/>
        <family val="1"/>
      </rPr>
      <t>Recomendación</t>
    </r>
    <r>
      <rPr>
        <sz val="12"/>
        <rFont val="Times New Roman"/>
        <family val="1"/>
      </rPr>
      <t xml:space="preserve">: cargar en las carpetas asignadas el soporte de la ejecución del control </t>
    </r>
  </si>
  <si>
    <r>
      <t xml:space="preserve">En la evidencia se presentan 6 archivos con la relación de los participantes de las capacitaciones, 2 actas de runión y 2 videos que evidencian para el periodo del monitoreo la ejecución de la actividadd e control.
</t>
    </r>
    <r>
      <rPr>
        <b/>
        <sz val="12"/>
        <rFont val="Times New Roman"/>
        <family val="1"/>
      </rPr>
      <t>C38-número de archivos en</t>
    </r>
    <r>
      <rPr>
        <sz val="12"/>
        <rFont val="Times New Roman"/>
        <family val="1"/>
      </rPr>
      <t xml:space="preserve">: 10
</t>
    </r>
    <r>
      <rPr>
        <b/>
        <sz val="12"/>
        <rFont val="Times New Roman"/>
        <family val="1"/>
      </rPr>
      <t>Recomendación:</t>
    </r>
    <r>
      <rPr>
        <sz val="12"/>
        <rFont val="Times New Roman"/>
        <family val="1"/>
      </rPr>
      <t xml:space="preserve"> Mantener la actividad de control  y continuar con el monitoreo.</t>
    </r>
  </si>
  <si>
    <r>
      <t xml:space="preserve">En la evidencia se presentan las  invitaciones para la sensibilizació y el registro de asistencia de la acpacitación durante el periodo del monitoreo como evidencia de la ejecución del control.
</t>
    </r>
    <r>
      <rPr>
        <b/>
        <sz val="12"/>
        <rFont val="Times New Roman"/>
        <family val="1"/>
      </rPr>
      <t>C39-número de archivos en</t>
    </r>
    <r>
      <rPr>
        <sz val="12"/>
        <rFont val="Times New Roman"/>
        <family val="1"/>
      </rPr>
      <t xml:space="preserve">: 4
</t>
    </r>
    <r>
      <rPr>
        <b/>
        <sz val="12"/>
        <rFont val="Times New Roman"/>
        <family val="1"/>
      </rPr>
      <t>Recomendación:</t>
    </r>
    <r>
      <rPr>
        <sz val="12"/>
        <rFont val="Times New Roman"/>
        <family val="1"/>
      </rPr>
      <t xml:space="preserve"> Mantener la actividad de control  y continuar con el monitoreo.</t>
    </r>
  </si>
  <si>
    <r>
      <t xml:space="preserve">En la evidencia se presentan un informe por cada uno de los meses del monitoreo  sobre la solicitud de préstamos de expedientes, así como correos que respaldan las solicitudes de expedientes y 4 archivos de excel donde se encentran consolidado por mes la relación de expedientes para la ejecución de la actividad de control
</t>
    </r>
    <r>
      <rPr>
        <b/>
        <sz val="12"/>
        <rFont val="Times New Roman"/>
        <family val="1"/>
      </rPr>
      <t>C40-número de archivos en</t>
    </r>
    <r>
      <rPr>
        <sz val="12"/>
        <rFont val="Times New Roman"/>
        <family val="1"/>
      </rPr>
      <t xml:space="preserve">: 40
</t>
    </r>
    <r>
      <rPr>
        <b/>
        <sz val="12"/>
        <rFont val="Times New Roman"/>
        <family val="1"/>
      </rPr>
      <t>Recomendación:</t>
    </r>
    <r>
      <rPr>
        <sz val="12"/>
        <rFont val="Times New Roman"/>
        <family val="1"/>
      </rPr>
      <t xml:space="preserve"> Mantener la actividad de control  y continuar con el monitoreo.</t>
    </r>
  </si>
  <si>
    <r>
      <t xml:space="preserve">En la evidencia se presentan un base ne notificaciones , bases de SICV y el reporte a SIVIDC para el periodo del monitoreo como evidencia de ejecución de la activiad de control
</t>
    </r>
    <r>
      <rPr>
        <b/>
        <sz val="12"/>
        <rFont val="Times New Roman"/>
        <family val="1"/>
      </rPr>
      <t>C41-número de archivos en</t>
    </r>
    <r>
      <rPr>
        <sz val="12"/>
        <rFont val="Times New Roman"/>
        <family val="1"/>
      </rPr>
      <t xml:space="preserve">: 8
</t>
    </r>
    <r>
      <rPr>
        <b/>
        <sz val="12"/>
        <rFont val="Times New Roman"/>
        <family val="1"/>
      </rPr>
      <t>Recomendación:</t>
    </r>
    <r>
      <rPr>
        <sz val="12"/>
        <rFont val="Times New Roman"/>
        <family val="1"/>
      </rPr>
      <t xml:space="preserve"> Mantener la actividad de control  y continuar con el monitoreo.</t>
    </r>
  </si>
  <si>
    <r>
      <t xml:space="preserve">En la evidencia se presenta  el plan de estratégico de comunicaciones para la vigencia 2021 y la programación de la semana de IVC donde se en la programación se muestran temas relacionados con los tramites.
</t>
    </r>
    <r>
      <rPr>
        <b/>
        <sz val="12"/>
        <rFont val="Times New Roman"/>
        <family val="1"/>
      </rPr>
      <t>C37-número de archivos:</t>
    </r>
    <r>
      <rPr>
        <sz val="12"/>
        <rFont val="Times New Roman"/>
        <family val="1"/>
      </rPr>
      <t xml:space="preserve">6
</t>
    </r>
    <r>
      <rPr>
        <b/>
        <sz val="12"/>
        <rFont val="Times New Roman"/>
        <family val="1"/>
      </rPr>
      <t>Recomendación:</t>
    </r>
    <r>
      <rPr>
        <sz val="12"/>
        <rFont val="Times New Roman"/>
        <family val="1"/>
      </rPr>
      <t xml:space="preserve"> Mantener la actividad de control  y continuar con el monitoreo.</t>
    </r>
  </si>
  <si>
    <t>El proceso se encuentra en actualización de los mapas de riesgos, para este monitoreo presentó las evidencias de ejecución de todos los controles.</t>
  </si>
  <si>
    <r>
      <t xml:space="preserve">En la evidencia se presentan un base en excel donde se relacionan las comunicaciones oficiales elaboradas durante el periodo dle monitoreo en un archivo  con 15731 registros y como ejemplo se anexa dos de esas comunicaciones donde se refieren el tema de la gratuidad como evidencia de la ejecución de la actividad de control
</t>
    </r>
    <r>
      <rPr>
        <b/>
        <sz val="12"/>
        <rFont val="Times New Roman"/>
        <family val="1"/>
      </rPr>
      <t>C57-número de archivos</t>
    </r>
    <r>
      <rPr>
        <sz val="12"/>
        <rFont val="Times New Roman"/>
        <family val="1"/>
      </rPr>
      <t xml:space="preserve">: 3 
</t>
    </r>
    <r>
      <rPr>
        <b/>
        <sz val="12"/>
        <rFont val="Times New Roman"/>
        <family val="1"/>
      </rPr>
      <t>Recomendación:</t>
    </r>
    <r>
      <rPr>
        <sz val="12"/>
        <rFont val="Times New Roman"/>
        <family val="1"/>
      </rPr>
      <t xml:space="preserve">  Mantener la actividad de control  y continuar con el monitoreo.</t>
    </r>
  </si>
  <si>
    <r>
      <t xml:space="preserve">En la evidencia se presenta  pantallazo con fecha del 31 de agosto 2021 de la página web y SUIT como evidencia de ejecución de la actividad de control. 
</t>
    </r>
    <r>
      <rPr>
        <b/>
        <sz val="12"/>
        <rFont val="Times New Roman"/>
        <family val="1"/>
      </rPr>
      <t>C64-número de archivos:</t>
    </r>
    <r>
      <rPr>
        <sz val="12"/>
        <rFont val="Times New Roman"/>
        <family val="1"/>
      </rPr>
      <t xml:space="preserve"> 49
</t>
    </r>
    <r>
      <rPr>
        <b/>
        <sz val="12"/>
        <rFont val="Times New Roman"/>
        <family val="1"/>
      </rPr>
      <t>Recomendación:</t>
    </r>
    <r>
      <rPr>
        <sz val="12"/>
        <rFont val="Times New Roman"/>
        <family val="1"/>
      </rPr>
      <t xml:space="preserve"> Mantener la actividad de control  y continuar con el monitoreo, </t>
    </r>
  </si>
  <si>
    <r>
      <t xml:space="preserve">En la la carpeta C64 se presentan archivos listados de asistencia y memorias de los talleres comunitarios donde se hace referencia a la gratuidad de los servicios de la SDHT para meses del periodo del monitoreo como evidencia de la ejecución del control
</t>
    </r>
    <r>
      <rPr>
        <b/>
        <sz val="12"/>
        <rFont val="Times New Roman"/>
        <family val="1"/>
      </rPr>
      <t>C65-número de archivos:</t>
    </r>
    <r>
      <rPr>
        <sz val="12"/>
        <rFont val="Times New Roman"/>
        <family val="1"/>
      </rPr>
      <t xml:space="preserve"> 48
</t>
    </r>
    <r>
      <rPr>
        <b/>
        <sz val="12"/>
        <rFont val="Times New Roman"/>
        <family val="1"/>
      </rPr>
      <t>Recomendación:</t>
    </r>
    <r>
      <rPr>
        <sz val="12"/>
        <rFont val="Times New Roman"/>
        <family val="1"/>
      </rPr>
      <t xml:space="preserve"> Mantener la actividad de control  y continuar con el monitoreo.para las memorias de los tallers comunitarios incoporar a las evidencias unicamente las correspondiente al periodo del monitoreo.</t>
    </r>
  </si>
  <si>
    <r>
      <t xml:space="preserve">En la evidencia se presentan archivos listados de asistencia, correos de seguimiento y un acta de los territorios priorizados para el periodo del monitoreo. Asi mismo presenta los documentos técnicos de caracterización de intervención general para los territorios priorizados de Tibabuyes-Juan Amarillo y Cable Aéreo San Cristobal
</t>
    </r>
    <r>
      <rPr>
        <b/>
        <sz val="12"/>
        <rFont val="Times New Roman"/>
        <family val="1"/>
      </rPr>
      <t>C67-número de archivos:</t>
    </r>
    <r>
      <rPr>
        <sz val="12"/>
        <rFont val="Times New Roman"/>
        <family val="1"/>
      </rPr>
      <t xml:space="preserve"> 5
</t>
    </r>
    <r>
      <rPr>
        <b/>
        <sz val="12"/>
        <rFont val="Times New Roman"/>
        <family val="1"/>
      </rPr>
      <t>Recomendación:</t>
    </r>
    <r>
      <rPr>
        <sz val="12"/>
        <rFont val="Times New Roman"/>
        <family val="1"/>
      </rPr>
      <t xml:space="preserve"> Mantener la actividad de control  y continuar con el monitoreo.</t>
    </r>
  </si>
  <si>
    <r>
      <t xml:space="preserve">En la carpeta presentan archivos de ayudas de memorias, actas de seguimiento; actas de comites operativos del periodo del monitoreo como evidencia de ejecución de la actividad de control.
</t>
    </r>
    <r>
      <rPr>
        <b/>
        <sz val="12"/>
        <rFont val="Times New Roman"/>
        <family val="1"/>
      </rPr>
      <t>C67-número de archivos:</t>
    </r>
    <r>
      <rPr>
        <sz val="12"/>
        <rFont val="Times New Roman"/>
        <family val="1"/>
      </rPr>
      <t xml:space="preserve"> 67
</t>
    </r>
    <r>
      <rPr>
        <b/>
        <sz val="12"/>
        <rFont val="Times New Roman"/>
        <family val="1"/>
      </rPr>
      <t>Recomendación:</t>
    </r>
    <r>
      <rPr>
        <sz val="12"/>
        <rFont val="Times New Roman"/>
        <family val="1"/>
      </rPr>
      <t xml:space="preserve"> Mantener la actividad de control  y continuar con el monitoreo.</t>
    </r>
  </si>
  <si>
    <r>
      <t xml:space="preserve">En la  carpeta se presenta los soportes de la actividad para frente al código de integridad para el periodo del monitoreo como evidencia de la ejecución de la actividad de control
</t>
    </r>
    <r>
      <rPr>
        <b/>
        <sz val="12"/>
        <rFont val="Times New Roman"/>
        <family val="1"/>
      </rPr>
      <t>C25-número de archivos en</t>
    </r>
    <r>
      <rPr>
        <sz val="12"/>
        <rFont val="Times New Roman"/>
        <family val="1"/>
      </rPr>
      <t xml:space="preserve">: 3
</t>
    </r>
    <r>
      <rPr>
        <b/>
        <sz val="12"/>
        <rFont val="Times New Roman"/>
        <family val="1"/>
      </rPr>
      <t>Recomendación:</t>
    </r>
    <r>
      <rPr>
        <sz val="12"/>
        <rFont val="Times New Roman"/>
        <family val="1"/>
      </rPr>
      <t xml:space="preserve"> Mantener la actividad de control  y continuar con el monitoreo.</t>
    </r>
  </si>
  <si>
    <r>
      <t xml:space="preserve">En la carpeta se presentanlas declaraorias fichas de los predios  para el periodo del monitoreo revisada por las binas, como evidencia de la ejecución de la actividad de control
</t>
    </r>
    <r>
      <rPr>
        <b/>
        <sz val="12"/>
        <rFont val="Times New Roman"/>
        <family val="1"/>
      </rPr>
      <t>C26-número de archivos en</t>
    </r>
    <r>
      <rPr>
        <sz val="12"/>
        <rFont val="Times New Roman"/>
        <family val="1"/>
      </rPr>
      <t xml:space="preserve">: 485
</t>
    </r>
    <r>
      <rPr>
        <b/>
        <sz val="12"/>
        <rFont val="Times New Roman"/>
        <family val="1"/>
      </rPr>
      <t>Recomendación:</t>
    </r>
    <r>
      <rPr>
        <sz val="12"/>
        <rFont val="Times New Roman"/>
        <family val="1"/>
      </rPr>
      <t xml:space="preserve"> Mantener la actividad de control  y continuar con el monitoreo.</t>
    </r>
  </si>
  <si>
    <r>
      <t xml:space="preserve">En la carpeta asignada para la evidencia no se presenta ningún archivo como resultado de la ejecución del control. Sin embargo,  la asesoria envia correo electrónico aclaratorio que refiere:"C50.Solicitud de permisos de acceso a la carpeta compartida asignada a Control Interno a través de la Mesa de Ayuda 
Agosto 2021: la Asesoría de Control interno reporta que en el periodo corte de monitoreo de Riesgos no se han realizado solicitudes de permisos de acceso a la carpeta compartida "
</t>
    </r>
    <r>
      <rPr>
        <b/>
        <sz val="12"/>
        <rFont val="Times New Roman"/>
        <family val="1"/>
      </rPr>
      <t>C50-número de archivos</t>
    </r>
    <r>
      <rPr>
        <sz val="12"/>
        <rFont val="Times New Roman"/>
        <family val="1"/>
      </rPr>
      <t xml:space="preserve">: 0
</t>
    </r>
  </si>
  <si>
    <r>
      <t xml:space="preserve">En la carpeta asignada  se presenta los archivos de socialización de los lineamientos para el peridodo del monitoreo, así mismo os documentos del diseño de las políticas como resultado de la ejecución del control
</t>
    </r>
    <r>
      <rPr>
        <b/>
        <sz val="12"/>
        <rFont val="Times New Roman"/>
        <family val="1"/>
      </rPr>
      <t>C57-número de archivos</t>
    </r>
    <r>
      <rPr>
        <sz val="12"/>
        <rFont val="Times New Roman"/>
        <family val="1"/>
      </rPr>
      <t xml:space="preserve">: 100 aprox. 
</t>
    </r>
    <r>
      <rPr>
        <b/>
        <sz val="12"/>
        <rFont val="Times New Roman"/>
        <family val="1"/>
      </rPr>
      <t>Recomendación:</t>
    </r>
    <r>
      <rPr>
        <sz val="12"/>
        <rFont val="Times New Roman"/>
        <family val="1"/>
      </rPr>
      <t xml:space="preserve"> cargar en las carpetas asignadas la ejecución del control unicamente la información correpondiente al periodo del monitoreo.</t>
    </r>
  </si>
  <si>
    <t>Monitoreo Tercera Linea de Defensa</t>
  </si>
  <si>
    <t>Monitoreo Segunda Linea de Defensa</t>
  </si>
  <si>
    <r>
      <rPr>
        <b/>
        <sz val="12"/>
        <rFont val="Times New Roman"/>
        <family val="1"/>
      </rPr>
      <t xml:space="preserve">Agosto 2021: </t>
    </r>
    <r>
      <rPr>
        <sz val="12"/>
        <rFont val="Times New Roman"/>
        <family val="1"/>
      </rPr>
      <t xml:space="preserve">Se evidenció 10 trazas de correos electrónicos en donde se observa que la Asesora de Control interno solicita a su equipo de trabajo realizar corrección o ajuste a 4 informes de auditoría y a 6 informes de ley. Se observa el cumplimiento del Control como se establece en el Mapa de Riesgos.
</t>
    </r>
    <r>
      <rPr>
        <b/>
        <sz val="12"/>
        <rFont val="Times New Roman"/>
        <family val="1"/>
      </rPr>
      <t>Soportes:</t>
    </r>
    <r>
      <rPr>
        <sz val="12"/>
        <rFont val="Times New Roman"/>
        <family val="1"/>
      </rPr>
      <t xml:space="preserve"> PDF “observaciones informe auditoria gestion contractual”
PDF “observaciones informe auditoria th”
PDF “observaciones informe de riesgos”
PDF “observaciones informe del SCI”
PDF “observaciones informe directiva 003”
PDF “observaciones informe paac”
PDF “observaciones informe pqrsd”
PDF “OBSERVACIONES INFORME PRELIMINAR AUD JURIDICA”
PDF “observaciones informe preliminar aud produccion de informacion sectorial”
PDF “observaciones paac matriz”
</t>
    </r>
    <r>
      <rPr>
        <b/>
        <sz val="12"/>
        <rFont val="Times New Roman"/>
        <family val="1"/>
      </rPr>
      <t xml:space="preserve">Recomendación: </t>
    </r>
    <r>
      <rPr>
        <sz val="12"/>
        <rFont val="Times New Roman"/>
        <family val="1"/>
      </rPr>
      <t>Continuar con la ejecución del control establecido en el Mapa de Riesgos.</t>
    </r>
  </si>
  <si>
    <r>
      <rPr>
        <b/>
        <sz val="12"/>
        <rFont val="Times New Roman"/>
        <family val="1"/>
      </rPr>
      <t>Agosto 2021:</t>
    </r>
    <r>
      <rPr>
        <sz val="12"/>
        <rFont val="Times New Roman"/>
        <family val="1"/>
      </rPr>
      <t xml:space="preserve"> La Asesoría de Control interno reporta que en el periodo corte de monitoreo de Riesgos no se han realizado solicitudes de permisos de acceso a la carpeta compartida
</t>
    </r>
    <r>
      <rPr>
        <b/>
        <sz val="12"/>
        <rFont val="Times New Roman"/>
        <family val="1"/>
      </rPr>
      <t xml:space="preserve">Soportes: </t>
    </r>
    <r>
      <rPr>
        <sz val="12"/>
        <rFont val="Times New Roman"/>
        <family val="1"/>
      </rPr>
      <t xml:space="preserve">N/A
</t>
    </r>
    <r>
      <rPr>
        <b/>
        <sz val="12"/>
        <rFont val="Times New Roman"/>
        <family val="1"/>
      </rPr>
      <t>Recomendación:</t>
    </r>
    <r>
      <rPr>
        <sz val="12"/>
        <rFont val="Times New Roman"/>
        <family val="1"/>
      </rPr>
      <t xml:space="preserve"> Continuar con la ejecución del control establecido en el Mapa de Riesgos. Al evidenciarse que el control es a demanda, se recomienda informar en próximos seguimientos las solicitudes a las que se dio lugar o volver a aclarar si no fue necesaria ninguna solicitud.</t>
    </r>
  </si>
  <si>
    <r>
      <rPr>
        <b/>
        <sz val="12"/>
        <rFont val="Times New Roman"/>
        <family val="1"/>
      </rPr>
      <t>Agosto 2021:</t>
    </r>
    <r>
      <rPr>
        <sz val="12"/>
        <rFont val="Times New Roman"/>
        <family val="1"/>
      </rPr>
      <t xml:space="preserve"> Se observaron cuatro (4) acuerdos de confidencialidad suscritos por cuatro auditores de la Asesoría de Control Interno, en donde declaran no tener conflicto de intereses en relación con la auditoría sobreviniente a realizar.
</t>
    </r>
    <r>
      <rPr>
        <b/>
        <sz val="12"/>
        <rFont val="Times New Roman"/>
        <family val="1"/>
      </rPr>
      <t>Soportes:</t>
    </r>
    <r>
      <rPr>
        <sz val="12"/>
        <rFont val="Times New Roman"/>
        <family val="1"/>
      </rPr>
      <t xml:space="preserve"> PDF “0. Acuerdo de confidencialidad_GCII”
PDF “PE01-FO644 Acuerdo de confidencialidad - declaración conflicto de interés para auditores internos (1)”
Word “PE01-FO644 Conflicto de intereses para aud V1 - MMM”
Word “PE01-FO644 Conflicto de intereses para aud V1 - YJCL”
</t>
    </r>
    <r>
      <rPr>
        <b/>
        <sz val="12"/>
        <rFont val="Times New Roman"/>
        <family val="1"/>
      </rPr>
      <t xml:space="preserve">Recomendación: </t>
    </r>
    <r>
      <rPr>
        <sz val="12"/>
        <rFont val="Times New Roman"/>
        <family val="1"/>
      </rPr>
      <t xml:space="preserve">Continuar con la ejecución del control establecido en el Mapa de Riesgos. </t>
    </r>
  </si>
  <si>
    <r>
      <rPr>
        <b/>
        <sz val="12"/>
        <rFont val="Times New Roman"/>
        <family val="1"/>
      </rPr>
      <t>Agosto 2021:</t>
    </r>
    <r>
      <rPr>
        <sz val="12"/>
        <rFont val="Times New Roman"/>
        <family val="1"/>
      </rPr>
      <t xml:space="preserve"> En la carpeta de soportes del control se evidenció documento en formato PDF en el cual se proporciona un link de acceso a carpeta compartida Sharepoint con información de documentos del SIG. Dentro del PDF se expresa que: “En la Carpeta MANUAL SIG OBS, están cada uno los procesos, el formato PG03-FO387 Solicitud creación, anulación o modificación de documentos de los procedimientos que se han modificado a la fecha”.
Se verifica al interior de dicho Sharepoint la existencia del Formato PG03-FO387 diligenciado por las dependencias cada vez que es necesario realizarse la creación, modificación o anulación de algún documento del SIG
</t>
    </r>
    <r>
      <rPr>
        <b/>
        <sz val="12"/>
        <rFont val="Times New Roman"/>
        <family val="1"/>
      </rPr>
      <t>Soportes:</t>
    </r>
    <r>
      <rPr>
        <sz val="12"/>
        <rFont val="Times New Roman"/>
        <family val="1"/>
      </rPr>
      <t xml:space="preserve"> PDF “Mapa SIg- solicitudes”
</t>
    </r>
    <r>
      <rPr>
        <b/>
        <sz val="12"/>
        <rFont val="Times New Roman"/>
        <family val="1"/>
      </rPr>
      <t xml:space="preserve">Recomendación: </t>
    </r>
    <r>
      <rPr>
        <sz val="12"/>
        <rFont val="Times New Roman"/>
        <family val="1"/>
      </rPr>
      <t>Continuar con la aplicación del control.</t>
    </r>
  </si>
  <si>
    <r>
      <rPr>
        <b/>
        <sz val="12"/>
        <rFont val="Times New Roman"/>
        <family val="1"/>
      </rPr>
      <t xml:space="preserve">Agosto 2021: </t>
    </r>
    <r>
      <rPr>
        <sz val="12"/>
        <rFont val="Times New Roman"/>
        <family val="1"/>
      </rPr>
      <t xml:space="preserve">Se evidenció el listado maestro de la entidad en donde se incluyen los listados de procedimientos, caracterizaciones, manuales, protocolos, instructivos, formatos, riesgos entre otros, con sus respectivas versiones y fechas de modificación, así mismo se indica que documentos de los mencionados se encuentran vigentes y cuales anulados.
</t>
    </r>
    <r>
      <rPr>
        <b/>
        <sz val="12"/>
        <rFont val="Times New Roman"/>
        <family val="1"/>
      </rPr>
      <t>Soportes:</t>
    </r>
    <r>
      <rPr>
        <sz val="12"/>
        <rFont val="Times New Roman"/>
        <family val="1"/>
      </rPr>
      <t xml:space="preserve"> Excel “PG03-FO389 LDM V3 Document”
</t>
    </r>
    <r>
      <rPr>
        <b/>
        <sz val="12"/>
        <rFont val="Times New Roman"/>
        <family val="1"/>
      </rPr>
      <t>Recomendación:</t>
    </r>
    <r>
      <rPr>
        <sz val="12"/>
        <rFont val="Times New Roman"/>
        <family val="1"/>
      </rPr>
      <t xml:space="preserve"> Continuar con la aplicación del control.</t>
    </r>
  </si>
  <si>
    <r>
      <rPr>
        <b/>
        <sz val="12"/>
        <rFont val="Times New Roman"/>
        <family val="1"/>
      </rPr>
      <t>Agosto 2021:</t>
    </r>
    <r>
      <rPr>
        <sz val="12"/>
        <rFont val="Times New Roman"/>
        <family val="1"/>
      </rPr>
      <t xml:space="preserve"> Se evidenció socialización de actividad de sensibilización del Código de integridad de la entidad a través de correo electrónico dirigido a 20 colaboradores de la entidad; de dicha actividad de observó matriz de Excel con los resultados y puntajes que se obtuvieron, en la matriz se observaron 17 respuestas indicando que 3 de los 20 colaboradores no participaron.
Se establece que la actividad de control se está ejecutando de forma parcial, toda vez que se esta haciendo la socialización del Código de integridad, mas no el código de ética. Así mismo dicha socialización-sensibilización debe realzarse en el momento de la emisión de conceptos técnicos.
</t>
    </r>
    <r>
      <rPr>
        <b/>
        <sz val="12"/>
        <rFont val="Times New Roman"/>
        <family val="1"/>
      </rPr>
      <t>Soportes</t>
    </r>
    <r>
      <rPr>
        <sz val="12"/>
        <rFont val="Times New Roman"/>
        <family val="1"/>
      </rPr>
      <t xml:space="preserve">: PDF “correo de la actividad”
PDF “Actividad Código de Integridad”
Excel “Resultados”
</t>
    </r>
    <r>
      <rPr>
        <b/>
        <sz val="12"/>
        <rFont val="Times New Roman"/>
        <family val="1"/>
      </rPr>
      <t>Recomendación:</t>
    </r>
    <r>
      <rPr>
        <sz val="12"/>
        <rFont val="Times New Roman"/>
        <family val="1"/>
      </rPr>
      <t xml:space="preserve"> Se recomienda revisar, y si es necesario, actualizar la actividad de control con el fin de que esta tenga relación con la causa y pueda mitigar la ocurrencia o impacto del riesgos y hacer la salvedad de si se debe de socializar el código de ética o el de integridad</t>
    </r>
  </si>
  <si>
    <t>Parcial</t>
  </si>
  <si>
    <r>
      <rPr>
        <b/>
        <sz val="12"/>
        <rFont val="Times New Roman"/>
        <family val="1"/>
      </rPr>
      <t>Agosto 2021:</t>
    </r>
    <r>
      <rPr>
        <sz val="12"/>
        <rFont val="Times New Roman"/>
        <family val="1"/>
      </rPr>
      <t xml:space="preserve"> Se evidenció la suscripción de tres (3) certificaciones de Cumplimiento de Requisitos establecidos en el Manual de Funciones a nombre de tres (3) funcionarios de la entidad, dos (2) de la Subdirección Administrativa y uno (1) de la Subdirección de Investigaciones y Control de Vivienda. Dichas certificaciones se expidieron en el mes de junio de 2021
</t>
    </r>
    <r>
      <rPr>
        <b/>
        <sz val="12"/>
        <rFont val="Times New Roman"/>
        <family val="1"/>
      </rPr>
      <t xml:space="preserve">Soportes: </t>
    </r>
    <r>
      <rPr>
        <sz val="12"/>
        <rFont val="Times New Roman"/>
        <family val="1"/>
      </rPr>
      <t xml:space="preserve">PDF “Certificado cumplimiento requisitos CLAUDIA GOMEZ”
PDF “Certificado Cumplimiento requisitos FRANCISCO GUILLERMO PEREZ”
PDF “Certificado cumplimiento requisitos JULIAN ERNESTO RODRIGUEZ SIERRA”
</t>
    </r>
    <r>
      <rPr>
        <b/>
        <sz val="12"/>
        <rFont val="Times New Roman"/>
        <family val="1"/>
      </rPr>
      <t>Recomendación:</t>
    </r>
    <r>
      <rPr>
        <sz val="12"/>
        <rFont val="Times New Roman"/>
        <family val="1"/>
      </rPr>
      <t xml:space="preserve"> Continuar con la aplicación del control. En caso de tratarse de un control a demanda, se recomienda reportar a la Segunda y Tercera Línea de Defensa en próximos seguimientos, si en el periodo de revisión se expidieron o no las certificaciones establecidas en el Mapa de Riesgos.</t>
    </r>
  </si>
  <si>
    <r>
      <rPr>
        <b/>
        <sz val="12"/>
        <rFont val="Times New Roman"/>
        <family val="1"/>
      </rPr>
      <t>Agosto 2021</t>
    </r>
    <r>
      <rPr>
        <sz val="12"/>
        <rFont val="Times New Roman"/>
        <family val="1"/>
      </rPr>
      <t xml:space="preserve">: Se observó en la carpeta de evidencias, el cargue de 485 archivos en formato PDF con Fichas Prediales realizadas por la Subdirección de Gestión del Suelo; los archivos incluidos tienen la denominación del CHIP del predio a revisar en donde se hace la identificación del predio, el análisis jurídico, análisis de normatividad, descripción de visita al predio y se hacen conclusiones generales entre otros análisis.
</t>
    </r>
    <r>
      <rPr>
        <b/>
        <sz val="12"/>
        <rFont val="Times New Roman"/>
        <family val="1"/>
      </rPr>
      <t>Soportes:</t>
    </r>
    <r>
      <rPr>
        <sz val="12"/>
        <rFont val="Times New Roman"/>
        <family val="1"/>
      </rPr>
      <t xml:space="preserve"> 485 archivos en formato PDF denominados con nomenclatura de CHIP predial
</t>
    </r>
    <r>
      <rPr>
        <b/>
        <sz val="12"/>
        <rFont val="Times New Roman"/>
        <family val="1"/>
      </rPr>
      <t>Recomendación:</t>
    </r>
    <r>
      <rPr>
        <sz val="12"/>
        <rFont val="Times New Roman"/>
        <family val="1"/>
      </rPr>
      <t xml:space="preserve"> Continuar con la aplicación del control. </t>
    </r>
  </si>
  <si>
    <r>
      <rPr>
        <b/>
        <sz val="12"/>
        <rFont val="Times New Roman"/>
        <family val="1"/>
      </rPr>
      <t>Agosto 2021</t>
    </r>
    <r>
      <rPr>
        <sz val="12"/>
        <rFont val="Times New Roman"/>
        <family val="1"/>
      </rPr>
      <t xml:space="preserve">: En la evidencia se encuentra el Cronograma de publicación de datos abiertos y la Estructuración información daos abiertos 2021, esto alineado con el procedimiento PG04-PR08 Procedimiento para la Publicación de datos abiertos de la SDHT.
</t>
    </r>
    <r>
      <rPr>
        <b/>
        <sz val="12"/>
        <rFont val="Times New Roman"/>
        <family val="1"/>
      </rPr>
      <t>Soportes:</t>
    </r>
    <r>
      <rPr>
        <sz val="12"/>
        <rFont val="Times New Roman"/>
        <family val="1"/>
      </rPr>
      <t xml:space="preserve"> 
- Cronograma de publicación de datos abiertos SDHT 2021-2022 VF.xlsx
- Estructuración información daos abiertos 2021.pdf
</t>
    </r>
    <r>
      <rPr>
        <b/>
        <sz val="12"/>
        <rFont val="Times New Roman"/>
        <family val="1"/>
      </rPr>
      <t>Recomendación:</t>
    </r>
    <r>
      <rPr>
        <sz val="12"/>
        <rFont val="Times New Roman"/>
        <family val="1"/>
      </rPr>
      <t xml:space="preserve"> Continuar con el desarrollo de actividades que coadyuven al cumplimiento de los lineamientos de operación definidos en el procedimiento PG04-PR08</t>
    </r>
  </si>
  <si>
    <r>
      <rPr>
        <b/>
        <sz val="12"/>
        <rFont val="Times New Roman"/>
        <family val="1"/>
      </rPr>
      <t xml:space="preserve">Agosto 2021: </t>
    </r>
    <r>
      <rPr>
        <sz val="12"/>
        <rFont val="Times New Roman"/>
        <family val="1"/>
      </rPr>
      <t xml:space="preserve">En la evidencia se presenta el archivo PG04-FO554-febrero-junio.pdf con el COMPROMISO DE CONFIDENCIALIDAD Y BUEN USO DE LA INFORMACIÓN PROPIA Y QUE PROVIENE DE OTRAS ENTIDADES diligenciado y firmado por dos funcionarios.
</t>
    </r>
    <r>
      <rPr>
        <b/>
        <sz val="12"/>
        <rFont val="Times New Roman"/>
        <family val="1"/>
      </rPr>
      <t xml:space="preserve">Soportes: </t>
    </r>
    <r>
      <rPr>
        <sz val="12"/>
        <rFont val="Times New Roman"/>
        <family val="1"/>
      </rPr>
      <t xml:space="preserve">
- PG04-FO554-febrero-junio.pdf
</t>
    </r>
    <r>
      <rPr>
        <b/>
        <sz val="12"/>
        <rFont val="Times New Roman"/>
        <family val="1"/>
      </rPr>
      <t>Recomendación:</t>
    </r>
    <r>
      <rPr>
        <sz val="12"/>
        <rFont val="Times New Roman"/>
        <family val="1"/>
      </rPr>
      <t xml:space="preserve"> Continuar aplicando los compromisos de confidencialidad definidos para garantizar la ejecución de controles definidos.</t>
    </r>
  </si>
  <si>
    <r>
      <rPr>
        <b/>
        <sz val="12"/>
        <rFont val="Times New Roman"/>
        <family val="1"/>
      </rPr>
      <t>Agosto 2021:</t>
    </r>
    <r>
      <rPr>
        <sz val="12"/>
        <rFont val="Times New Roman"/>
        <family val="1"/>
      </rPr>
      <t xml:space="preserve"> En la evidencia se aprecian el archivo PG04-FO561-junio.pdf, PG04-FO561-mayo.pdf con el hilo de correo de solicitud de creación de 2 usuarios y la asignación de permisos a 2 usuarios respectivamente. Adicionalmente, evidencias de las copias de seguridad generadas en los meses de mayo, junio y julio.
</t>
    </r>
    <r>
      <rPr>
        <b/>
        <sz val="12"/>
        <rFont val="Times New Roman"/>
        <family val="1"/>
      </rPr>
      <t>Soportes:</t>
    </r>
    <r>
      <rPr>
        <sz val="12"/>
        <rFont val="Times New Roman"/>
        <family val="1"/>
      </rPr>
      <t xml:space="preserve">
- Actualización de rol - Portal SDHT-junio.htm
- PG04-FO561-junio.pdf
- PG04-FO561-mayo.pdf
- PG04-FO562 Julio.pdf
- PG04-FO562 Junio.pdf
- PG04-FO562 Mayo (3).pdf
- Reporte_Copia_Seguridad Julio.pdf
- Reporte_Copia_Seguridad Junio.pdf
- Reporte_Copia_Seguridad Mayo (1).pdf
</t>
    </r>
    <r>
      <rPr>
        <b/>
        <sz val="12"/>
        <rFont val="Times New Roman"/>
        <family val="1"/>
      </rPr>
      <t>Recomendación:</t>
    </r>
    <r>
      <rPr>
        <sz val="12"/>
        <rFont val="Times New Roman"/>
        <family val="1"/>
      </rPr>
      <t xml:space="preserve"> Mantener la actividad de control y continuar con el monitoreo.</t>
    </r>
  </si>
  <si>
    <r>
      <rPr>
        <b/>
        <sz val="12"/>
        <rFont val="Times New Roman"/>
        <family val="1"/>
      </rPr>
      <t>Agosto 2021:</t>
    </r>
    <r>
      <rPr>
        <sz val="12"/>
        <rFont val="Times New Roman"/>
        <family val="1"/>
      </rPr>
      <t xml:space="preserve"> Se presenta como evidencia la creación de usuarios mediante directorio activo, en el cual se aprecia la creación y/o modificación de 191 usuarios
</t>
    </r>
    <r>
      <rPr>
        <b/>
        <sz val="12"/>
        <rFont val="Times New Roman"/>
        <family val="1"/>
      </rPr>
      <t>Soportes:</t>
    </r>
    <r>
      <rPr>
        <sz val="12"/>
        <rFont val="Times New Roman"/>
        <family val="1"/>
      </rPr>
      <t xml:space="preserve">
- Anexo 1-Reporte GLPI creación de usuarios.xlsx
</t>
    </r>
    <r>
      <rPr>
        <b/>
        <sz val="12"/>
        <rFont val="Times New Roman"/>
        <family val="1"/>
      </rPr>
      <t>Recomendación:</t>
    </r>
    <r>
      <rPr>
        <sz val="12"/>
        <rFont val="Times New Roman"/>
        <family val="1"/>
      </rPr>
      <t xml:space="preserve"> Continuar con las acciones encaminadas a controlar el acceso a la información de la SDHT.</t>
    </r>
  </si>
  <si>
    <r>
      <rPr>
        <b/>
        <sz val="12"/>
        <rFont val="Times New Roman"/>
        <family val="1"/>
      </rPr>
      <t xml:space="preserve">Agosto 2021: </t>
    </r>
    <r>
      <rPr>
        <sz val="12"/>
        <rFont val="Times New Roman"/>
        <family val="1"/>
      </rPr>
      <t xml:space="preserve">En la carpeta asignada para la evidencia no se presenta ningún archivo como resultado de la ejecución del control
</t>
    </r>
    <r>
      <rPr>
        <b/>
        <sz val="12"/>
        <rFont val="Times New Roman"/>
        <family val="1"/>
      </rPr>
      <t xml:space="preserve">Soportes: </t>
    </r>
    <r>
      <rPr>
        <sz val="12"/>
        <rFont val="Times New Roman"/>
        <family val="1"/>
      </rPr>
      <t xml:space="preserve">NA
</t>
    </r>
    <r>
      <rPr>
        <b/>
        <sz val="12"/>
        <rFont val="Times New Roman"/>
        <family val="1"/>
      </rPr>
      <t xml:space="preserve">Recomendación: </t>
    </r>
    <r>
      <rPr>
        <sz val="12"/>
        <rFont val="Times New Roman"/>
        <family val="1"/>
      </rPr>
      <t xml:space="preserve">cargar en las carpetas asignadas la ejecución del control </t>
    </r>
  </si>
  <si>
    <r>
      <rPr>
        <b/>
        <sz val="12"/>
        <rFont val="Times New Roman"/>
        <family val="1"/>
      </rPr>
      <t xml:space="preserve">Agosto 2021: </t>
    </r>
    <r>
      <rPr>
        <sz val="12"/>
        <rFont val="Times New Roman"/>
        <family val="1"/>
      </rPr>
      <t xml:space="preserve"> De conformidad con los soportes allegados, para el presente periodo de seguimiento, se evidencia que se realizó la actividad de control aportando las acta de reunión del 28 y 31 de mayo y los listados de asistencia a las capacitaciones adelantadas los días listados de asistencia a capacitaciones de los días 6 de mayo, 3, 18, 25, de agosto de 2021 
</t>
    </r>
    <r>
      <rPr>
        <b/>
        <sz val="12"/>
        <rFont val="Times New Roman"/>
        <family val="1"/>
      </rPr>
      <t>Soportes:</t>
    </r>
    <r>
      <rPr>
        <sz val="12"/>
        <rFont val="Times New Roman"/>
        <family val="1"/>
      </rPr>
      <t xml:space="preserve"> Archivos PDF denominados: acta cap Seguimiento 28 mayo de 2021, instrucción OLGA MENDOZA, Reunión del mes de deficiencias,  Archivo Word de Capacitaciones Procedimiento investigaciones administrativas, Archivos Excel denominados: Asistencia cap. cobro deficiencias 3-8-21, Asistencia cap cobro persuasivo 25-8-21,  Asistencia Cap arrendamientos 18-8-2021, listado capacitaciones mayo 2021, Archivo denominado: Capacitación Grupo cobro persuasivo.mp4 y Archivo denominado: Capacitación Grupo deficiencias.mp4
</t>
    </r>
    <r>
      <rPr>
        <b/>
        <sz val="12"/>
        <rFont val="Times New Roman"/>
        <family val="1"/>
      </rPr>
      <t xml:space="preserve">Recomendación: </t>
    </r>
    <r>
      <rPr>
        <sz val="12"/>
        <rFont val="Times New Roman"/>
        <family val="1"/>
      </rPr>
      <t>Continuar con la realización de la actividad de control de conformidad con lo establecido en el mapa de riesgos</t>
    </r>
  </si>
  <si>
    <r>
      <rPr>
        <b/>
        <sz val="12"/>
        <rFont val="Times New Roman"/>
        <family val="1"/>
      </rPr>
      <t xml:space="preserve">Agosto 2021: </t>
    </r>
    <r>
      <rPr>
        <sz val="12"/>
        <rFont val="Times New Roman"/>
        <family val="1"/>
      </rPr>
      <t xml:space="preserve"> De conformidad con los soportes allegados, se evidencia que la actividad de control se realizó el 10 de junio de 2021, a las 8:30 a través del link: hps://teams.microso.com/l/meetup-join/19%3ameeng_Mjk0NmVhODgtZTYyZi00Y2EyLWI0MzYtZTY5NDJmNGM4ZWRi%40thread.v2/0?context=%7b%22Tid%22%3a%22d239009e-8d-445b-9cb0-2b37507f6006%22%2c%22Oid%22%3a%22e9096aeb-b35e-44ab-8281-5b4e8875984a%22%7d, en la plataforma Teams.
</t>
    </r>
    <r>
      <rPr>
        <b/>
        <sz val="12"/>
        <rFont val="Times New Roman"/>
        <family val="1"/>
      </rPr>
      <t>Soportes:</t>
    </r>
    <r>
      <rPr>
        <sz val="12"/>
        <rFont val="Times New Roman"/>
        <family val="1"/>
      </rPr>
      <t xml:space="preserve"> Archivos PDF denominados: Invitación 8 jun, Invitación 10 jun, Solicitud Orientación y archivo Excel denominado: Registro Asistencia y Eval. Actividades Capacitación.
</t>
    </r>
    <r>
      <rPr>
        <b/>
        <sz val="12"/>
        <rFont val="Times New Roman"/>
        <family val="1"/>
      </rPr>
      <t>Recomendaciones</t>
    </r>
    <r>
      <rPr>
        <sz val="12"/>
        <rFont val="Times New Roman"/>
        <family val="1"/>
      </rPr>
      <t>: Ajustar la periodicidad y la descripción de la acción, por cuanto son contradictoras ya que en la acción se indica “al inicio de cada vigencia” y en la periodicidad se establece que es semestral.</t>
    </r>
  </si>
  <si>
    <r>
      <rPr>
        <b/>
        <sz val="12"/>
        <rFont val="Times New Roman"/>
        <family val="1"/>
      </rPr>
      <t xml:space="preserve">Agosto 2021: </t>
    </r>
    <r>
      <rPr>
        <sz val="12"/>
        <rFont val="Times New Roman"/>
        <family val="1"/>
      </rPr>
      <t xml:space="preserve">De conformidad con las evidencias allegadas (Correos electrónicos de préstamos de expedientes de los meses de mayo, junio, julio y agosto, informes de préstamos presentados ante la Subdirección Administrativa de los meses de mayo y julio, consolidado de préstamo de expedientes de los meses de mayo, junio, julio y agosto, informes de préstamos de junio, julio, agosto), se evidencia que se está adelantando la actividad de control.
</t>
    </r>
    <r>
      <rPr>
        <b/>
        <sz val="12"/>
        <rFont val="Times New Roman"/>
        <family val="1"/>
      </rPr>
      <t>Soportes</t>
    </r>
    <r>
      <rPr>
        <sz val="12"/>
        <rFont val="Times New Roman"/>
        <family val="1"/>
      </rPr>
      <t xml:space="preserve">:Archivos PDF denominados: 3-2021-02976 Memo remite informe préstamo Exped mayo 2021, 3-2021-04294 memo informe préstamo exped, 3, correp prestamos 400020070247, correo préstamo exped. 1-2004-23869, correo préstamo exped. 1201010747, correo préstamo exped.1-2012-22855-1, correo préstamo exped.1-2019-32473, correo préstamo exped.2006ER38964-1, correo préstamo exped. 3-2012-79974-2, correo préstamo exped. 3-2015-17653-9, correo préstamo exped. 3-2016-47430-4, correo préstamo exped. 3-2016-47430-4, correo préstamo exped. Agto 11, correo préstamo exped.agto 17, correo préstamo exped. Agto 17, correo préstamo exped. Agto 18, correo préstamo exped. Agto 3, correo préstamo exped. Deficiencias, correo préstamo exped. Julio 22, correo préstamo exped. Julio 28, correo préstamo exped. Julio 7, correo préstamo exped. Julio 9, correo préstamo exped. 1201023053-1, correo préstamo rad. 400020090332, correo préstamo rad. 400020130259, correo préstamo rad. 400020160002, correo préstamo varios exped. 10 junio, correo radicación de documentos 14-5-21, Exp 3-2012-79974-84 préstamo julio, Exp. 3-2018-00283, préstamo julio, informe préstamo expd. Mes de julio 2021, Informe mes de junio 2021, Informe préstamo exped. Agosto 2021, Informe préstamo expedientes mes de junio, memo 3-2021-028848 solicita préstamo exped, Memo 3-2021-02902 solicita pres. exped , Archivo en Excel: Consolidado prestamos Expedientes_ agosto, Consolidado Préstamo Expedientes Mayo, Consolidado prestamos Expedientes_ junio, Consolidado prestamos Expedientes_ julio
</t>
    </r>
    <r>
      <rPr>
        <b/>
        <sz val="12"/>
        <rFont val="Times New Roman"/>
        <family val="1"/>
      </rPr>
      <t>Recomendación</t>
    </r>
    <r>
      <rPr>
        <sz val="12"/>
        <rFont val="Times New Roman"/>
        <family val="1"/>
      </rPr>
      <t>: Continuar ejecutando la actividad de control y aportar los soportes.</t>
    </r>
  </si>
  <si>
    <r>
      <rPr>
        <b/>
        <sz val="12"/>
        <rFont val="Times New Roman"/>
        <family val="1"/>
      </rPr>
      <t>Agosto 2021:</t>
    </r>
    <r>
      <rPr>
        <sz val="12"/>
        <rFont val="Times New Roman"/>
        <family val="1"/>
      </rPr>
      <t xml:space="preserve"> De conformidad con los soportes allegados, se evidencia que se está adelantando la actividad de control, asimismo se aportaron las evidencias de conformidad con lo establecido en el mapa de riesgos.
</t>
    </r>
    <r>
      <rPr>
        <b/>
        <sz val="12"/>
        <rFont val="Times New Roman"/>
        <family val="1"/>
      </rPr>
      <t>Soportes:</t>
    </r>
    <r>
      <rPr>
        <sz val="12"/>
        <rFont val="Times New Roman"/>
        <family val="1"/>
      </rPr>
      <t xml:space="preserve"> Archivo en Excel: BASE MATRIZ SICV AGOSTO 2021, BASE MATRIZ SICV JULIO 2021, BASE MATRIZ SICV JUNIO 2021, BASE MATRIZ SICV MAYO 2021, BASE NOTIFICACIONES 2021 CORTE 30 DE JULIO, BASE NOTIFICACIONES 2021 CORTE 30 DE MAYO, BASE NOTIFICACIONES 2021 31 DE AGOSTO, reporte SIDIV corte junio 2021
</t>
    </r>
    <r>
      <rPr>
        <b/>
        <sz val="12"/>
        <rFont val="Times New Roman"/>
        <family val="1"/>
      </rPr>
      <t xml:space="preserve">Recomendación: </t>
    </r>
    <r>
      <rPr>
        <sz val="12"/>
        <rFont val="Times New Roman"/>
        <family val="1"/>
      </rPr>
      <t>Continuar con la ejecución de la actividad y conservar los respectivos soportes.</t>
    </r>
  </si>
  <si>
    <r>
      <rPr>
        <b/>
        <sz val="12"/>
        <rFont val="Times New Roman"/>
        <family val="1"/>
      </rPr>
      <t xml:space="preserve">Agosto 2021: </t>
    </r>
    <r>
      <rPr>
        <sz val="12"/>
        <rFont val="Times New Roman"/>
        <family val="1"/>
      </rPr>
      <t xml:space="preserve">Teniendo en cuenta que en el mapa de riesgos se estableció como evidencias “Actos administrativos y diligencias suscritas por el responsable del proceso  Correos electrónicos y Actas de reunión” y se aportaron actas de reparto, archivo Excel en donde se relacionan los actos administrativos emitidos en los meses de mayo, junio, julio y agosto, reporte SID de los meses de mayo, junio, julio y agosto, se concluye que las evidencias aportadas no corresponden a las evidencias establecidas.
</t>
    </r>
    <r>
      <rPr>
        <b/>
        <sz val="12"/>
        <rFont val="Times New Roman"/>
        <family val="1"/>
      </rPr>
      <t xml:space="preserve">Soportes: </t>
    </r>
    <r>
      <rPr>
        <sz val="12"/>
        <rFont val="Times New Roman"/>
        <family val="1"/>
      </rPr>
      <t xml:space="preserve">Archivos PDF denominados: acta 072-firmado, actas agosto reparto-firmado, ACTAS DE REPARTO MAYO-firmado, ACTAS JULIO PA, Actas reparto junio ok, Reporte SID AGOSTO, 
Archivos Excel: Actos administrativos Agosto, Actos administrativos julio, ACTOS ADMINISTRATIVOS JUNIO, ACTOS ADMINISTRATIVOS MAYO, Archivos Word: Reporte SID JULIO, reporte SID JUNIO, reporte SID MAYO
</t>
    </r>
    <r>
      <rPr>
        <b/>
        <sz val="12"/>
        <rFont val="Times New Roman"/>
        <family val="1"/>
      </rPr>
      <t>Recomendación</t>
    </r>
    <r>
      <rPr>
        <sz val="12"/>
        <rFont val="Times New Roman"/>
        <family val="1"/>
      </rPr>
      <t>: Aportar los soportes de cumplimiento de la actividad de control de conformidad con lo establecido en el mapa de riesgos. Adicionalmente se recomienda relacionar el riesgo respecto del cual se aportan las evidencias.</t>
    </r>
  </si>
  <si>
    <r>
      <rPr>
        <b/>
        <sz val="12"/>
        <rFont val="Times New Roman"/>
        <family val="1"/>
      </rPr>
      <t>Agosto 2021:</t>
    </r>
    <r>
      <rPr>
        <sz val="12"/>
        <rFont val="Times New Roman"/>
        <family val="1"/>
      </rPr>
      <t xml:space="preserve"> De conformidad con los soportes allegados se evidencia el cumplimiento de la actividad de control en el periodo objeto de seguimiento por cuanto se aportaron las evidencias de conformidad con lo establecido en el mapa de riesgos. 
</t>
    </r>
    <r>
      <rPr>
        <b/>
        <sz val="12"/>
        <rFont val="Times New Roman"/>
        <family val="1"/>
      </rPr>
      <t xml:space="preserve">Soportes: </t>
    </r>
    <r>
      <rPr>
        <sz val="12"/>
        <rFont val="Times New Roman"/>
        <family val="1"/>
      </rPr>
      <t xml:space="preserve">Archivos PDF denominados: acta 072-firmado, actas agosto reparto-firmado, ACTAS DE REPARTO MAYO-firmado, ACTAS JULIO PA, Actas reparto junio ok, Reporte SID AGOSTO, Archivos Excel: Actos administrativos Agosto, Actos administrativos julio, ACTOS ADMINISTRATIVOS JUNIO, ACTOS ADMINISTRATIVOS MAYO, Archivos Word: Reporte SID JULIO, reporte SID JUNIO, reporte SID MAYO
</t>
    </r>
    <r>
      <rPr>
        <b/>
        <sz val="12"/>
        <rFont val="Times New Roman"/>
        <family val="1"/>
      </rPr>
      <t>Recomendación:</t>
    </r>
    <r>
      <rPr>
        <sz val="12"/>
        <rFont val="Times New Roman"/>
        <family val="1"/>
      </rPr>
      <t xml:space="preserve"> Verificar la redacción de la actividad de control, continuar con el seguimiento de la actividad de control. Adicionalmente se recomienda relacionar las evidencias dentro de la carpeta del riesgo a soportar.</t>
    </r>
  </si>
  <si>
    <r>
      <rPr>
        <b/>
        <sz val="12"/>
        <rFont val="Times New Roman"/>
        <family val="1"/>
      </rPr>
      <t>Agosto 2021</t>
    </r>
    <r>
      <rPr>
        <sz val="12"/>
        <rFont val="Times New Roman"/>
        <family val="1"/>
      </rPr>
      <t xml:space="preserve">: De conformidad con las evidencias aportadas, se concluye que se está ejecutando la actividad de control establecida por cuanto se aportó en archivo PDF las planillas correspondientes a los préstamos del periodo objeto de seguimiento, las mencionadas planillas contienen las columnas: Código de serie o subserie, Descripción de la carpeta, No. De Carpetas, No. De folios, préstamo (dependencia solicitante, fecha, nombre solicitante, firma solicitante, motivo de consulta), devolución (fecha, recibe a satisfacción) observaciones
</t>
    </r>
    <r>
      <rPr>
        <b/>
        <sz val="12"/>
        <rFont val="Times New Roman"/>
        <family val="1"/>
      </rPr>
      <t xml:space="preserve">Soportes: </t>
    </r>
    <r>
      <rPr>
        <sz val="12"/>
        <rFont val="Times New Roman"/>
        <family val="1"/>
      </rPr>
      <t xml:space="preserve">Archivo PDF denominado Restamos expedientes de mayo a agosto
</t>
    </r>
    <r>
      <rPr>
        <b/>
        <sz val="12"/>
        <rFont val="Times New Roman"/>
        <family val="1"/>
      </rPr>
      <t>Recomendación:</t>
    </r>
    <r>
      <rPr>
        <sz val="12"/>
        <rFont val="Times New Roman"/>
        <family val="1"/>
      </rPr>
      <t xml:space="preserve"> Continuar ejecutando la actividad de control.</t>
    </r>
  </si>
  <si>
    <r>
      <rPr>
        <b/>
        <sz val="12"/>
        <rFont val="Times New Roman"/>
        <family val="1"/>
      </rPr>
      <t>Agosto 2021</t>
    </r>
    <r>
      <rPr>
        <sz val="12"/>
        <rFont val="Times New Roman"/>
        <family val="1"/>
      </rPr>
      <t xml:space="preserve">: Se observa que la actividad del control no es concordante con la documentación de la evidencia, toda vez, que se remite base de datos en Excel en el cual se consigna que la entidad no suscribió contratos con personas que se encuentren con inhabilidades, no obstante, la acción refiere a consultar al contratista en las entidades de control.
</t>
    </r>
    <r>
      <rPr>
        <b/>
        <sz val="12"/>
        <rFont val="Times New Roman"/>
        <family val="1"/>
      </rPr>
      <t>Soportes:</t>
    </r>
    <r>
      <rPr>
        <sz val="12"/>
        <rFont val="Times New Roman"/>
        <family val="1"/>
      </rPr>
      <t xml:space="preserve"> Hoja de Excel denominada "Contratos suscritos inhabilidades" 
</t>
    </r>
    <r>
      <rPr>
        <b/>
        <sz val="12"/>
        <rFont val="Times New Roman"/>
        <family val="1"/>
      </rPr>
      <t xml:space="preserve">Recomendación: </t>
    </r>
    <r>
      <rPr>
        <sz val="12"/>
        <rFont val="Times New Roman"/>
        <family val="1"/>
      </rPr>
      <t xml:space="preserve">Se recomienda fortalecer la redacción de la actividad de control, de tal manera que se establezca un verbo o acción que dé cuenta del control, así como el registro de la evidencia
</t>
    </r>
  </si>
  <si>
    <r>
      <rPr>
        <b/>
        <sz val="12"/>
        <rFont val="Times New Roman"/>
        <family val="1"/>
      </rPr>
      <t xml:space="preserve">Agosto 2021: </t>
    </r>
    <r>
      <rPr>
        <sz val="12"/>
        <rFont val="Times New Roman"/>
        <family val="1"/>
      </rPr>
      <t xml:space="preserve">Se remite base de datos de los contratos suscritos por la entidad en los cuales se designa Comité Técnico Verificador y Evaluador, de esta manera, se revisan aleatoriamente en la plataforma SECOP los contratos Nos. 646 de 2021, 735 de 2021, 747 de 2021 y 755 de 2021, cuya Resolución de Adjudicación respectivamente, da cuenta de la verificación realizada por el mencionado Comité a las propuestas presentadas por los proponentes e interesados.
</t>
    </r>
    <r>
      <rPr>
        <b/>
        <sz val="12"/>
        <rFont val="Times New Roman"/>
        <family val="1"/>
      </rPr>
      <t>Soportes:</t>
    </r>
    <r>
      <rPr>
        <sz val="12"/>
        <rFont val="Times New Roman"/>
        <family val="1"/>
      </rPr>
      <t xml:space="preserve"> Base de datos contratos suscritos en los meses de mayo y agosto de 2021.
</t>
    </r>
    <r>
      <rPr>
        <b/>
        <sz val="12"/>
        <rFont val="Times New Roman"/>
        <family val="1"/>
      </rPr>
      <t xml:space="preserve">Recomendación: </t>
    </r>
    <r>
      <rPr>
        <sz val="12"/>
        <rFont val="Times New Roman"/>
        <family val="1"/>
      </rPr>
      <t xml:space="preserve">Se recomienda fortalecer la redacción de la actividad de control, de tal manera que se establezca un verbo o acción que dé cuenta del control y permita facilitar el seguimiento.
</t>
    </r>
  </si>
  <si>
    <r>
      <rPr>
        <b/>
        <sz val="12"/>
        <rFont val="Times New Roman"/>
        <family val="1"/>
      </rPr>
      <t>Agosto 2021:</t>
    </r>
    <r>
      <rPr>
        <sz val="12"/>
        <rFont val="Times New Roman"/>
        <family val="1"/>
      </rPr>
      <t xml:space="preserve"> Se remite base de datos de los contratos suscritos por la entidad entre mayo y agosto de 2021, en los cuales se observa la publicación de adendas, de esta manera, se revisan aleatoriamente en la plataforma SECOP los contratos Nos. 646 de 2021, 735 de 2021, 747 de 2021 y 755 de 2021, cuyo documento de “Adenda” se emite de manera motivada en los respectivos procesos.
</t>
    </r>
    <r>
      <rPr>
        <b/>
        <sz val="12"/>
        <rFont val="Times New Roman"/>
        <family val="1"/>
      </rPr>
      <t xml:space="preserve">Soportes: </t>
    </r>
    <r>
      <rPr>
        <sz val="12"/>
        <rFont val="Times New Roman"/>
        <family val="1"/>
      </rPr>
      <t xml:space="preserve">Base de datos contratos suscritos en los meses de mayo y agosto de 2021.
</t>
    </r>
    <r>
      <rPr>
        <b/>
        <sz val="12"/>
        <rFont val="Times New Roman"/>
        <family val="1"/>
      </rPr>
      <t xml:space="preserve">Recomendación: </t>
    </r>
    <r>
      <rPr>
        <sz val="12"/>
        <rFont val="Times New Roman"/>
        <family val="1"/>
      </rPr>
      <t xml:space="preserve">Se recomienda fortalecer la redacción del riesgo, puesto que se establece como una conducta dolosa o sea intencional del Comité Técnico y Evaluador para favorecer a los proponentes, y su redacción se debe encaminar como un posible acto de corrupción. A su vez, recomienda revisar y ajustar los riesgos de conformidad con la Guía para la administración del riesgo y el diseño de controles en entidades públicas, Versión 5 – DAFP.
</t>
    </r>
  </si>
  <si>
    <r>
      <rPr>
        <b/>
        <sz val="12"/>
        <rFont val="Times New Roman"/>
        <family val="1"/>
      </rPr>
      <t xml:space="preserve">Agosto 2021: </t>
    </r>
    <r>
      <rPr>
        <sz val="12"/>
        <rFont val="Times New Roman"/>
        <family val="1"/>
      </rPr>
      <t xml:space="preserve">No se remiten soportes que permita verificar la actividad de control.
</t>
    </r>
    <r>
      <rPr>
        <b/>
        <sz val="12"/>
        <rFont val="Times New Roman"/>
        <family val="1"/>
      </rPr>
      <t xml:space="preserve">Soportes: </t>
    </r>
    <r>
      <rPr>
        <sz val="12"/>
        <rFont val="Times New Roman"/>
        <family val="1"/>
      </rPr>
      <t xml:space="preserve">N/A
</t>
    </r>
    <r>
      <rPr>
        <b/>
        <sz val="12"/>
        <rFont val="Times New Roman"/>
        <family val="1"/>
      </rPr>
      <t>Recomendación:</t>
    </r>
    <r>
      <rPr>
        <sz val="12"/>
        <rFont val="Times New Roman"/>
        <family val="1"/>
      </rPr>
      <t xml:space="preserve"> Remitir para el próximo seguimiento los soportes correspondientes que permitan evidenciar la actividad de control definida</t>
    </r>
  </si>
  <si>
    <r>
      <rPr>
        <b/>
        <sz val="12"/>
        <rFont val="Times New Roman"/>
        <family val="1"/>
      </rPr>
      <t xml:space="preserve">Agosto 2021: </t>
    </r>
    <r>
      <rPr>
        <sz val="12"/>
        <rFont val="Times New Roman"/>
        <family val="1"/>
      </rPr>
      <t xml:space="preserve">Se remiten los soportes que permiten verificar la actividad de control.
Se da cumplimiento a los atributos informativos del mismo. 
</t>
    </r>
    <r>
      <rPr>
        <b/>
        <sz val="12"/>
        <rFont val="Times New Roman"/>
        <family val="1"/>
      </rPr>
      <t xml:space="preserve">Soportes: </t>
    </r>
    <r>
      <rPr>
        <sz val="12"/>
        <rFont val="Times New Roman"/>
        <family val="1"/>
      </rPr>
      <t xml:space="preserve">- Archivo formato pdf denominado "Socialización procedimiento de pagos firmado" de fecha 28 de julio 2021. 
</t>
    </r>
    <r>
      <rPr>
        <b/>
        <sz val="12"/>
        <rFont val="Times New Roman"/>
        <family val="1"/>
      </rPr>
      <t xml:space="preserve">Recomendación: </t>
    </r>
    <r>
      <rPr>
        <sz val="12"/>
        <rFont val="Times New Roman"/>
        <family val="1"/>
      </rPr>
      <t>Dar continuidad a la actividad de control definida y verificar periódicamente su efectividad.</t>
    </r>
  </si>
  <si>
    <r>
      <rPr>
        <b/>
        <sz val="12"/>
        <rFont val="Times New Roman"/>
        <family val="1"/>
      </rPr>
      <t xml:space="preserve">Agosto 2021: </t>
    </r>
    <r>
      <rPr>
        <sz val="12"/>
        <rFont val="Times New Roman"/>
        <family val="1"/>
      </rPr>
      <t xml:space="preserve">Se remiten soportes, estos corresponden con la actividad de control, sin embargo los mismos no permiten evidenciar  las planillas firmadas y aprobadas a través del sistema de pagos.
Por tanto se da cumplimiento parcial a los atributos informativos del mismo.
</t>
    </r>
    <r>
      <rPr>
        <b/>
        <sz val="12"/>
        <rFont val="Times New Roman"/>
        <family val="1"/>
      </rPr>
      <t xml:space="preserve">Soportes: </t>
    </r>
    <r>
      <rPr>
        <sz val="12"/>
        <rFont val="Times New Roman"/>
        <family val="1"/>
      </rPr>
      <t xml:space="preserve">- Archivo formato pdf denominado "PS04-PR03 Procedimiento pagos_V11"   
- Archivos formato excel de pac por areas meses abril, mayo,agosto,septiembre de 2021.
- Archivos formato excel de pagos meses mayo,junio, julio,agosto de 2021.
- Archivos formato excel denominado"CUADRO DE CONTROL"meses mayo, junio,julio, agosto de 2021.
</t>
    </r>
    <r>
      <rPr>
        <b/>
        <sz val="12"/>
        <rFont val="Times New Roman"/>
        <family val="1"/>
      </rPr>
      <t>Recomendación</t>
    </r>
    <r>
      <rPr>
        <sz val="12"/>
        <rFont val="Times New Roman"/>
        <family val="1"/>
      </rPr>
      <t>: Remitir para el próximo seguimiento la totalidad de los soportes que permitan evidenciar de forma completa la actividad de control definida.</t>
    </r>
  </si>
  <si>
    <r>
      <rPr>
        <b/>
        <sz val="12"/>
        <rFont val="Times New Roman"/>
        <family val="1"/>
      </rPr>
      <t xml:space="preserve">Agosto 2021: </t>
    </r>
    <r>
      <rPr>
        <sz val="12"/>
        <rFont val="Times New Roman"/>
        <family val="1"/>
      </rPr>
      <t xml:space="preserve">Se remiten soportes, estos corresponden con la actividad de control, sin embargo los mismos no permiten evidenciar el registro de ingreso de los bienes.
Por tanto se da cumplimiento parcial a los atributos informativos del mismo.
</t>
    </r>
    <r>
      <rPr>
        <b/>
        <sz val="12"/>
        <rFont val="Times New Roman"/>
        <family val="1"/>
      </rPr>
      <t xml:space="preserve">Soportes: </t>
    </r>
    <r>
      <rPr>
        <sz val="12"/>
        <rFont val="Times New Roman"/>
        <family val="1"/>
      </rPr>
      <t xml:space="preserve">- Archivo formato pdf denominado "ENTRADAS Y SALIDAS"   
- Cuatro archivos pdf "formato levantamiento individual de inventarios" diligenciados
- Archivo formato excel denominado "REPORTE FMLIAS DETALLADAS"
</t>
    </r>
    <r>
      <rPr>
        <b/>
        <sz val="12"/>
        <rFont val="Times New Roman"/>
        <family val="1"/>
      </rPr>
      <t xml:space="preserve">Recomendación: </t>
    </r>
    <r>
      <rPr>
        <sz val="12"/>
        <rFont val="Times New Roman"/>
        <family val="1"/>
      </rPr>
      <t>Remitir para el próximo seguimiento la totalidad de los soportes que permitan evidenciar de forma completa la actividad de control definida.</t>
    </r>
  </si>
  <si>
    <r>
      <rPr>
        <b/>
        <sz val="12"/>
        <rFont val="Times New Roman"/>
        <family val="1"/>
      </rPr>
      <t xml:space="preserve">Agosto 2021: </t>
    </r>
    <r>
      <rPr>
        <sz val="12"/>
        <rFont val="Times New Roman"/>
        <family val="1"/>
      </rPr>
      <t xml:space="preserve">De acuerdo al monitoreo realizado por la segunda línea de defensa y los soportes en el link https://sdht.sharepoint.com/sites/MonitoreodeRiesgosdeGestinyCorrupcin/Agosto2021/Forms/AllItems.aspx?originalPath=aHR0cHM6Ly9zZGh0LnNoYXJlcG9pbnQuY29tLzpmOi9zL01vbml0b3Jlb2RlUmllc2dvc2RlR2VzdGlueUNvcnJ1cGNpbi9FdHF4X3QzV04tMVBpZXhqMjRWalh3c0JkTklJcWdtQTMtSXNfQTRHS2VqdFR3P3J0aW1lPWw3NmVkNkIwMlVn&amp;CT=1631570234549&amp;OR=OWA%2DNT&amp;CID=b4a9bb5a%2Dded7%2D5766%2D5867%2Dfad801aa97df&amp;viewid=021c7706%2D1d74%2D4f09%2D9b59%2D933636b4ad8d&amp;id=%2Fsites%2FMonitoreodeRiesgosdeGestinyCorrupcin%2FAgosto2021%2FEvidencias%2FEstrategico%2FG%20Servicio%20Ciudadano%2FCorrupci%C3%B3n, el proceso no remitió soportes que permitieran validar la ejecución de la actividad de control durante el periodo de mayo a agosto de 2021.
</t>
    </r>
    <r>
      <rPr>
        <b/>
        <sz val="12"/>
        <rFont val="Times New Roman"/>
        <family val="1"/>
      </rPr>
      <t xml:space="preserve">Soportes: </t>
    </r>
    <r>
      <rPr>
        <sz val="12"/>
        <rFont val="Times New Roman"/>
        <family val="1"/>
      </rPr>
      <t xml:space="preserve">Sin soportes
</t>
    </r>
    <r>
      <rPr>
        <b/>
        <sz val="12"/>
        <rFont val="Times New Roman"/>
        <family val="1"/>
      </rPr>
      <t xml:space="preserve">Recomendación: </t>
    </r>
    <r>
      <rPr>
        <sz val="12"/>
        <rFont val="Times New Roman"/>
        <family val="1"/>
      </rPr>
      <t>Ejecutar la actividad de control de acuerdo a lo establecido y remitir los respectivos soportes de cumplimiento, dado que el no realizar una actividad de control puede aumentar la probabilidad de materialización del riesgo identificado.</t>
    </r>
  </si>
  <si>
    <r>
      <rPr>
        <b/>
        <sz val="12"/>
        <rFont val="Times New Roman"/>
        <family val="1"/>
      </rPr>
      <t xml:space="preserve">Agosto 2021: </t>
    </r>
    <r>
      <rPr>
        <sz val="12"/>
        <rFont val="Times New Roman"/>
        <family val="1"/>
      </rPr>
      <t xml:space="preserve">De acuerdo al monitoreo realizado por la segunda línea de defensa y los soportes en el link https://sdht.sharepoint.com/sites/MonitoreodeRiesgosdeGestinyCorrupcin/Agosto2021/Forms/AllItems.aspx?originalPath=aHR0cHM6Ly9zZGh0LnNoYXJlcG9pbnQuY29tLzpmOi9zL01vbml0b3Jlb2RlUmllc2dvc2RlR2VzdGlueUNvcnJ1cGNpbi9FdHF4X3QzV04tMVBpZXhqMjRWalh3c0JkTklJcWdtQTMtSXNfQTRHS2VqdFR3P3J0aW1lPWw3NmVkNkIwMlVn&amp;CT=1631570234549&amp;OR=OWA%2DNT&amp;CID=b4a9bb5a%2Dded7%2D5766%2D5867%2Dfad801aa97df&amp;viewid=021c7706%2D1d74%2D4f09%2D9b59%2D933636b4ad8d&amp;id=%2Fsites%2FMonitoreodeRiesgosdeGestinyCorrupcin%2FAgosto2021%2FEvidencias%2FEstrategico%2FG%20Servicio%20Ciudadano%2FCorrupci%C3%B3n, el proceso no remitió soportes que permitieran validar la ejecución de la actividad de control durante el periodo de mayo a agosto de 2021, teniendo en cuenta que el soporte remitido corresponde al mes de abril de 2021 y el otro soportes no cuenta con fecha de divulgación, de igual forma solo se observó el soporte del mes de abril de 2021 correspondiente a la red social "Twitter" sin embargo, no se observa lo relacionado con las otras redes sociales de la entidad ni página web.
</t>
    </r>
    <r>
      <rPr>
        <b/>
        <sz val="12"/>
        <rFont val="Times New Roman"/>
        <family val="1"/>
      </rPr>
      <t>Soportes: Pantallazo de red social twitter del 06 de abril de 2021</t>
    </r>
    <r>
      <rPr>
        <sz val="12"/>
        <rFont val="Times New Roman"/>
        <family val="1"/>
      </rPr>
      <t xml:space="preserve">
</t>
    </r>
    <r>
      <rPr>
        <b/>
        <sz val="12"/>
        <rFont val="Times New Roman"/>
        <family val="1"/>
      </rPr>
      <t xml:space="preserve">Recomendación: </t>
    </r>
    <r>
      <rPr>
        <sz val="12"/>
        <rFont val="Times New Roman"/>
        <family val="1"/>
      </rPr>
      <t>Ejecutar la actividad de control de acuerdo a lo establecido y remitir los respectivos soportes de cumplimiento, dado que el no realizar una actividad de control puede aumentar la probabilidad de materialización del riesgo identificado, generar la respectiva promoción de gratuidad de los trámites y servicios de la entidad en todas las redes sociales y página web de la entidad</t>
    </r>
  </si>
  <si>
    <r>
      <rPr>
        <b/>
        <sz val="12"/>
        <rFont val="Times New Roman"/>
        <family val="1"/>
      </rPr>
      <t xml:space="preserve">Agosto 2021: </t>
    </r>
    <r>
      <rPr>
        <sz val="12"/>
        <rFont val="Times New Roman"/>
        <family val="1"/>
      </rPr>
      <t xml:space="preserve">De acuerdo al monitoreo de la segunda línea de defensa, donde informa que "El proceso mantiene la implementación de los controles en el periodo del monitoreo para evitar la materialización de los riesgos identificados" y los soportes establecidos en el link https://sdht.sharepoint.com/sites/MonitoreodeRiesgosdeGestinyCorrupcin/Agosto2021/Forms/AllItems.aspx?originalPath=aHR0cHM6Ly9zZGh0LnNoYXJlcG9pbnQuY29tLzpmOi9zL01vbml0b3Jlb2RlUmllc2dvc2RlR2VzdGlueUNvcnJ1cGNpbi9FdHF4X3QzV04tMVBpZXhqMjRWalh3c0JkTklJcWdtQTMtSXNfQTRHS2VqdFR3P3J0aW1lPWw3NmVkNkIwMlVn&amp;CT=1631570234549&amp;OR=OWA%2DNT&amp;CID=b4a9bb5a%2Dded7%2D5766%2D5867%2Dfad801aa97df&amp;id=%2Fsites%2FMonitoreodeRiesgosdeGestinyCorrupcin%2FAgosto2021%2FEvidencias%2FApoyo%2FG%20Documental%2FGesti%C3%B3n%2FR25%2FC116 , se observó muestreo aleatorio de correos electrónicos de préstamo de carpetas de los meses de mayo y junio, se observó el formato "Préstamo y consulta de documentos" diligenciado para los meses de mayo, junio, julio y agosto 2021.
</t>
    </r>
    <r>
      <rPr>
        <b/>
        <sz val="12"/>
        <rFont val="Times New Roman"/>
        <family val="1"/>
      </rPr>
      <t>Soportes:</t>
    </r>
    <r>
      <rPr>
        <sz val="12"/>
        <rFont val="Times New Roman"/>
        <family val="1"/>
      </rPr>
      <t xml:space="preserve"> Planillas de control para préstamo y consulta de documentos de los meses de mayo, junio, julio y agosto de 2021. Correos aleatorios de solicitud de préstamo de documentos de los meses de mayo y junio 2021
</t>
    </r>
    <r>
      <rPr>
        <b/>
        <sz val="12"/>
        <rFont val="Times New Roman"/>
        <family val="1"/>
      </rPr>
      <t>Recomendación:</t>
    </r>
    <r>
      <rPr>
        <sz val="12"/>
        <rFont val="Times New Roman"/>
        <family val="1"/>
      </rPr>
      <t xml:space="preserve"> 1. Remitir correos electrónicos de por lo menos cada mes en donde se solicite el préstamo de documentos de acuerdo con los meses de diligenciamiento del formato de préstamo y consulta. 2. Continuar con la aplicación del formato de préstamo y consulta a fin de prevenir la materialización del riesgo</t>
    </r>
  </si>
  <si>
    <r>
      <rPr>
        <b/>
        <sz val="12"/>
        <rFont val="Times New Roman"/>
        <family val="1"/>
      </rPr>
      <t>Agosto 2021:</t>
    </r>
    <r>
      <rPr>
        <sz val="12"/>
        <rFont val="Times New Roman"/>
        <family val="1"/>
      </rPr>
      <t xml:space="preserve">  De acuerdo al monitoreo de la segunda línea de defensa se informó que no se reportaron evidencias por parte del proceso, una vez verificado el link https://sdht.sharepoint.com/sites/MonitoreodeRiesgosdeGestinyCorrupcin/Agosto2021/Forms/AllItems.aspx?originalPath=aHR0cHM6Ly9zZGh0LnNoYXJlcG9pbnQuY29tLzpmOi9zL01vbml0b3Jlb2RlUmllc2dvc2RlR2VzdGlueUNvcnJ1cGNpbi9FdHF4X3QzV04tMVBpZXhqMjRWalh3c0JkTklJcWdtQTMtSXNfQTRHS2VqdFR3P3J0aW1lPWw3NmVkNkIwMlVn&amp;CT=1631570234549&amp;OR=OWA%2DNT&amp;CID=b4a9bb5a%2Dded7%2D5766%2D5867%2Dfad801aa97df&amp;viewid=021c7706%2D1d74%2D4f09%2D9b59%2D933636b4ad8d&amp;id=%2Fsites%2FMonitoreodeRiesgosdeGestinyCorrupcin%2FAgosto2021%2FEvidencias%2FMisional%2FFormulaci%C3%B3n%20Lineamientos%2FCorrupci%C3%B3n%2FR20%2FC60, se observó documentos con lineamientos de construcción para "FORO “HACIA LA CONSTRUCCIÓN DE UN MEJOR HABITAT PARA BOGOTÁ” en el marco de la formulación de la Política de Gestión Integral del Hábitat 2021-2030 ", ENCUENTRO SECTORIAL DE PARTICIPACIÓN DE LA POLÍTICA DE GESTIÓN INTEGRAL DEL HÁBITAT (Con listado de asistencia de participación), acta de reunión de "Comisión Consultiva de Comunidades Negras Afrodescendientes (Avances Política Gestión Integral del Hábitat( - (Sin listado de asistencia), "ESTRATEGIA DE PARTICIPACIÓN, CONSULTA Y SOCIALIZACIÓN EN LA FASE DE AGENDA PÚBLICA Y FORMULACIÓN DE LA POLÍTICA PÚBLICA GESTIÓN INTEGRAL DEL HÁBITAT  2021-2030 " . Si bien se observaron documentos que se encuentran relacionados con la divulgación de avances en al formulación de la PGIH durante el mes de julio y agosto, y/o documentos con lineamientos generales para su socialización, no se generaron soportes de realización de dichas actividades.
</t>
    </r>
    <r>
      <rPr>
        <b/>
        <sz val="12"/>
        <rFont val="Times New Roman"/>
        <family val="1"/>
      </rPr>
      <t>Soportes:</t>
    </r>
    <r>
      <rPr>
        <sz val="12"/>
        <rFont val="Times New Roman"/>
        <family val="1"/>
      </rPr>
      <t xml:space="preserve"> Resultados salida de campo (23 de julio-sin formato de la entidad y sin firma),  FORO “HACIA LA CONSTRUCCIÓN DE UN MEJOR HABITAT PARA BOGOTÁ” en el marco de la formulación de la Política de Gestión Integral del Hábitat 2021-2030  (Sin soportes de realización del FORO),  ENCUENTRO SECTORIAL DE PARTICIPACIÓN DE LA POLÍTICA DE GESTIÓN INTEGRAL DEL HÁBITAT (Listado de asistencia y documento de lineamientos generales). Acta del 25 de agosto de Reunión con la Comisión Consultiva de Comunidades Negras Afrodescendientes (Sin firmas). ESTRATEGIA DE PARTICIPACIÓN, CONSULTA Y SOCIALIZACIÓN EN LA FASE DE AGENDA PÚBLICA Y FORMULACIÓN DE LA POLÍTICA PÚBLICA GESTIÓN INTEGRAL DEL HÁBITAT  2021-2030 
</t>
    </r>
    <r>
      <rPr>
        <b/>
        <sz val="12"/>
        <rFont val="Times New Roman"/>
        <family val="1"/>
      </rPr>
      <t>Recomendación:</t>
    </r>
    <r>
      <rPr>
        <sz val="12"/>
        <rFont val="Times New Roman"/>
        <family val="1"/>
      </rPr>
      <t xml:space="preserve"> Remitir soportes oficiales que permitan validar la publicación y socialización de los lineamientos construidos de acuerdo a lo definido en el procedimiento PM07-PR01, dado que si bien se observaron soportes de diferentes actividades enfocadas a la socialización de avances de la reformulación de la PGIH, estos no cuentan con soportes de realización de las actividades, es importante contar con un listado de cuáles son esos lineamientos que se encuentran en diseño y en que fases se va a realizar la respectiva socialización.</t>
    </r>
  </si>
  <si>
    <r>
      <rPr>
        <b/>
        <sz val="12"/>
        <rFont val="Times New Roman"/>
        <family val="1"/>
      </rPr>
      <t xml:space="preserve">Agosto 2021: </t>
    </r>
    <r>
      <rPr>
        <sz val="12"/>
        <rFont val="Times New Roman"/>
        <family val="1"/>
      </rPr>
      <t xml:space="preserve">De acuerdo al monitoreo de la segunda línea de defensa donde informó que " El proceso no cargo evidencias de implementación del control para periodo del monitoreo en las carpetas asignadas." y de acuerdo a los soportes en el link https://sdht.sharepoint.com/sites/MonitoreodeRiesgosdeGestinyCorrupcin/Agosto2021/Forms/AllItems.aspx?originalPath=aHR0cHM6Ly9zZGh0LnNoYXJlcG9pbnQuY29tLzpmOi9zL01vbml0b3Jlb2RlUmllc2dvc2RlR2VzdGlueUNvcnJ1cGNpbi9FdHF4X3QzV04tMVBpZXhqMjRWalh3c0JkTklJcWdtQTMtSXNfQTRHS2VqdFR3P3J0aW1lPWw3NmVkNkIwMlVn&amp;CT=1631570234549&amp;OR=OWA%2DNT&amp;CID=b4a9bb5a%2Dded7%2D5766%2D5867%2Dfad801aa97df&amp;viewid=021c7706%2D1d74%2D4f09%2D9b59%2D933636b4ad8d&amp;id=%2Fsites%2FMonitoreodeRiesgosdeGestinyCorrupcin%2FAgosto2021%2FEvidencias%2FMisional%2FInstrumentos%20de%20Financiaci%C3%B3n%2FCorrupci%C3%B3n%2FR22%2FC57 , se observó documento en Excel denominado "Reporte general de peticiones y radicados al 31 de agosto de 2021" en donde se relaciona que durante el periodo de mayo a agosto de 2021 se generaron 16380 radicados de salida, dentro de los cuales se informó a los peticionarios la gratuidad de los trámites y servicios de la entidad.
</t>
    </r>
    <r>
      <rPr>
        <b/>
        <sz val="12"/>
        <rFont val="Times New Roman"/>
        <family val="1"/>
      </rPr>
      <t xml:space="preserve">Soportes: </t>
    </r>
    <r>
      <rPr>
        <sz val="12"/>
        <rFont val="Times New Roman"/>
        <family val="1"/>
      </rPr>
      <t xml:space="preserve">Reporte general de peticiones y radicados al 31 de agosto de 2021
</t>
    </r>
    <r>
      <rPr>
        <b/>
        <sz val="12"/>
        <rFont val="Times New Roman"/>
        <family val="1"/>
      </rPr>
      <t>Recomendación:</t>
    </r>
    <r>
      <rPr>
        <sz val="12"/>
        <rFont val="Times New Roman"/>
        <family val="1"/>
      </rPr>
      <t xml:space="preserve"> Continuar con la ejecución de la actividad de control de acuerdo a como se encuentra establecida y diseñada durante los periodos establecidos.</t>
    </r>
  </si>
  <si>
    <r>
      <rPr>
        <b/>
        <sz val="12"/>
        <rFont val="Times New Roman"/>
        <family val="1"/>
      </rPr>
      <t>Agosto 2021:</t>
    </r>
    <r>
      <rPr>
        <sz val="12"/>
        <rFont val="Times New Roman"/>
        <family val="1"/>
      </rPr>
      <t xml:space="preserve"> De acuerdo al monitoreo de la segunda línea de defensa y los soportes del link https://sdht.sharepoint.com/sites/MonitoreodeRiesgosdeGestinyCorrupcin/Agosto2021/Forms/AllItems.aspx?originalPath=aHR0cHM6Ly9zZGh0LnNoYXJlcG9pbnQuY29tLzpmOi9zL01vbml0b3Jlb2RlUmllc2dvc2RlR2VzdGlueUNvcnJ1cGNpbi9FdHF4X3QzV04tMVBpZXhqMjRWalh3c0JkTklJcWdtQTMtSXNfQTRHS2VqdFR3P3J0aW1lPWw3NmVkNkIwMlVn&amp;CT=1631570234549&amp;OR=OWA%2DNT&amp;CID=b4a9bb5a%2Dded7%2D5766%2D5867%2Dfad801aa97df&amp;id=%2Fsites%2FMonitoreodeRiesgosdeGestinyCorrupcin%2FAgosto2021%2FEvidencias%2FMisional%2FG%20Territorial%20del%20H%C3%A1bitat%2FCorrupci%C3%B3n%2FR32%2FC64%2FPANTALLAZO%20GRATUIDAD%20TRAMITE%20PAGINA%20DE%20LA%20SECRETARIA%20DISTRITAL%20DEL%20HABITAT%2Epdf&amp;parent=%2Fsites%2FMonitoreodeRiesgosdeGestinyCorrupcin%2FAgosto2021%2FEvidencias%2FMisional%2FG%20Territorial%20del%20H%C3%A1bitat%2FCorrupci%C3%B3n%2FR32%2FC64, se observó pantallazo del 31 de agosto de 2021 de la página web de la entidad y SUIT respecto a la gratuidad del trámite "LEGALIZACIÓN URBANISTICA DE ASENTAMIENTOS HUMANOS", el cual se realizó de manera cuatrimestral.
</t>
    </r>
    <r>
      <rPr>
        <b/>
        <sz val="12"/>
        <rFont val="Times New Roman"/>
        <family val="1"/>
      </rPr>
      <t>Soportes</t>
    </r>
    <r>
      <rPr>
        <sz val="12"/>
        <rFont val="Times New Roman"/>
        <family val="1"/>
      </rPr>
      <t xml:space="preserve">: Pantallazo del 31 de agosto de 2021 de la página web y SUIT del trámite "LEGALIZACIÓN URBANISTICA DE ASENTAMIENTOS HUMANOS".
</t>
    </r>
    <r>
      <rPr>
        <b/>
        <sz val="12"/>
        <rFont val="Times New Roman"/>
        <family val="1"/>
      </rPr>
      <t>Recomendación:</t>
    </r>
    <r>
      <rPr>
        <sz val="12"/>
        <rFont val="Times New Roman"/>
        <family val="1"/>
      </rPr>
      <t xml:space="preserve"> Validar la redacción de la actividad de control, teniendo en cuenta que en esta se refiere a mantener actualizada la información y los soportes que se remiten corresponde a una actividad de verificación, y/o en su defecto validar el soporte de la actividad.</t>
    </r>
  </si>
  <si>
    <r>
      <rPr>
        <b/>
        <sz val="12"/>
        <rFont val="Times New Roman"/>
        <family val="1"/>
      </rPr>
      <t xml:space="preserve">Agosto 2021: </t>
    </r>
    <r>
      <rPr>
        <sz val="12"/>
        <rFont val="Times New Roman"/>
        <family val="1"/>
      </rPr>
      <t xml:space="preserve">De acuerdo al monitoreo de la segunda línea de defensa y los soportes del link https://sdht.sharepoint.com/sites/MonitoreodeRiesgosdeGestinyCorrupcin/Agosto2021/Forms/AllItems.aspx?originalPath=aHR0cHM6Ly9zZGh0LnNoYXJlcG9pbnQuY29tLzpmOi9zL01vbml0b3Jlb2RlUmllc2dvc2RlR2VzdGlueUNvcnJ1cGNpbi9FdHF4X3QzV04tMVBpZXhqMjRWalh3c0JkTklJcWdtQTMtSXNfQTRHS2VqdFR3P3J0aW1lPWw3NmVkNkIwMlVn&amp;CT=1631570234549&amp;OR=OWA%2DNT&amp;CID=b4a9bb5a%2Dded7%2D5766%2D5867%2Dfad801aa97df&amp;id=%2Fsites%2FMonitoreodeRiesgosdeGestinyCorrupcin%2FAgosto2021%2FEvidencias%2FMisional%2FG%20Territorial%20del%20H%C3%A1bitat%2FCorrupci%C3%B3n%2FR32%2FC64, se observó que durante el mes de agosto se realizó un taller comunitario en el asentamiento Villa Juliana - Localidad de Usme, dentro del cual se informó la gratuidad del trámite de legalización, se generó la respectiva acta y listado de asistencia. A la fecha de corte de enero a agosto de 2021 se han realizado 24 talleres comunitarios
</t>
    </r>
    <r>
      <rPr>
        <b/>
        <sz val="12"/>
        <rFont val="Times New Roman"/>
        <family val="1"/>
      </rPr>
      <t>Soportes:</t>
    </r>
    <r>
      <rPr>
        <sz val="12"/>
        <rFont val="Times New Roman"/>
        <family val="1"/>
      </rPr>
      <t xml:space="preserve"> 1 acta y listado de asistencia del taller comunitario en el asentamiento Villa Juliana (19 de agosto de 2021)
</t>
    </r>
    <r>
      <rPr>
        <b/>
        <sz val="12"/>
        <rFont val="Times New Roman"/>
        <family val="1"/>
      </rPr>
      <t>Recomendación:</t>
    </r>
    <r>
      <rPr>
        <sz val="12"/>
        <rFont val="Times New Roman"/>
        <family val="1"/>
      </rPr>
      <t xml:space="preserve"> Continuar con la ejecución de la actividad de control.
</t>
    </r>
  </si>
  <si>
    <r>
      <rPr>
        <b/>
        <sz val="12"/>
        <rFont val="Times New Roman"/>
        <family val="1"/>
      </rPr>
      <t>Agosto 2021</t>
    </r>
    <r>
      <rPr>
        <sz val="12"/>
        <rFont val="Times New Roman"/>
        <family val="1"/>
      </rPr>
      <t xml:space="preserve">: De acuerdo al monitoreo de la segunda línea de defensa y los soportes del link https://sdht.sharepoint.com/sites/MonitoreodeRiesgosdeGestinyCorrupcin/Agosto2021/Forms/AllItems.aspx?originalPath=aHR0cHM6Ly9zZGh0LnNoYXJlcG9pbnQuY29tLzpmOi9zL01vbml0b3Jlb2RlUmllc2dvc2RlR2VzdGlueUNvcnJ1cGNpbi9FdHF4X3QzV04tMVBpZXhqMjRWalh3c0JkTklJcWdtQTMtSXNfQTRHS2VqdFR3P3J0aW1lPWw3NmVkNkIwMlVn&amp;CT=1631570234549&amp;OR=OWA%2DNT&amp;CID=b4a9bb5a%2Dded7%2D5766%2D5867%2Dfad801aa97df&amp;id=%2Fsites%2FMonitoreodeRiesgosdeGestinyCorrupcin%2FAgosto2021%2FEvidencias%2FMisional%2FG%20Territorial%20del%20H%C3%A1bitat%2FCorrupci%C3%B3n%2FR33%2FC67%2FACTA%20MMIAH%2FActa%20MMIAH%20%2D3Ordinaria%20Virtual%2017JUNIO2021%2D2%2Epdf&amp;parent=%2Fsites%2FMonitoreodeRiesgosdeGestinyCorrupcin%2FAgosto2021%2FEvidencias%2FMisional%2FG%20Territorial%20del%20H%C3%A1bitat%2FCorrupci%C3%B3n%2FR33%2FC67%2FACTA%20MMIAH, se observó el acta de la sesión ordinaria de la Mesa  de  trabajo  para  el  Mejoramiento  Integral  de Asentamientos Humanos realizada el 17 de junio de 2021, dentro de la cual se observó presentación de las acciones realizadas por parte de la Secretaría Distrital de Ambiente – SDA en el marco del Programa de Mejoramiento Integral de Barrios. Así mismo, se expone el ejercicio de construcción de cartografía social adelantado con los líderes de los territorios priorizados de mejoramiento integral "Cable San Cristóbal". Se realiza la presentación, validación y aprobación de propuesta de Plan de Acción del territorio priorizado de mejoramiento integral “Tibabuyes – Juan Amarillo". Se expone el cómo se ha realizado la captura de la información primaria en la escala intermedia de los territorios priorizados de mejoramiento integral "Alfonso López". Finalmente se presenta el estado del seguimiento al reporte y georreferenciación de las intervenciones reportadas por las entidades dentro de las UPZ tipo 1.
</t>
    </r>
    <r>
      <rPr>
        <b/>
        <sz val="12"/>
        <rFont val="Times New Roman"/>
        <family val="1"/>
      </rPr>
      <t xml:space="preserve">Soportes: </t>
    </r>
    <r>
      <rPr>
        <sz val="12"/>
        <rFont val="Times New Roman"/>
        <family val="1"/>
      </rPr>
      <t xml:space="preserve">Listado de asistencia, acta de reunión del 17 de junio de 2021
</t>
    </r>
    <r>
      <rPr>
        <b/>
        <sz val="12"/>
        <rFont val="Times New Roman"/>
        <family val="1"/>
      </rPr>
      <t>Recomendación:</t>
    </r>
    <r>
      <rPr>
        <sz val="12"/>
        <rFont val="Times New Roman"/>
        <family val="1"/>
      </rPr>
      <t xml:space="preserve">  Si bien se observa que se realiza los seguimientos correspondientes de los reportes de las entidades en las mesas de trabajo, se recomienda que dentro de las actas se valide y/o documente el avance del cumplimiento de los planes de acción que se definen y/o aprueban para los territorios priorizados, de tal manera que permita identificar su avance.
</t>
    </r>
  </si>
  <si>
    <r>
      <rPr>
        <b/>
        <sz val="12"/>
        <rFont val="Times New Roman"/>
        <family val="1"/>
      </rPr>
      <t xml:space="preserve">Agosto 2021: </t>
    </r>
    <r>
      <rPr>
        <sz val="12"/>
        <rFont val="Times New Roman"/>
        <family val="1"/>
      </rPr>
      <t xml:space="preserve">De acuerdo al monitoreo de la segunda línea de defensa y los soportes en el link https://sdht.sharepoint.com/sites/MonitoreodeRiesgosdeGestinyCorrupcin/Agosto2021/Forms/AllItems.aspx?originalPath=aHR0cHM6Ly9zZGh0LnNoYXJlcG9pbnQuY29tLzpmOi9zL01vbml0b3Jlb2RlUmllc2dvc2RlR2VzdGlueUNvcnJ1cGNpbi9FdHF4X3QzV04tMVBpZXhqMjRWalh3c0JkTklJcWdtQTMtSXNfQTRHS2VqdFR3P3J0aW1lPWw3NmVkNkIwMlVn&amp;CT=1631570234549&amp;OR=OWA%2DNT&amp;CID=b4a9bb5a%2Dded7%2D5766%2D5867%2Dfad801aa97df&amp;viewid=021c7706%2D1d74%2D4f09%2D9b59%2D933636b4ad8d&amp;id=%2Fsites%2FMonitoreodeRiesgosdeGestinyCorrupcin%2FAgosto2021%2FEvidencias%2FMisional%2FG%20Territorial%20del%20H%C3%A1bitat%2FCorrupci%C3%B3n%2FR34%2FC68, </t>
    </r>
    <r>
      <rPr>
        <b/>
        <sz val="12"/>
        <rFont val="Times New Roman"/>
        <family val="1"/>
      </rPr>
      <t>S</t>
    </r>
    <r>
      <rPr>
        <sz val="12"/>
        <rFont val="Times New Roman"/>
        <family val="1"/>
      </rPr>
      <t xml:space="preserve">e observó documento en Excel "Listado de contratos y convenios vigentes 2021" dentro del cual se relacionan 9 contratos ( 1 en estado terminado: 780-2020 y 8 en estado de ejecución: 745,797,798,720,738,790,791,792 de 2021) y 8 convenios en ejecución: 613,919, 1481 de 2020, 686 de 2019, 686 de 2021, 826 de 2020, 707 de 2021, 760 de 2021 .
*Informe de supervisión del 09 de agosto de 2021 correspondiente al contrato 745 de 2021 (Mes de julio de 2021)
*Informe de supervisión contrato 780 de 2020  del 13 de agosto de 2021 (Mes de mayo y  junio de 2021)
Adicionalmente, se observaron actas de reunión de seguimiento de ejecución de los contratos.
</t>
    </r>
    <r>
      <rPr>
        <b/>
        <sz val="12"/>
        <rFont val="Times New Roman"/>
        <family val="1"/>
      </rPr>
      <t xml:space="preserve">
Soportes:</t>
    </r>
    <r>
      <rPr>
        <sz val="12"/>
        <rFont val="Times New Roman"/>
        <family val="1"/>
      </rPr>
      <t xml:space="preserve">3 informes de supervisión, documento en Excel "Listado de contratos y convenios vigentes 2021".
</t>
    </r>
    <r>
      <rPr>
        <b/>
        <sz val="12"/>
        <rFont val="Times New Roman"/>
        <family val="1"/>
      </rPr>
      <t>Recomendación:</t>
    </r>
    <r>
      <rPr>
        <sz val="12"/>
        <rFont val="Times New Roman"/>
        <family val="1"/>
      </rPr>
      <t xml:space="preserve"> Continuar con la ejecución de la actividad de control y remitir los informes de supervisión de los contratos de acuerdo al listado remitido por el área, teniendo en cuenta los periodos establecidos de inicio y finalización de los contratos y/o convenios</t>
    </r>
  </si>
  <si>
    <r>
      <rPr>
        <b/>
        <sz val="12"/>
        <rFont val="Times New Roman"/>
        <family val="1"/>
      </rPr>
      <t>Agosto 2021:</t>
    </r>
    <r>
      <rPr>
        <sz val="12"/>
        <rFont val="Times New Roman"/>
        <family val="1"/>
      </rPr>
      <t xml:space="preserve"> Verificados los soportes allegados, se encontró que, para el periodo objeto de seguimiento, las evidencias no reflejan las ejecución de la actividad de control (El  responsable del Proceso de Control de Vivienda y Veeduría a las Curadurías,  programará en el plan estratégico de comunicaciones la realización de  una  (1)  campaña de divulgación tanto a los usuarios externos e internos por diferentes medios comunicación  relacionada con la gratuidad de los trámites, procedimientos y servicios que son generados en el Proceso), por cuanto en el mapa de riesgos se estableció como evidencias “Correos electrónicos, formato PG02-FO44, piezas gráficas, publicaciones en redes sociales o páginas web, envíos de correos a los funciones y/o contratistas del proceso” y dentro de la documentación aportada no se evidencia información respecto de campañas de divulgación sobre la gratuidad de los trámites comprendida dentro de la actividad de control.
</t>
    </r>
    <r>
      <rPr>
        <b/>
        <sz val="12"/>
        <rFont val="Times New Roman"/>
        <family val="1"/>
      </rPr>
      <t>Soportes:</t>
    </r>
    <r>
      <rPr>
        <sz val="12"/>
        <rFont val="Times New Roman"/>
        <family val="1"/>
      </rPr>
      <t xml:space="preserve"> Archivos PDF denominados: Correo cronograma semana IVC, Evento lanzamiento de Campaña, Polígonos recorrido y Preguntas Actividad Juego Virtual, Archivo Word: Cronograma Semana y Archivo Excel: Plan comunicaciones 2021-plantilla
</t>
    </r>
    <r>
      <rPr>
        <b/>
        <sz val="12"/>
        <rFont val="Times New Roman"/>
        <family val="1"/>
      </rPr>
      <t>Recomendaciones:</t>
    </r>
    <r>
      <rPr>
        <sz val="12"/>
        <rFont val="Times New Roman"/>
        <family val="1"/>
      </rPr>
      <t xml:space="preserve"> Aportar los soportes de cumplimiento de la actividad de control de conformidad con lo establecido en el mapa de riesgos.</t>
    </r>
  </si>
  <si>
    <r>
      <rPr>
        <b/>
        <sz val="12"/>
        <rFont val="Times New Roman"/>
        <family val="1"/>
      </rPr>
      <t>Agosto 2021:</t>
    </r>
    <r>
      <rPr>
        <sz val="12"/>
        <rFont val="Times New Roman"/>
        <family val="1"/>
      </rPr>
      <t xml:space="preserve"> Desde la Asesoría de Control Interno se evidenciaron dos suscripciones de formato de “índices de papeles de trabajo” en la realización de las auditorías de proceso de producción de información sectorial y Gestión Contractual. 
</t>
    </r>
    <r>
      <rPr>
        <b/>
        <sz val="12"/>
        <rFont val="Times New Roman"/>
        <family val="1"/>
      </rPr>
      <t>Soportes:</t>
    </r>
    <r>
      <rPr>
        <sz val="12"/>
        <rFont val="Times New Roman"/>
        <family val="1"/>
      </rPr>
      <t xml:space="preserve"> Excel “PE01-FO645 Indice papeles de trabajo v1 total”
Excel “PE01-FO645 Indice papeles de trabajo”
</t>
    </r>
    <r>
      <rPr>
        <b/>
        <sz val="12"/>
        <rFont val="Times New Roman"/>
        <family val="1"/>
      </rPr>
      <t>Recomendación:</t>
    </r>
    <r>
      <rPr>
        <sz val="12"/>
        <rFont val="Times New Roman"/>
        <family val="1"/>
      </rPr>
      <t xml:space="preserve"> Continuar con la ejecución del control establecido en el Mapa de Riesgos.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</si>
</sst>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d/mm/yyyy;@"/>
    <numFmt numFmtId="165" formatCode="dd/mm/yy;@"/>
  </numFmts>
  <fonts count="19" x14ac:knownFonts="1">
    <font>
      <sz val="11"/>
      <color theme="1"/>
      <name val="Calibri"/>
      <family val="2"/>
      <scheme val="minor"/>
    </font>
    <font>
      <sz val="11"/>
      <color theme="1"/>
      <name val="Calibri"/>
      <family val="2"/>
      <scheme val="minor"/>
    </font>
    <font>
      <sz val="11"/>
      <color indexed="8"/>
      <name val="Calibri"/>
      <family val="2"/>
    </font>
    <font>
      <sz val="12"/>
      <color indexed="8"/>
      <name val="Times New Roman"/>
      <family val="1"/>
    </font>
    <font>
      <b/>
      <sz val="12"/>
      <color indexed="8"/>
      <name val="Times New Roman"/>
      <family val="1"/>
    </font>
    <font>
      <sz val="11"/>
      <color theme="1"/>
      <name val="Times New Roman"/>
      <family val="1"/>
    </font>
    <font>
      <b/>
      <sz val="11"/>
      <color theme="1"/>
      <name val="Times New Roman"/>
      <family val="1"/>
    </font>
    <font>
      <b/>
      <sz val="11"/>
      <name val="Times New Roman"/>
      <family val="1"/>
    </font>
    <font>
      <b/>
      <sz val="11"/>
      <color indexed="8"/>
      <name val="Times New Roman"/>
      <family val="1"/>
    </font>
    <font>
      <b/>
      <i/>
      <sz val="11"/>
      <name val="Times New Roman"/>
      <family val="1"/>
    </font>
    <font>
      <sz val="12"/>
      <color theme="1"/>
      <name val="Times New Roman"/>
      <family val="1"/>
    </font>
    <font>
      <sz val="12"/>
      <name val="Times New Roman"/>
      <family val="1"/>
    </font>
    <font>
      <b/>
      <sz val="12"/>
      <name val="Times New Roman"/>
      <family val="1"/>
    </font>
    <font>
      <sz val="8"/>
      <name val="Times New Roman"/>
      <family val="1"/>
    </font>
    <font>
      <sz val="10"/>
      <color theme="1"/>
      <name val="Times New Roman"/>
      <family val="1"/>
    </font>
    <font>
      <sz val="10"/>
      <name val="Times New Roman"/>
      <family val="1"/>
    </font>
    <font>
      <sz val="12"/>
      <color rgb="FFFF0000"/>
      <name val="Times New Roman"/>
      <family val="1"/>
    </font>
    <font>
      <u/>
      <sz val="12"/>
      <color theme="1"/>
      <name val="Times New Roman"/>
      <family val="1"/>
    </font>
    <font>
      <b/>
      <sz val="12"/>
      <color theme="1"/>
      <name val="Times New Roman"/>
      <family val="1"/>
    </font>
  </fonts>
  <fills count="8">
    <fill>
      <patternFill patternType="none"/>
    </fill>
    <fill>
      <patternFill patternType="gray125"/>
    </fill>
    <fill>
      <patternFill patternType="solid">
        <fgColor theme="4" tint="0.39997558519241921"/>
        <bgColor indexed="64"/>
      </patternFill>
    </fill>
    <fill>
      <patternFill patternType="solid">
        <fgColor theme="4" tint="0.59999389629810485"/>
        <bgColor indexed="64"/>
      </patternFill>
    </fill>
    <fill>
      <patternFill patternType="solid">
        <fgColor theme="4" tint="0.39997558519241921"/>
        <bgColor indexed="31"/>
      </patternFill>
    </fill>
    <fill>
      <patternFill patternType="solid">
        <fgColor theme="0"/>
        <bgColor indexed="64"/>
      </patternFill>
    </fill>
    <fill>
      <patternFill patternType="solid">
        <fgColor theme="2" tint="-9.9978637043366805E-2"/>
        <bgColor indexed="64"/>
      </patternFill>
    </fill>
    <fill>
      <patternFill patternType="solid">
        <fgColor theme="5"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auto="1"/>
      </left>
      <right/>
      <top/>
      <bottom/>
      <diagonal/>
    </border>
    <border>
      <left style="thin">
        <color indexed="64"/>
      </left>
      <right style="thin">
        <color indexed="64"/>
      </right>
      <top/>
      <bottom style="thin">
        <color indexed="64"/>
      </bottom>
      <diagonal/>
    </border>
    <border>
      <left style="thin">
        <color auto="1"/>
      </left>
      <right/>
      <top/>
      <bottom style="thin">
        <color auto="1"/>
      </bottom>
      <diagonal/>
    </border>
    <border>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s>
  <cellStyleXfs count="4">
    <xf numFmtId="0" fontId="0" fillId="0" borderId="0"/>
    <xf numFmtId="9" fontId="1" fillId="0" borderId="0" applyFont="0" applyFill="0" applyBorder="0" applyAlignment="0" applyProtection="0"/>
    <xf numFmtId="0" fontId="2" fillId="0" borderId="0"/>
    <xf numFmtId="41" fontId="1" fillId="0" borderId="0" applyFont="0" applyFill="0" applyBorder="0" applyAlignment="0" applyProtection="0"/>
  </cellStyleXfs>
  <cellXfs count="159">
    <xf numFmtId="0" fontId="0" fillId="0" borderId="0" xfId="0"/>
    <xf numFmtId="0" fontId="3" fillId="0" borderId="0" xfId="2" applyFont="1" applyAlignment="1" applyProtection="1">
      <alignment horizontal="center" vertical="center"/>
      <protection locked="0"/>
    </xf>
    <xf numFmtId="0" fontId="3" fillId="0" borderId="0" xfId="2" applyFont="1" applyProtection="1">
      <protection locked="0"/>
    </xf>
    <xf numFmtId="0" fontId="5" fillId="0" borderId="0" xfId="0" applyFont="1" applyProtection="1">
      <protection locked="0"/>
    </xf>
    <xf numFmtId="0" fontId="6" fillId="2" borderId="10"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left" vertical="center" wrapText="1"/>
      <protection locked="0"/>
    </xf>
    <xf numFmtId="0" fontId="8" fillId="4" borderId="9" xfId="2" applyFont="1" applyFill="1" applyBorder="1" applyAlignment="1" applyProtection="1">
      <alignment vertical="center" wrapText="1"/>
      <protection locked="0"/>
    </xf>
    <xf numFmtId="0" fontId="8" fillId="4" borderId="9" xfId="2" applyFont="1" applyFill="1" applyBorder="1" applyAlignment="1" applyProtection="1">
      <alignment horizontal="center" vertical="center" wrapText="1"/>
      <protection locked="0"/>
    </xf>
    <xf numFmtId="49" fontId="7" fillId="3" borderId="10" xfId="0" applyNumberFormat="1" applyFont="1" applyFill="1" applyBorder="1" applyAlignment="1" applyProtection="1">
      <alignment vertical="center" wrapText="1"/>
      <protection locked="0"/>
    </xf>
    <xf numFmtId="49" fontId="7" fillId="3" borderId="9" xfId="0" applyNumberFormat="1" applyFont="1" applyFill="1" applyBorder="1" applyAlignment="1" applyProtection="1">
      <alignment vertical="center" wrapText="1"/>
      <protection locked="0"/>
    </xf>
    <xf numFmtId="49" fontId="9" fillId="3" borderId="14" xfId="0" applyNumberFormat="1" applyFont="1" applyFill="1" applyBorder="1" applyAlignment="1" applyProtection="1">
      <alignment vertical="center" wrapText="1"/>
      <protection locked="0"/>
    </xf>
    <xf numFmtId="49" fontId="9" fillId="3" borderId="1" xfId="0" applyNumberFormat="1" applyFont="1" applyFill="1" applyBorder="1" applyAlignment="1" applyProtection="1">
      <alignment vertical="center" wrapText="1"/>
      <protection locked="0"/>
    </xf>
    <xf numFmtId="49" fontId="9" fillId="3" borderId="15" xfId="0" applyNumberFormat="1" applyFont="1" applyFill="1" applyBorder="1" applyAlignment="1" applyProtection="1">
      <alignment vertical="center" wrapText="1"/>
      <protection locked="0"/>
    </xf>
    <xf numFmtId="0" fontId="7" fillId="3" borderId="14" xfId="0" applyFont="1" applyFill="1" applyBorder="1" applyAlignment="1" applyProtection="1">
      <alignment vertical="center" wrapText="1"/>
      <protection locked="0"/>
    </xf>
    <xf numFmtId="0" fontId="7" fillId="3" borderId="1" xfId="0" applyFont="1" applyFill="1" applyBorder="1" applyAlignment="1" applyProtection="1">
      <alignment vertical="center" wrapText="1"/>
      <protection locked="0"/>
    </xf>
    <xf numFmtId="0" fontId="6" fillId="2" borderId="17" xfId="0" applyFont="1" applyFill="1" applyBorder="1" applyAlignment="1" applyProtection="1">
      <alignment horizontal="center" vertical="center" wrapText="1"/>
      <protection locked="0"/>
    </xf>
    <xf numFmtId="0" fontId="6" fillId="2" borderId="16" xfId="0" applyFont="1" applyFill="1" applyBorder="1" applyAlignment="1" applyProtection="1">
      <alignment horizontal="center" vertical="center" wrapText="1"/>
      <protection locked="0"/>
    </xf>
    <xf numFmtId="0" fontId="6" fillId="2" borderId="16" xfId="0" applyFont="1" applyFill="1" applyBorder="1" applyAlignment="1" applyProtection="1">
      <alignment horizontal="left" vertical="center" wrapText="1"/>
      <protection locked="0"/>
    </xf>
    <xf numFmtId="0" fontId="8" fillId="4" borderId="16" xfId="2" applyFont="1" applyFill="1" applyBorder="1" applyAlignment="1" applyProtection="1">
      <alignment vertical="center" wrapText="1"/>
      <protection locked="0"/>
    </xf>
    <xf numFmtId="0" fontId="8" fillId="4" borderId="17" xfId="2" applyFont="1" applyFill="1" applyBorder="1" applyAlignment="1" applyProtection="1">
      <alignment horizontal="center" vertical="center" wrapText="1"/>
      <protection locked="0"/>
    </xf>
    <xf numFmtId="49" fontId="7" fillId="3" borderId="9" xfId="0" applyNumberFormat="1" applyFont="1" applyFill="1" applyBorder="1" applyAlignment="1" applyProtection="1">
      <alignment horizontal="center" vertical="center" wrapText="1"/>
      <protection locked="0"/>
    </xf>
    <xf numFmtId="49" fontId="7" fillId="3" borderId="10" xfId="0" applyNumberFormat="1" applyFont="1" applyFill="1" applyBorder="1" applyAlignment="1" applyProtection="1">
      <alignment horizontal="center" vertical="center" wrapText="1"/>
      <protection locked="0"/>
    </xf>
    <xf numFmtId="49" fontId="6" fillId="3" borderId="10" xfId="0" applyNumberFormat="1" applyFont="1" applyFill="1" applyBorder="1" applyAlignment="1" applyProtection="1">
      <alignment horizontal="center" vertical="center" wrapText="1"/>
      <protection locked="0"/>
    </xf>
    <xf numFmtId="49" fontId="7" fillId="3" borderId="17" xfId="0" applyNumberFormat="1" applyFont="1" applyFill="1" applyBorder="1" applyAlignment="1" applyProtection="1">
      <alignment vertical="center" wrapText="1"/>
      <protection locked="0"/>
    </xf>
    <xf numFmtId="49" fontId="7" fillId="3" borderId="16" xfId="0" applyNumberFormat="1" applyFont="1" applyFill="1" applyBorder="1" applyAlignment="1" applyProtection="1">
      <alignment vertical="center" wrapText="1"/>
      <protection locked="0"/>
    </xf>
    <xf numFmtId="49" fontId="7" fillId="3" borderId="9" xfId="0" applyNumberFormat="1" applyFont="1" applyFill="1" applyBorder="1" applyAlignment="1" applyProtection="1">
      <alignment vertical="center"/>
      <protection locked="0"/>
    </xf>
    <xf numFmtId="49" fontId="6" fillId="2" borderId="9" xfId="0" applyNumberFormat="1" applyFont="1" applyFill="1" applyBorder="1" applyAlignment="1" applyProtection="1">
      <alignment vertical="center" wrapText="1"/>
      <protection locked="0"/>
    </xf>
    <xf numFmtId="0" fontId="6" fillId="2" borderId="19" xfId="0" applyFont="1" applyFill="1" applyBorder="1" applyAlignment="1" applyProtection="1">
      <alignment horizontal="center" vertical="center" wrapText="1"/>
      <protection locked="0"/>
    </xf>
    <xf numFmtId="0" fontId="6" fillId="2" borderId="18" xfId="0" applyFont="1" applyFill="1" applyBorder="1" applyAlignment="1" applyProtection="1">
      <alignment horizontal="center" vertical="center" wrapText="1"/>
      <protection locked="0"/>
    </xf>
    <xf numFmtId="0" fontId="8" fillId="4" borderId="18" xfId="2" applyFont="1" applyFill="1" applyBorder="1" applyAlignment="1" applyProtection="1">
      <alignment horizontal="center" vertical="center" wrapText="1"/>
      <protection locked="0"/>
    </xf>
    <xf numFmtId="0" fontId="8" fillId="4" borderId="19" xfId="2" applyFont="1" applyFill="1" applyBorder="1" applyAlignment="1" applyProtection="1">
      <alignment horizontal="center" vertical="center" wrapText="1"/>
      <protection locked="0"/>
    </xf>
    <xf numFmtId="49" fontId="7" fillId="3" borderId="18" xfId="0" applyNumberFormat="1" applyFont="1" applyFill="1" applyBorder="1" applyAlignment="1" applyProtection="1">
      <alignment horizontal="center" vertical="center" wrapText="1"/>
      <protection locked="0"/>
    </xf>
    <xf numFmtId="49" fontId="7" fillId="3" borderId="19" xfId="0" applyNumberFormat="1" applyFont="1" applyFill="1" applyBorder="1" applyAlignment="1" applyProtection="1">
      <alignment horizontal="center" vertical="center" wrapText="1"/>
      <protection locked="0"/>
    </xf>
    <xf numFmtId="49" fontId="6" fillId="3" borderId="19" xfId="0" applyNumberFormat="1" applyFont="1" applyFill="1" applyBorder="1" applyAlignment="1" applyProtection="1">
      <alignment horizontal="center" vertical="center" wrapText="1"/>
      <protection locked="0"/>
    </xf>
    <xf numFmtId="49" fontId="7" fillId="3" borderId="14" xfId="0" applyNumberFormat="1" applyFont="1" applyFill="1" applyBorder="1" applyAlignment="1" applyProtection="1">
      <alignment horizontal="center" vertical="center" wrapText="1"/>
      <protection locked="0"/>
    </xf>
    <xf numFmtId="49" fontId="7" fillId="3" borderId="15" xfId="0" applyNumberFormat="1" applyFont="1" applyFill="1" applyBorder="1" applyAlignment="1" applyProtection="1">
      <alignment horizontal="center" vertical="center" wrapText="1"/>
      <protection locked="0"/>
    </xf>
    <xf numFmtId="49" fontId="7" fillId="3" borderId="18" xfId="0" applyNumberFormat="1" applyFont="1" applyFill="1" applyBorder="1" applyAlignment="1" applyProtection="1">
      <alignment vertical="center" wrapText="1"/>
      <protection locked="0"/>
    </xf>
    <xf numFmtId="49" fontId="7" fillId="3" borderId="19" xfId="0" applyNumberFormat="1" applyFont="1" applyFill="1" applyBorder="1" applyAlignment="1" applyProtection="1">
      <alignment vertical="center" wrapText="1"/>
      <protection locked="0"/>
    </xf>
    <xf numFmtId="49" fontId="7" fillId="3" borderId="18" xfId="0" applyNumberFormat="1" applyFont="1" applyFill="1" applyBorder="1" applyAlignment="1" applyProtection="1">
      <alignment horizontal="center" vertical="center"/>
      <protection locked="0"/>
    </xf>
    <xf numFmtId="49" fontId="6" fillId="2" borderId="18" xfId="0" applyNumberFormat="1" applyFont="1" applyFill="1" applyBorder="1" applyAlignment="1" applyProtection="1">
      <alignment vertical="center" wrapText="1"/>
      <protection locked="0"/>
    </xf>
    <xf numFmtId="49" fontId="6" fillId="2" borderId="14" xfId="0" applyNumberFormat="1" applyFont="1" applyFill="1" applyBorder="1" applyAlignment="1" applyProtection="1">
      <alignment horizontal="center" vertical="center" wrapText="1"/>
      <protection locked="0"/>
    </xf>
    <xf numFmtId="49" fontId="6" fillId="2" borderId="1" xfId="0" applyNumberFormat="1" applyFont="1" applyFill="1" applyBorder="1" applyAlignment="1" applyProtection="1">
      <alignment horizontal="center" vertical="center" wrapText="1"/>
      <protection locked="0"/>
    </xf>
    <xf numFmtId="0" fontId="10" fillId="0" borderId="18" xfId="0" applyFont="1" applyBorder="1" applyAlignment="1" applyProtection="1">
      <alignment horizontal="center" vertical="center"/>
      <protection locked="0"/>
    </xf>
    <xf numFmtId="14" fontId="10" fillId="0" borderId="18" xfId="0" applyNumberFormat="1" applyFont="1" applyBorder="1" applyAlignment="1" applyProtection="1">
      <alignment horizontal="center" vertical="center"/>
      <protection locked="0"/>
    </xf>
    <xf numFmtId="0" fontId="11" fillId="5" borderId="18" xfId="0" applyFont="1" applyFill="1" applyBorder="1" applyAlignment="1" applyProtection="1">
      <alignment horizontal="center" vertical="center" wrapText="1"/>
      <protection locked="0"/>
    </xf>
    <xf numFmtId="0" fontId="11" fillId="5" borderId="18" xfId="0" applyFont="1" applyFill="1" applyBorder="1" applyAlignment="1" applyProtection="1">
      <alignment horizontal="left" vertical="center" wrapText="1"/>
      <protection locked="0"/>
    </xf>
    <xf numFmtId="0" fontId="12" fillId="6" borderId="18" xfId="0" applyFont="1" applyFill="1" applyBorder="1" applyAlignment="1" applyProtection="1">
      <alignment horizontal="center" vertical="center"/>
      <protection hidden="1"/>
    </xf>
    <xf numFmtId="0" fontId="11" fillId="0" borderId="18" xfId="0" applyFont="1" applyBorder="1" applyAlignment="1" applyProtection="1">
      <alignment horizontal="center" vertical="center" wrapText="1"/>
      <protection hidden="1"/>
    </xf>
    <xf numFmtId="0" fontId="11" fillId="5" borderId="1" xfId="0" applyFont="1" applyFill="1" applyBorder="1" applyAlignment="1" applyProtection="1">
      <alignment horizontal="center" vertical="center" wrapText="1"/>
      <protection locked="0"/>
    </xf>
    <xf numFmtId="0" fontId="11" fillId="0" borderId="18" xfId="0" applyFont="1" applyBorder="1" applyAlignment="1" applyProtection="1">
      <alignment horizontal="center" vertical="center" wrapText="1"/>
      <protection locked="0"/>
    </xf>
    <xf numFmtId="0" fontId="13" fillId="0" borderId="18" xfId="0" applyFont="1" applyBorder="1" applyAlignment="1" applyProtection="1">
      <alignment horizontal="center" vertical="center" wrapText="1"/>
      <protection locked="0"/>
    </xf>
    <xf numFmtId="49" fontId="10" fillId="5" borderId="18" xfId="0" applyNumberFormat="1" applyFont="1" applyFill="1" applyBorder="1" applyAlignment="1" applyProtection="1">
      <alignment horizontal="center" vertical="center"/>
      <protection locked="0"/>
    </xf>
    <xf numFmtId="0" fontId="10" fillId="0" borderId="18" xfId="0" applyFont="1" applyBorder="1" applyAlignment="1" applyProtection="1">
      <alignment horizontal="center" vertical="center"/>
      <protection hidden="1"/>
    </xf>
    <xf numFmtId="1" fontId="10" fillId="6" borderId="18" xfId="0" applyNumberFormat="1" applyFont="1" applyFill="1" applyBorder="1" applyAlignment="1" applyProtection="1">
      <alignment horizontal="center" vertical="center" wrapText="1"/>
      <protection hidden="1"/>
    </xf>
    <xf numFmtId="0" fontId="10" fillId="6" borderId="18" xfId="0" applyFont="1" applyFill="1" applyBorder="1" applyAlignment="1" applyProtection="1">
      <alignment vertical="center"/>
      <protection hidden="1"/>
    </xf>
    <xf numFmtId="0" fontId="12" fillId="6" borderId="18" xfId="0" applyFont="1" applyFill="1" applyBorder="1" applyAlignment="1" applyProtection="1">
      <alignment vertical="center"/>
      <protection hidden="1"/>
    </xf>
    <xf numFmtId="1" fontId="10" fillId="5" borderId="18" xfId="0" applyNumberFormat="1" applyFont="1" applyFill="1" applyBorder="1" applyAlignment="1" applyProtection="1">
      <alignment horizontal="center" vertical="center" wrapText="1"/>
      <protection locked="0"/>
    </xf>
    <xf numFmtId="49" fontId="10" fillId="5" borderId="18" xfId="0" applyNumberFormat="1" applyFont="1" applyFill="1" applyBorder="1" applyAlignment="1" applyProtection="1">
      <alignment horizontal="center" vertical="center" wrapText="1"/>
      <protection locked="0"/>
    </xf>
    <xf numFmtId="164" fontId="10" fillId="5" borderId="18" xfId="0" applyNumberFormat="1" applyFont="1" applyFill="1" applyBorder="1" applyAlignment="1" applyProtection="1">
      <alignment horizontal="center" vertical="center" wrapText="1"/>
      <protection locked="0"/>
    </xf>
    <xf numFmtId="9" fontId="10" fillId="5" borderId="1" xfId="1" applyFont="1" applyFill="1" applyBorder="1" applyAlignment="1" applyProtection="1">
      <alignment horizontal="center" vertical="center" wrapText="1"/>
      <protection locked="0"/>
    </xf>
    <xf numFmtId="49" fontId="10" fillId="5" borderId="1" xfId="0" applyNumberFormat="1" applyFont="1" applyFill="1" applyBorder="1" applyAlignment="1" applyProtection="1">
      <alignment horizontal="center" vertical="center" wrapText="1"/>
      <protection locked="0"/>
    </xf>
    <xf numFmtId="0" fontId="10" fillId="0" borderId="0" xfId="0" applyFont="1" applyProtection="1">
      <protection locked="0"/>
    </xf>
    <xf numFmtId="0" fontId="10" fillId="0" borderId="1" xfId="0" applyFont="1" applyBorder="1" applyAlignment="1" applyProtection="1">
      <alignment horizontal="center" vertical="center"/>
      <protection locked="0"/>
    </xf>
    <xf numFmtId="14" fontId="10" fillId="0" borderId="1" xfId="0" applyNumberFormat="1" applyFont="1" applyBorder="1" applyAlignment="1" applyProtection="1">
      <alignment horizontal="center" vertical="center"/>
      <protection locked="0"/>
    </xf>
    <xf numFmtId="0" fontId="11" fillId="0" borderId="1" xfId="0" applyFont="1" applyBorder="1" applyAlignment="1" applyProtection="1">
      <alignment horizontal="center" vertical="center" wrapText="1"/>
      <protection locked="0"/>
    </xf>
    <xf numFmtId="0" fontId="12" fillId="6" borderId="1" xfId="0" applyFont="1" applyFill="1" applyBorder="1" applyAlignment="1" applyProtection="1">
      <alignment horizontal="center" vertical="center"/>
      <protection hidden="1"/>
    </xf>
    <xf numFmtId="0" fontId="11" fillId="0" borderId="1" xfId="0" applyFont="1" applyBorder="1" applyAlignment="1" applyProtection="1">
      <alignment horizontal="center" vertical="center" wrapText="1"/>
      <protection hidden="1"/>
    </xf>
    <xf numFmtId="0" fontId="11" fillId="5" borderId="1" xfId="0" applyFont="1" applyFill="1" applyBorder="1" applyAlignment="1" applyProtection="1">
      <alignment horizontal="left" vertical="center" wrapText="1"/>
      <protection locked="0"/>
    </xf>
    <xf numFmtId="0" fontId="13" fillId="0" borderId="1" xfId="0" applyFont="1" applyBorder="1" applyAlignment="1" applyProtection="1">
      <alignment horizontal="center" vertical="center" wrapText="1"/>
      <protection locked="0"/>
    </xf>
    <xf numFmtId="49" fontId="10" fillId="5" borderId="1" xfId="0" applyNumberFormat="1" applyFont="1" applyFill="1" applyBorder="1" applyAlignment="1" applyProtection="1">
      <alignment horizontal="center" vertical="center"/>
      <protection locked="0"/>
    </xf>
    <xf numFmtId="0" fontId="10" fillId="0" borderId="1" xfId="0" applyFont="1" applyBorder="1" applyAlignment="1" applyProtection="1">
      <alignment horizontal="center" vertical="center"/>
      <protection hidden="1"/>
    </xf>
    <xf numFmtId="1" fontId="10" fillId="6" borderId="1" xfId="0" applyNumberFormat="1" applyFont="1" applyFill="1" applyBorder="1" applyAlignment="1" applyProtection="1">
      <alignment horizontal="center" vertical="center" wrapText="1"/>
      <protection hidden="1"/>
    </xf>
    <xf numFmtId="0" fontId="10" fillId="6" borderId="1" xfId="0" applyFont="1" applyFill="1" applyBorder="1" applyAlignment="1" applyProtection="1">
      <alignment vertical="center"/>
      <protection hidden="1"/>
    </xf>
    <xf numFmtId="0" fontId="12" fillId="6" borderId="1" xfId="0" applyFont="1" applyFill="1" applyBorder="1" applyAlignment="1" applyProtection="1">
      <alignment vertical="center"/>
      <protection hidden="1"/>
    </xf>
    <xf numFmtId="49" fontId="10" fillId="0" borderId="1" xfId="0" applyNumberFormat="1" applyFont="1" applyBorder="1" applyAlignment="1" applyProtection="1">
      <alignment horizontal="center" vertical="center" wrapText="1"/>
      <protection locked="0"/>
    </xf>
    <xf numFmtId="164" fontId="10" fillId="5" borderId="1" xfId="0" applyNumberFormat="1" applyFont="1" applyFill="1" applyBorder="1" applyAlignment="1" applyProtection="1">
      <alignment horizontal="center" vertical="center" wrapText="1"/>
      <protection locked="0"/>
    </xf>
    <xf numFmtId="49" fontId="14" fillId="5" borderId="1" xfId="0" applyNumberFormat="1" applyFont="1" applyFill="1" applyBorder="1" applyAlignment="1" applyProtection="1">
      <alignment horizontal="center" vertical="center" wrapText="1"/>
      <protection locked="0"/>
    </xf>
    <xf numFmtId="0" fontId="15" fillId="5" borderId="1" xfId="0" applyFont="1" applyFill="1" applyBorder="1" applyAlignment="1" applyProtection="1">
      <alignment horizontal="center" vertical="center" wrapText="1"/>
      <protection locked="0"/>
    </xf>
    <xf numFmtId="9" fontId="14" fillId="5" borderId="1" xfId="1" applyFont="1" applyFill="1" applyBorder="1" applyAlignment="1" applyProtection="1">
      <alignment horizontal="center" vertical="center" wrapText="1"/>
      <protection locked="0"/>
    </xf>
    <xf numFmtId="0" fontId="3" fillId="5" borderId="0" xfId="2" applyFont="1" applyFill="1" applyProtection="1">
      <protection locked="0"/>
    </xf>
    <xf numFmtId="1" fontId="10" fillId="5" borderId="1" xfId="0" applyNumberFormat="1" applyFont="1" applyFill="1" applyBorder="1" applyAlignment="1" applyProtection="1">
      <alignment horizontal="center" vertical="center" wrapText="1"/>
      <protection locked="0"/>
    </xf>
    <xf numFmtId="0" fontId="3" fillId="0" borderId="1" xfId="2" applyFont="1" applyBorder="1" applyAlignment="1" applyProtection="1">
      <alignment horizontal="center" vertical="center"/>
      <protection locked="0"/>
    </xf>
    <xf numFmtId="14" fontId="3" fillId="0" borderId="1" xfId="2" applyNumberFormat="1" applyFont="1" applyBorder="1" applyAlignment="1" applyProtection="1">
      <alignment horizontal="center" vertical="center"/>
      <protection locked="0"/>
    </xf>
    <xf numFmtId="0" fontId="10" fillId="0" borderId="1" xfId="0" applyFont="1" applyBorder="1" applyAlignment="1">
      <alignment vertical="center" wrapText="1"/>
    </xf>
    <xf numFmtId="0" fontId="10" fillId="6" borderId="1" xfId="0" applyFont="1" applyFill="1" applyBorder="1" applyAlignment="1" applyProtection="1">
      <alignment vertical="center" wrapText="1"/>
      <protection hidden="1"/>
    </xf>
    <xf numFmtId="1" fontId="10" fillId="0" borderId="1" xfId="0" applyNumberFormat="1" applyFont="1" applyBorder="1" applyAlignment="1" applyProtection="1">
      <alignment horizontal="center" vertical="center" wrapText="1"/>
      <protection locked="0"/>
    </xf>
    <xf numFmtId="0" fontId="10" fillId="5" borderId="1" xfId="0" applyFont="1" applyFill="1" applyBorder="1" applyAlignment="1" applyProtection="1">
      <alignment horizontal="center" vertical="center" wrapText="1"/>
      <protection locked="0"/>
    </xf>
    <xf numFmtId="165" fontId="10" fillId="5" borderId="1" xfId="0" applyNumberFormat="1" applyFont="1" applyFill="1" applyBorder="1" applyAlignment="1" applyProtection="1">
      <alignment horizontal="center" vertical="center" wrapText="1"/>
      <protection locked="0"/>
    </xf>
    <xf numFmtId="0" fontId="11" fillId="0" borderId="1" xfId="0" applyFont="1" applyBorder="1" applyAlignment="1" applyProtection="1">
      <alignment horizontal="left" vertical="center" wrapText="1"/>
      <protection locked="0"/>
    </xf>
    <xf numFmtId="0" fontId="10" fillId="6" borderId="1" xfId="0" applyFont="1" applyFill="1" applyBorder="1" applyAlignment="1" applyProtection="1">
      <alignment horizontal="center" vertical="center"/>
      <protection hidden="1"/>
    </xf>
    <xf numFmtId="49" fontId="10" fillId="5" borderId="1" xfId="0" applyNumberFormat="1" applyFont="1" applyFill="1" applyBorder="1" applyAlignment="1" applyProtection="1">
      <alignment horizontal="left" vertical="center" wrapText="1"/>
      <protection locked="0"/>
    </xf>
    <xf numFmtId="9" fontId="10" fillId="5" borderId="1" xfId="3" applyNumberFormat="1" applyFont="1" applyFill="1" applyBorder="1" applyAlignment="1" applyProtection="1">
      <alignment horizontal="center" vertical="center" wrapText="1"/>
      <protection locked="0"/>
    </xf>
    <xf numFmtId="0" fontId="11" fillId="5" borderId="1" xfId="0" applyFont="1" applyFill="1" applyBorder="1" applyAlignment="1" applyProtection="1">
      <alignment vertical="center" wrapText="1"/>
      <protection locked="0"/>
    </xf>
    <xf numFmtId="0" fontId="10" fillId="0" borderId="1" xfId="0" applyFont="1" applyBorder="1" applyAlignment="1" applyProtection="1">
      <alignment horizontal="center"/>
      <protection locked="0"/>
    </xf>
    <xf numFmtId="0" fontId="3" fillId="5" borderId="1" xfId="2" applyFont="1" applyFill="1" applyBorder="1" applyAlignment="1" applyProtection="1">
      <alignment horizontal="center"/>
      <protection locked="0"/>
    </xf>
    <xf numFmtId="0" fontId="3" fillId="0" borderId="1" xfId="2" applyFont="1" applyBorder="1" applyAlignment="1" applyProtection="1">
      <alignment horizontal="center"/>
      <protection locked="0"/>
    </xf>
    <xf numFmtId="0" fontId="11" fillId="0" borderId="0" xfId="2" applyFont="1" applyAlignment="1" applyProtection="1">
      <alignment horizontal="center" vertical="center"/>
      <protection locked="0"/>
    </xf>
    <xf numFmtId="0" fontId="11" fillId="0" borderId="0" xfId="2" applyFont="1" applyProtection="1">
      <protection locked="0"/>
    </xf>
    <xf numFmtId="0" fontId="11" fillId="0" borderId="0" xfId="2" applyFont="1" applyAlignment="1" applyProtection="1">
      <alignment horizontal="center"/>
      <protection locked="0"/>
    </xf>
    <xf numFmtId="0" fontId="11" fillId="0" borderId="0" xfId="2" applyFont="1" applyAlignment="1" applyProtection="1">
      <alignment horizontal="left" vertical="center"/>
      <protection locked="0"/>
    </xf>
    <xf numFmtId="0" fontId="11" fillId="0" borderId="0" xfId="2" applyFont="1" applyAlignment="1" applyProtection="1">
      <alignment horizontal="center" wrapText="1"/>
      <protection locked="0"/>
    </xf>
    <xf numFmtId="0" fontId="11" fillId="0" borderId="0" xfId="2" applyFont="1" applyAlignment="1" applyProtection="1">
      <alignment horizontal="left"/>
      <protection locked="0"/>
    </xf>
    <xf numFmtId="49" fontId="10" fillId="5" borderId="0" xfId="0" applyNumberFormat="1" applyFont="1" applyFill="1" applyAlignment="1" applyProtection="1">
      <alignment horizontal="center" vertical="center"/>
      <protection locked="0"/>
    </xf>
    <xf numFmtId="9" fontId="3" fillId="0" borderId="0" xfId="1" applyFont="1" applyProtection="1">
      <protection locked="0"/>
    </xf>
    <xf numFmtId="0" fontId="3" fillId="0" borderId="0" xfId="2" applyFont="1" applyAlignment="1" applyProtection="1">
      <alignment horizontal="center"/>
      <protection locked="0"/>
    </xf>
    <xf numFmtId="0" fontId="3" fillId="0" borderId="0" xfId="2" applyFont="1" applyAlignment="1" applyProtection="1">
      <alignment horizontal="left" vertical="center"/>
      <protection locked="0"/>
    </xf>
    <xf numFmtId="0" fontId="3" fillId="0" borderId="0" xfId="2" applyFont="1" applyAlignment="1" applyProtection="1">
      <alignment horizontal="center" wrapText="1"/>
      <protection locked="0"/>
    </xf>
    <xf numFmtId="0" fontId="3" fillId="0" borderId="0" xfId="2" applyFont="1" applyAlignment="1" applyProtection="1">
      <alignment horizontal="left"/>
      <protection locked="0"/>
    </xf>
    <xf numFmtId="49" fontId="10" fillId="0" borderId="0" xfId="0" applyNumberFormat="1" applyFont="1" applyAlignment="1" applyProtection="1">
      <alignment horizontal="center" vertical="center"/>
      <protection locked="0"/>
    </xf>
    <xf numFmtId="0" fontId="6" fillId="7" borderId="16" xfId="0" applyFont="1" applyFill="1" applyBorder="1" applyAlignment="1" applyProtection="1">
      <alignment horizontal="center" vertical="center" wrapText="1"/>
      <protection locked="0"/>
    </xf>
    <xf numFmtId="0" fontId="6" fillId="7" borderId="9" xfId="0" applyFont="1" applyFill="1" applyBorder="1" applyAlignment="1" applyProtection="1">
      <alignment horizontal="center" vertical="center" wrapText="1"/>
      <protection locked="0"/>
    </xf>
    <xf numFmtId="0" fontId="6" fillId="7" borderId="18" xfId="0" applyFont="1" applyFill="1" applyBorder="1" applyAlignment="1" applyProtection="1">
      <alignment horizontal="center" vertical="center" wrapText="1"/>
      <protection locked="0"/>
    </xf>
    <xf numFmtId="0" fontId="6" fillId="7" borderId="17" xfId="0" applyFont="1" applyFill="1" applyBorder="1" applyAlignment="1" applyProtection="1">
      <alignment horizontal="center" vertical="center" wrapText="1"/>
      <protection locked="0"/>
    </xf>
    <xf numFmtId="0" fontId="6" fillId="7" borderId="10" xfId="0" applyFont="1" applyFill="1" applyBorder="1" applyAlignment="1" applyProtection="1">
      <alignment horizontal="center" vertical="center" wrapText="1"/>
      <protection locked="0"/>
    </xf>
    <xf numFmtId="0" fontId="6" fillId="7" borderId="19" xfId="0" applyFont="1" applyFill="1" applyBorder="1" applyAlignment="1" applyProtection="1">
      <alignment horizontal="center" vertical="center" wrapText="1"/>
      <protection locked="0"/>
    </xf>
    <xf numFmtId="49" fontId="7" fillId="7" borderId="18" xfId="0" applyNumberFormat="1" applyFont="1" applyFill="1" applyBorder="1" applyAlignment="1" applyProtection="1">
      <alignment horizontal="center" vertical="center" wrapText="1"/>
      <protection locked="0"/>
    </xf>
    <xf numFmtId="0" fontId="11" fillId="0" borderId="18" xfId="0" applyFont="1" applyFill="1" applyBorder="1" applyAlignment="1" applyProtection="1">
      <alignment horizontal="left" vertical="center" wrapText="1"/>
      <protection locked="0"/>
    </xf>
    <xf numFmtId="0" fontId="11" fillId="0" borderId="1" xfId="0" applyFont="1" applyFill="1" applyBorder="1" applyAlignment="1" applyProtection="1">
      <alignment horizontal="left" vertical="center" wrapText="1"/>
      <protection locked="0"/>
    </xf>
    <xf numFmtId="0" fontId="11" fillId="0" borderId="1" xfId="0" applyFont="1" applyFill="1" applyBorder="1" applyAlignment="1" applyProtection="1">
      <alignment horizontal="center" vertical="center" wrapText="1"/>
      <protection locked="0"/>
    </xf>
    <xf numFmtId="0" fontId="5" fillId="2" borderId="0" xfId="0" applyFont="1" applyFill="1" applyAlignment="1" applyProtection="1">
      <alignment horizontal="center" vertical="center"/>
      <protection locked="0"/>
    </xf>
    <xf numFmtId="49" fontId="7" fillId="7" borderId="1" xfId="0" applyNumberFormat="1" applyFont="1" applyFill="1" applyBorder="1" applyAlignment="1" applyProtection="1">
      <alignment horizontal="center" vertical="center" wrapText="1"/>
      <protection locked="0"/>
    </xf>
    <xf numFmtId="0" fontId="6" fillId="2" borderId="24" xfId="0" applyFont="1" applyFill="1" applyBorder="1" applyAlignment="1" applyProtection="1">
      <alignment horizontal="center" vertical="center" wrapText="1"/>
      <protection locked="0"/>
    </xf>
    <xf numFmtId="49" fontId="6" fillId="2" borderId="8" xfId="0" applyNumberFormat="1" applyFont="1" applyFill="1" applyBorder="1" applyAlignment="1" applyProtection="1">
      <alignment horizontal="center" vertical="center" wrapText="1"/>
      <protection locked="0"/>
    </xf>
    <xf numFmtId="49" fontId="6" fillId="2" borderId="6" xfId="0" applyNumberFormat="1" applyFont="1" applyFill="1" applyBorder="1" applyAlignment="1" applyProtection="1">
      <alignment horizontal="center" vertical="center" wrapText="1"/>
      <protection locked="0"/>
    </xf>
    <xf numFmtId="49" fontId="6" fillId="2" borderId="7" xfId="0" applyNumberFormat="1"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wrapText="1"/>
      <protection locked="0"/>
    </xf>
    <xf numFmtId="0" fontId="6" fillId="2" borderId="20"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2" borderId="16"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6" fillId="2" borderId="17" xfId="0" applyFont="1" applyFill="1" applyBorder="1" applyAlignment="1" applyProtection="1">
      <alignment horizontal="center" vertical="center" wrapText="1"/>
      <protection locked="0"/>
    </xf>
    <xf numFmtId="49" fontId="6" fillId="3" borderId="11" xfId="0" applyNumberFormat="1" applyFont="1" applyFill="1" applyBorder="1" applyAlignment="1" applyProtection="1">
      <alignment horizontal="center" vertical="center"/>
      <protection locked="0"/>
    </xf>
    <xf numFmtId="49" fontId="6" fillId="3" borderId="9" xfId="0" applyNumberFormat="1" applyFont="1" applyFill="1" applyBorder="1" applyAlignment="1" applyProtection="1">
      <alignment horizontal="center" vertical="center"/>
      <protection locked="0"/>
    </xf>
    <xf numFmtId="49" fontId="7" fillId="3" borderId="10" xfId="0" applyNumberFormat="1" applyFont="1" applyFill="1" applyBorder="1" applyAlignment="1" applyProtection="1">
      <alignment horizontal="center" vertical="center"/>
      <protection locked="0"/>
    </xf>
    <xf numFmtId="49" fontId="7" fillId="3" borderId="12" xfId="0" applyNumberFormat="1" applyFont="1" applyFill="1" applyBorder="1" applyAlignment="1" applyProtection="1">
      <alignment horizontal="center" vertical="center"/>
      <protection locked="0"/>
    </xf>
    <xf numFmtId="49" fontId="7" fillId="3" borderId="13" xfId="0" applyNumberFormat="1" applyFont="1" applyFill="1" applyBorder="1" applyAlignment="1" applyProtection="1">
      <alignment horizontal="center" vertical="center"/>
      <protection locked="0"/>
    </xf>
    <xf numFmtId="49" fontId="7" fillId="3" borderId="14" xfId="0" applyNumberFormat="1" applyFont="1" applyFill="1" applyBorder="1" applyAlignment="1" applyProtection="1">
      <alignment horizontal="center" vertical="center"/>
      <protection locked="0"/>
    </xf>
    <xf numFmtId="0" fontId="7" fillId="3" borderId="9" xfId="0" applyFont="1" applyFill="1" applyBorder="1" applyAlignment="1" applyProtection="1">
      <alignment horizontal="center" vertical="center" wrapText="1"/>
      <protection locked="0"/>
    </xf>
    <xf numFmtId="49" fontId="6" fillId="2" borderId="9" xfId="0" applyNumberFormat="1" applyFont="1" applyFill="1" applyBorder="1" applyAlignment="1" applyProtection="1">
      <alignment horizontal="center" vertical="center"/>
      <protection locked="0"/>
    </xf>
    <xf numFmtId="49" fontId="6" fillId="2" borderId="1" xfId="0" applyNumberFormat="1" applyFont="1" applyFill="1" applyBorder="1" applyAlignment="1" applyProtection="1">
      <alignment horizontal="center" vertical="center" wrapText="1"/>
      <protection locked="0"/>
    </xf>
    <xf numFmtId="49" fontId="6" fillId="2" borderId="14" xfId="0" applyNumberFormat="1" applyFont="1" applyFill="1" applyBorder="1" applyAlignment="1" applyProtection="1">
      <alignment horizontal="center" vertical="center" wrapText="1"/>
      <protection locked="0"/>
    </xf>
    <xf numFmtId="49" fontId="7" fillId="3" borderId="14" xfId="0" applyNumberFormat="1" applyFont="1" applyFill="1" applyBorder="1" applyAlignment="1" applyProtection="1">
      <alignment horizontal="center" vertical="center" wrapText="1"/>
      <protection locked="0"/>
    </xf>
    <xf numFmtId="49" fontId="7" fillId="3" borderId="15" xfId="0" applyNumberFormat="1" applyFont="1" applyFill="1" applyBorder="1" applyAlignment="1" applyProtection="1">
      <alignment horizontal="center" vertical="center" wrapText="1"/>
      <protection locked="0"/>
    </xf>
    <xf numFmtId="49" fontId="7" fillId="3" borderId="9" xfId="0" applyNumberFormat="1" applyFont="1" applyFill="1" applyBorder="1" applyAlignment="1" applyProtection="1">
      <alignment horizontal="center" vertical="center"/>
      <protection locked="0"/>
    </xf>
    <xf numFmtId="49" fontId="7" fillId="7" borderId="1" xfId="0" applyNumberFormat="1"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wrapText="1"/>
      <protection locked="0"/>
    </xf>
    <xf numFmtId="0" fontId="6" fillId="2" borderId="3"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49" fontId="7" fillId="3" borderId="5" xfId="0" applyNumberFormat="1" applyFont="1" applyFill="1" applyBorder="1" applyAlignment="1" applyProtection="1">
      <alignment horizontal="center" vertical="center" wrapText="1"/>
      <protection locked="0"/>
    </xf>
    <xf numFmtId="49" fontId="7" fillId="3" borderId="6" xfId="0" applyNumberFormat="1" applyFont="1" applyFill="1" applyBorder="1" applyAlignment="1" applyProtection="1">
      <alignment horizontal="center" vertical="center" wrapText="1"/>
      <protection locked="0"/>
    </xf>
    <xf numFmtId="49" fontId="7" fillId="3" borderId="7" xfId="0" applyNumberFormat="1" applyFont="1" applyFill="1" applyBorder="1" applyAlignment="1" applyProtection="1">
      <alignment horizontal="center" vertical="center" wrapText="1"/>
      <protection locked="0"/>
    </xf>
    <xf numFmtId="0" fontId="10" fillId="6" borderId="1" xfId="0" applyFont="1" applyFill="1" applyBorder="1" applyAlignment="1" applyProtection="1">
      <alignment horizontal="center" vertical="center"/>
      <protection hidden="1"/>
    </xf>
    <xf numFmtId="1" fontId="10" fillId="6" borderId="1" xfId="0" applyNumberFormat="1" applyFont="1" applyFill="1" applyBorder="1" applyAlignment="1" applyProtection="1">
      <alignment horizontal="center" vertical="center" wrapText="1"/>
      <protection hidden="1"/>
    </xf>
    <xf numFmtId="0" fontId="3" fillId="0" borderId="0" xfId="2" applyFont="1" applyAlignment="1" applyProtection="1">
      <alignment horizontal="center" vertical="center"/>
      <protection locked="0"/>
    </xf>
    <xf numFmtId="0" fontId="3" fillId="0" borderId="20" xfId="2" applyFont="1" applyBorder="1" applyAlignment="1" applyProtection="1">
      <alignment horizontal="center" vertical="center"/>
      <protection locked="0"/>
    </xf>
    <xf numFmtId="0" fontId="4" fillId="0" borderId="21" xfId="2" applyFont="1" applyBorder="1" applyAlignment="1" applyProtection="1">
      <alignment horizontal="center" vertical="top"/>
      <protection locked="0"/>
    </xf>
    <xf numFmtId="0" fontId="4" fillId="0" borderId="22" xfId="2" applyFont="1" applyBorder="1" applyAlignment="1" applyProtection="1">
      <alignment horizontal="center" vertical="top"/>
      <protection locked="0"/>
    </xf>
    <xf numFmtId="0" fontId="4" fillId="0" borderId="23" xfId="2" applyFont="1" applyBorder="1" applyAlignment="1" applyProtection="1">
      <alignment horizontal="center" vertical="top"/>
      <protection locked="0"/>
    </xf>
  </cellXfs>
  <cellStyles count="4">
    <cellStyle name="Millares [0] 2" xfId="3" xr:uid="{684BBFFB-CC7D-46D6-A797-BB73486E611D}"/>
    <cellStyle name="Normal" xfId="0" builtinId="0"/>
    <cellStyle name="Normal 3" xfId="2" xr:uid="{5591E933-5D37-4663-951B-BB49F1305DEB}"/>
    <cellStyle name="Porcentaje" xfId="1" builtinId="5"/>
  </cellStyles>
  <dxfs count="195">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ynda%20Pe&#241;a/Documents/Temporales%20SDHT/Monitoreo/Mayo/consolidado30abr%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CORRUPCIÓN"/>
      <sheetName val="SEG. DIGITAL"/>
      <sheetName val="MAPAS DE CALOR"/>
      <sheetName val="Hoja1"/>
      <sheetName val="LISTAS"/>
    </sheetNames>
    <sheetDataSet>
      <sheetData sheetId="0"/>
      <sheetData sheetId="1"/>
      <sheetData sheetId="2"/>
      <sheetData sheetId="3"/>
      <sheetData sheetId="4"/>
      <sheetData sheetId="5">
        <row r="5">
          <cell r="AK5"/>
          <cell r="AL5" t="str">
            <v>Insignificante</v>
          </cell>
          <cell r="AM5" t="str">
            <v>Menor</v>
          </cell>
          <cell r="AN5" t="str">
            <v>Moderado</v>
          </cell>
          <cell r="AO5" t="str">
            <v>Mayor</v>
          </cell>
          <cell r="AP5" t="str">
            <v>Catastrófico</v>
          </cell>
        </row>
        <row r="6">
          <cell r="AK6" t="str">
            <v>Casi seguro</v>
          </cell>
          <cell r="AL6" t="str">
            <v>ALTO</v>
          </cell>
          <cell r="AM6" t="str">
            <v>ALTO</v>
          </cell>
          <cell r="AN6" t="str">
            <v>EXTREMO</v>
          </cell>
          <cell r="AO6" t="str">
            <v>EXTREMO</v>
          </cell>
          <cell r="AP6" t="str">
            <v>EXTREMO</v>
          </cell>
          <cell r="AU6" t="str">
            <v>Directamente</v>
          </cell>
          <cell r="AV6" t="str">
            <v>Casi seguro</v>
          </cell>
          <cell r="AW6" t="str">
            <v>Posible</v>
          </cell>
        </row>
        <row r="7">
          <cell r="AK7" t="str">
            <v>Probable</v>
          </cell>
          <cell r="AL7" t="str">
            <v>MODERADO</v>
          </cell>
          <cell r="AM7" t="str">
            <v>ALTO</v>
          </cell>
          <cell r="AN7" t="str">
            <v>ALTO</v>
          </cell>
          <cell r="AO7" t="str">
            <v>EXTREMO</v>
          </cell>
          <cell r="AP7" t="str">
            <v>EXTREMO</v>
          </cell>
          <cell r="AV7" t="str">
            <v>Probable</v>
          </cell>
          <cell r="AW7" t="str">
            <v>Improbable</v>
          </cell>
        </row>
        <row r="8">
          <cell r="AK8" t="str">
            <v>Posible</v>
          </cell>
          <cell r="AL8" t="str">
            <v>BAJO</v>
          </cell>
          <cell r="AM8" t="str">
            <v>MODERADO</v>
          </cell>
          <cell r="AN8" t="str">
            <v>ALTO</v>
          </cell>
          <cell r="AO8" t="str">
            <v>EXTREMO</v>
          </cell>
          <cell r="AP8" t="str">
            <v>EXTREMO</v>
          </cell>
          <cell r="AV8" t="str">
            <v>Posible</v>
          </cell>
          <cell r="AW8" t="str">
            <v>Rara vez</v>
          </cell>
        </row>
        <row r="9">
          <cell r="AK9" t="str">
            <v>Improbable</v>
          </cell>
          <cell r="AL9" t="str">
            <v>BAJO</v>
          </cell>
          <cell r="AM9" t="str">
            <v>BAJO</v>
          </cell>
          <cell r="AN9" t="str">
            <v>MODERADO</v>
          </cell>
          <cell r="AO9" t="str">
            <v>ALTO</v>
          </cell>
          <cell r="AP9" t="str">
            <v>EXTREMO</v>
          </cell>
          <cell r="AV9" t="str">
            <v>Improbable</v>
          </cell>
          <cell r="AW9" t="str">
            <v>Rara vez</v>
          </cell>
        </row>
        <row r="10">
          <cell r="AK10" t="str">
            <v>Rara vez</v>
          </cell>
          <cell r="AL10" t="str">
            <v>BAJO</v>
          </cell>
          <cell r="AM10" t="str">
            <v>BAJO</v>
          </cell>
          <cell r="AN10" t="str">
            <v>MODERADO</v>
          </cell>
          <cell r="AO10" t="str">
            <v>ALTO</v>
          </cell>
          <cell r="AP10" t="str">
            <v>EXTREMO</v>
          </cell>
          <cell r="AV10" t="str">
            <v>Rara vez</v>
          </cell>
          <cell r="AW10" t="str">
            <v>Rara vez</v>
          </cell>
        </row>
        <row r="11">
          <cell r="AU11" t="str">
            <v>Indirectamente</v>
          </cell>
          <cell r="AV11" t="str">
            <v>Casi seguro</v>
          </cell>
          <cell r="AW11" t="str">
            <v>Probable</v>
          </cell>
        </row>
        <row r="12">
          <cell r="AV12" t="str">
            <v>Probable</v>
          </cell>
          <cell r="AW12" t="str">
            <v>Posible</v>
          </cell>
        </row>
        <row r="13">
          <cell r="AV13" t="str">
            <v>Posible</v>
          </cell>
          <cell r="AW13" t="str">
            <v>Improbable</v>
          </cell>
        </row>
        <row r="14">
          <cell r="AV14" t="str">
            <v>Improbable</v>
          </cell>
          <cell r="AW14" t="str">
            <v>Rara vez</v>
          </cell>
        </row>
        <row r="15">
          <cell r="AV15" t="str">
            <v>Rara vez</v>
          </cell>
          <cell r="AW15" t="str">
            <v>Rara vez</v>
          </cell>
        </row>
        <row r="16">
          <cell r="AU16" t="str">
            <v>No disminuye</v>
          </cell>
          <cell r="AV16" t="str">
            <v>Casi seguro</v>
          </cell>
          <cell r="AW16" t="str">
            <v>Casi seguro</v>
          </cell>
        </row>
        <row r="17">
          <cell r="AV17" t="str">
            <v>Probable</v>
          </cell>
          <cell r="AW17" t="str">
            <v>Probable</v>
          </cell>
        </row>
        <row r="18">
          <cell r="AV18" t="str">
            <v>Posible</v>
          </cell>
          <cell r="AW18" t="str">
            <v>Posible</v>
          </cell>
        </row>
        <row r="19">
          <cell r="AV19" t="str">
            <v>Improbable</v>
          </cell>
          <cell r="AW19" t="str">
            <v>Improbable</v>
          </cell>
        </row>
        <row r="20">
          <cell r="AV20" t="str">
            <v>Rara vez</v>
          </cell>
          <cell r="AW20" t="str">
            <v>Rara vez</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0CFAE-39EA-4DF4-8EF7-640ECCE293F1}">
  <dimension ref="A1:BJ914"/>
  <sheetViews>
    <sheetView tabSelected="1" topLeftCell="A33" zoomScale="70" zoomScaleNormal="70" zoomScalePageLayoutView="70" workbookViewId="0">
      <selection activeCell="A33" sqref="A1:A1048576"/>
    </sheetView>
  </sheetViews>
  <sheetFormatPr baseColWidth="10" defaultColWidth="11.42578125" defaultRowHeight="15.75" customHeight="1" x14ac:dyDescent="0.25"/>
  <cols>
    <col min="1" max="1" width="10.5703125" style="1" customWidth="1"/>
    <col min="2" max="2" width="10.7109375" style="1" customWidth="1"/>
    <col min="3" max="3" width="14.28515625" style="1" customWidth="1"/>
    <col min="4" max="4" width="19.85546875" style="1" customWidth="1"/>
    <col min="5" max="5" width="31" style="2" customWidth="1"/>
    <col min="6" max="6" width="7.5703125" style="105" customWidth="1"/>
    <col min="7" max="7" width="9.7109375" style="105" customWidth="1"/>
    <col min="8" max="8" width="29.42578125" style="106" customWidth="1"/>
    <col min="9" max="9" width="22.5703125" style="2" customWidth="1"/>
    <col min="10" max="10" width="26.5703125" style="2" customWidth="1"/>
    <col min="11" max="11" width="25.42578125" style="105" customWidth="1"/>
    <col min="12" max="12" width="14.140625" style="105" customWidth="1"/>
    <col min="13" max="13" width="13.85546875" style="105" customWidth="1"/>
    <col min="14" max="14" width="16.5703125" style="105" customWidth="1"/>
    <col min="15" max="15" width="8" style="107" customWidth="1"/>
    <col min="16" max="16" width="46.140625" style="108" customWidth="1"/>
    <col min="17" max="17" width="11.7109375" style="2" customWidth="1"/>
    <col min="18" max="18" width="45.42578125" style="2" customWidth="1"/>
    <col min="19" max="19" width="12.85546875" style="2" customWidth="1"/>
    <col min="20" max="20" width="45.42578125" style="2" customWidth="1"/>
    <col min="21" max="21" width="13.42578125" style="2" customWidth="1"/>
    <col min="22" max="22" width="12.5703125" style="2" customWidth="1"/>
    <col min="23" max="23" width="21" style="109" customWidth="1"/>
    <col min="24" max="24" width="21.28515625" style="109" customWidth="1"/>
    <col min="25" max="25" width="19.85546875" style="109" customWidth="1"/>
    <col min="26" max="26" width="21.42578125" style="109" customWidth="1"/>
    <col min="27" max="27" width="14" style="109" customWidth="1"/>
    <col min="28" max="28" width="22.42578125" style="109" customWidth="1"/>
    <col min="29" max="29" width="24.140625" style="109" customWidth="1"/>
    <col min="30" max="30" width="23.140625" style="109" customWidth="1"/>
    <col min="31" max="31" width="23.28515625" style="109" customWidth="1"/>
    <col min="32" max="32" width="23.42578125" style="109" customWidth="1"/>
    <col min="33" max="33" width="34" style="109" customWidth="1"/>
    <col min="34" max="34" width="27" style="109" customWidth="1"/>
    <col min="35" max="35" width="29.28515625" style="109" customWidth="1"/>
    <col min="36" max="36" width="27.5703125" style="109" customWidth="1"/>
    <col min="37" max="37" width="17.85546875" style="2" customWidth="1"/>
    <col min="38" max="38" width="11.42578125" style="2" customWidth="1"/>
    <col min="39" max="39" width="18" style="2" customWidth="1"/>
    <col min="40" max="40" width="17.85546875" style="2" customWidth="1"/>
    <col min="41" max="44" width="16.28515625" style="2" customWidth="1"/>
    <col min="45" max="45" width="18.85546875" style="2" customWidth="1"/>
    <col min="46" max="49" width="17.42578125" style="2" customWidth="1"/>
    <col min="50" max="50" width="12.85546875" style="109" customWidth="1"/>
    <col min="51" max="51" width="11.85546875" style="109" customWidth="1"/>
    <col min="52" max="52" width="15.28515625" style="109" customWidth="1"/>
    <col min="53" max="53" width="18.42578125" style="109" customWidth="1"/>
    <col min="54" max="54" width="28.140625" style="2" hidden="1" customWidth="1"/>
    <col min="55" max="55" width="19.42578125" style="2" hidden="1" customWidth="1"/>
    <col min="56" max="56" width="19.28515625" style="2" hidden="1" customWidth="1"/>
    <col min="57" max="57" width="13.85546875" style="2" hidden="1" customWidth="1"/>
    <col min="58" max="58" width="14.85546875" style="2" hidden="1" customWidth="1"/>
    <col min="59" max="59" width="13.140625" style="2" hidden="1" customWidth="1"/>
    <col min="60" max="60" width="15.85546875" style="2" hidden="1" customWidth="1"/>
    <col min="61" max="61" width="15.28515625" style="2" hidden="1" customWidth="1"/>
    <col min="62" max="16384" width="11.42578125" style="2"/>
  </cols>
  <sheetData>
    <row r="1" spans="1:61" ht="88.5" hidden="1" customHeight="1" x14ac:dyDescent="0.25">
      <c r="A1" s="154"/>
      <c r="B1" s="154"/>
      <c r="C1" s="154"/>
      <c r="D1" s="155"/>
      <c r="E1" s="156" t="s">
        <v>0</v>
      </c>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c r="AI1" s="157"/>
      <c r="AJ1" s="157"/>
      <c r="AK1" s="157"/>
      <c r="AL1" s="157"/>
      <c r="AM1" s="157"/>
      <c r="AN1" s="157"/>
      <c r="AO1" s="157"/>
      <c r="AP1" s="157"/>
      <c r="AQ1" s="157"/>
      <c r="AR1" s="157"/>
      <c r="AS1" s="157"/>
      <c r="AT1" s="157"/>
      <c r="AU1" s="157"/>
      <c r="AV1" s="157"/>
      <c r="AW1" s="157"/>
      <c r="AX1" s="157"/>
      <c r="AY1" s="157"/>
      <c r="AZ1" s="157"/>
      <c r="BA1" s="157"/>
      <c r="BB1" s="157"/>
      <c r="BC1" s="157"/>
      <c r="BD1" s="157"/>
      <c r="BE1" s="157"/>
      <c r="BF1" s="157"/>
      <c r="BG1" s="157"/>
      <c r="BH1" s="157"/>
      <c r="BI1" s="158"/>
    </row>
    <row r="2" spans="1:61" s="3" customFormat="1" ht="24" customHeight="1" x14ac:dyDescent="0.25">
      <c r="A2" s="120"/>
      <c r="B2" s="120"/>
      <c r="C2" s="120"/>
      <c r="D2" s="146" t="s">
        <v>1</v>
      </c>
      <c r="E2" s="147"/>
      <c r="F2" s="147"/>
      <c r="G2" s="147"/>
      <c r="H2" s="147"/>
      <c r="I2" s="147"/>
      <c r="J2" s="147"/>
      <c r="K2" s="148"/>
      <c r="L2" s="149" t="s">
        <v>2</v>
      </c>
      <c r="M2" s="150"/>
      <c r="N2" s="150"/>
      <c r="O2" s="150"/>
      <c r="P2" s="150"/>
      <c r="Q2" s="150"/>
      <c r="R2" s="150"/>
      <c r="S2" s="150"/>
      <c r="T2" s="150"/>
      <c r="U2" s="150"/>
      <c r="V2" s="150"/>
      <c r="W2" s="150"/>
      <c r="X2" s="150"/>
      <c r="Y2" s="150"/>
      <c r="Z2" s="150"/>
      <c r="AA2" s="150"/>
      <c r="AB2" s="150"/>
      <c r="AC2" s="150"/>
      <c r="AD2" s="150"/>
      <c r="AE2" s="150"/>
      <c r="AF2" s="150"/>
      <c r="AG2" s="150"/>
      <c r="AH2" s="150"/>
      <c r="AI2" s="150"/>
      <c r="AJ2" s="150"/>
      <c r="AK2" s="150"/>
      <c r="AL2" s="150"/>
      <c r="AM2" s="150"/>
      <c r="AN2" s="150"/>
      <c r="AO2" s="150"/>
      <c r="AP2" s="150"/>
      <c r="AQ2" s="150"/>
      <c r="AR2" s="150"/>
      <c r="AS2" s="150"/>
      <c r="AT2" s="150"/>
      <c r="AU2" s="150"/>
      <c r="AV2" s="150"/>
      <c r="AW2" s="150"/>
      <c r="AX2" s="150"/>
      <c r="AY2" s="150"/>
      <c r="AZ2" s="150"/>
      <c r="BA2" s="151"/>
      <c r="BB2" s="123" t="s">
        <v>3</v>
      </c>
      <c r="BC2" s="124"/>
      <c r="BD2" s="124"/>
      <c r="BE2" s="124"/>
      <c r="BF2" s="124"/>
      <c r="BG2" s="124"/>
      <c r="BH2" s="124"/>
      <c r="BI2" s="125"/>
    </row>
    <row r="3" spans="1:61" s="3" customFormat="1" ht="42.75" customHeight="1" x14ac:dyDescent="0.25">
      <c r="A3" s="126"/>
      <c r="B3" s="128"/>
      <c r="C3" s="130"/>
      <c r="D3" s="4"/>
      <c r="E3" s="111"/>
      <c r="F3" s="5"/>
      <c r="G3" s="114"/>
      <c r="H3" s="6"/>
      <c r="I3" s="7"/>
      <c r="J3" s="7"/>
      <c r="K3" s="8"/>
      <c r="L3" s="132" t="s">
        <v>4</v>
      </c>
      <c r="M3" s="133"/>
      <c r="N3" s="133"/>
      <c r="O3" s="134" t="s">
        <v>5</v>
      </c>
      <c r="P3" s="135"/>
      <c r="Q3" s="135"/>
      <c r="R3" s="135"/>
      <c r="S3" s="135"/>
      <c r="T3" s="135"/>
      <c r="U3" s="136"/>
      <c r="V3" s="137"/>
      <c r="W3" s="138" t="s">
        <v>6</v>
      </c>
      <c r="X3" s="138"/>
      <c r="Y3" s="138"/>
      <c r="Z3" s="138"/>
      <c r="AA3" s="138" t="s">
        <v>7</v>
      </c>
      <c r="AB3" s="138"/>
      <c r="AC3" s="138" t="s">
        <v>8</v>
      </c>
      <c r="AD3" s="138"/>
      <c r="AE3" s="138" t="s">
        <v>9</v>
      </c>
      <c r="AF3" s="138"/>
      <c r="AG3" s="138" t="s">
        <v>10</v>
      </c>
      <c r="AH3" s="138"/>
      <c r="AI3" s="138" t="s">
        <v>11</v>
      </c>
      <c r="AJ3" s="138"/>
      <c r="AK3" s="9"/>
      <c r="AL3" s="10"/>
      <c r="AM3" s="10"/>
      <c r="AN3" s="10"/>
      <c r="AO3" s="11"/>
      <c r="AP3" s="12"/>
      <c r="AQ3" s="12"/>
      <c r="AR3" s="13"/>
      <c r="AS3" s="10"/>
      <c r="AT3" s="14"/>
      <c r="AU3" s="15"/>
      <c r="AV3" s="15"/>
      <c r="AW3" s="15"/>
      <c r="AX3" s="144" t="s">
        <v>12</v>
      </c>
      <c r="AY3" s="144"/>
      <c r="AZ3" s="144"/>
      <c r="BA3" s="144"/>
      <c r="BB3" s="139" t="s">
        <v>13</v>
      </c>
      <c r="BC3" s="139"/>
      <c r="BD3" s="139"/>
      <c r="BE3" s="139" t="s">
        <v>14</v>
      </c>
      <c r="BF3" s="139"/>
      <c r="BG3" s="140" t="s">
        <v>15</v>
      </c>
      <c r="BH3" s="140"/>
      <c r="BI3" s="140"/>
    </row>
    <row r="4" spans="1:61" s="3" customFormat="1" ht="49.5" customHeight="1" x14ac:dyDescent="0.25">
      <c r="A4" s="127"/>
      <c r="B4" s="129"/>
      <c r="C4" s="131"/>
      <c r="D4" s="16"/>
      <c r="E4" s="110"/>
      <c r="F4" s="17"/>
      <c r="G4" s="113"/>
      <c r="H4" s="18"/>
      <c r="I4" s="19"/>
      <c r="J4" s="19"/>
      <c r="K4" s="20"/>
      <c r="L4" s="21"/>
      <c r="M4" s="21"/>
      <c r="N4" s="22"/>
      <c r="O4" s="23"/>
      <c r="P4" s="10"/>
      <c r="Q4" s="145" t="s">
        <v>703</v>
      </c>
      <c r="R4" s="145"/>
      <c r="S4" s="145" t="s">
        <v>702</v>
      </c>
      <c r="T4" s="145"/>
      <c r="U4" s="142" t="s">
        <v>16</v>
      </c>
      <c r="V4" s="143"/>
      <c r="W4" s="10"/>
      <c r="X4" s="10"/>
      <c r="Y4" s="10"/>
      <c r="Z4" s="10"/>
      <c r="AA4" s="10"/>
      <c r="AB4" s="10"/>
      <c r="AC4" s="10"/>
      <c r="AD4" s="10"/>
      <c r="AE4" s="10"/>
      <c r="AF4" s="10"/>
      <c r="AG4" s="10"/>
      <c r="AH4" s="10"/>
      <c r="AI4" s="10"/>
      <c r="AJ4" s="10"/>
      <c r="AK4" s="24"/>
      <c r="AL4" s="25"/>
      <c r="AM4" s="25"/>
      <c r="AN4" s="25"/>
      <c r="AO4" s="11"/>
      <c r="AP4" s="12"/>
      <c r="AQ4" s="12"/>
      <c r="AR4" s="13"/>
      <c r="AS4" s="25"/>
      <c r="AT4" s="11"/>
      <c r="AU4" s="12"/>
      <c r="AV4" s="12"/>
      <c r="AW4" s="13"/>
      <c r="AX4" s="26"/>
      <c r="AY4" s="10"/>
      <c r="AZ4" s="10"/>
      <c r="BA4" s="9"/>
      <c r="BB4" s="27"/>
      <c r="BC4" s="27"/>
      <c r="BD4" s="27"/>
      <c r="BE4" s="27"/>
      <c r="BF4" s="27"/>
      <c r="BG4" s="141"/>
      <c r="BH4" s="140"/>
      <c r="BI4" s="140"/>
    </row>
    <row r="5" spans="1:61" s="3" customFormat="1" ht="55.5" customHeight="1" x14ac:dyDescent="0.25">
      <c r="A5" s="122" t="s">
        <v>17</v>
      </c>
      <c r="B5" s="29" t="s">
        <v>18</v>
      </c>
      <c r="C5" s="28" t="s">
        <v>19</v>
      </c>
      <c r="D5" s="28" t="s">
        <v>20</v>
      </c>
      <c r="E5" s="112" t="s">
        <v>21</v>
      </c>
      <c r="F5" s="29" t="s">
        <v>22</v>
      </c>
      <c r="G5" s="115" t="s">
        <v>23</v>
      </c>
      <c r="H5" s="29" t="s">
        <v>24</v>
      </c>
      <c r="I5" s="30" t="s">
        <v>25</v>
      </c>
      <c r="J5" s="30" t="s">
        <v>26</v>
      </c>
      <c r="K5" s="31" t="s">
        <v>27</v>
      </c>
      <c r="L5" s="32" t="s">
        <v>28</v>
      </c>
      <c r="M5" s="32" t="s">
        <v>29</v>
      </c>
      <c r="N5" s="33" t="s">
        <v>30</v>
      </c>
      <c r="O5" s="34" t="s">
        <v>31</v>
      </c>
      <c r="P5" s="32" t="s">
        <v>32</v>
      </c>
      <c r="Q5" s="116" t="s">
        <v>33</v>
      </c>
      <c r="R5" s="116" t="s">
        <v>34</v>
      </c>
      <c r="S5" s="121" t="s">
        <v>33</v>
      </c>
      <c r="T5" s="121" t="s">
        <v>34</v>
      </c>
      <c r="U5" s="35" t="s">
        <v>35</v>
      </c>
      <c r="V5" s="36" t="s">
        <v>36</v>
      </c>
      <c r="W5" s="37" t="s">
        <v>37</v>
      </c>
      <c r="X5" s="37" t="s">
        <v>38</v>
      </c>
      <c r="Y5" s="37" t="s">
        <v>39</v>
      </c>
      <c r="Z5" s="37" t="s">
        <v>40</v>
      </c>
      <c r="AA5" s="37" t="s">
        <v>41</v>
      </c>
      <c r="AB5" s="37" t="s">
        <v>42</v>
      </c>
      <c r="AC5" s="37" t="s">
        <v>43</v>
      </c>
      <c r="AD5" s="37" t="s">
        <v>44</v>
      </c>
      <c r="AE5" s="37" t="s">
        <v>45</v>
      </c>
      <c r="AF5" s="37" t="s">
        <v>46</v>
      </c>
      <c r="AG5" s="37" t="s">
        <v>47</v>
      </c>
      <c r="AH5" s="37" t="s">
        <v>48</v>
      </c>
      <c r="AI5" s="37" t="s">
        <v>49</v>
      </c>
      <c r="AJ5" s="37" t="s">
        <v>50</v>
      </c>
      <c r="AK5" s="38" t="s">
        <v>51</v>
      </c>
      <c r="AL5" s="37" t="s">
        <v>52</v>
      </c>
      <c r="AM5" s="37" t="s">
        <v>53</v>
      </c>
      <c r="AN5" s="37" t="s">
        <v>54</v>
      </c>
      <c r="AO5" s="11" t="s">
        <v>55</v>
      </c>
      <c r="AP5" s="12" t="s">
        <v>56</v>
      </c>
      <c r="AQ5" s="12" t="s">
        <v>57</v>
      </c>
      <c r="AR5" s="13" t="s">
        <v>58</v>
      </c>
      <c r="AS5" s="37" t="s">
        <v>59</v>
      </c>
      <c r="AT5" s="11" t="s">
        <v>60</v>
      </c>
      <c r="AU5" s="12" t="s">
        <v>61</v>
      </c>
      <c r="AV5" s="12" t="s">
        <v>62</v>
      </c>
      <c r="AW5" s="13" t="s">
        <v>63</v>
      </c>
      <c r="AX5" s="39" t="s">
        <v>64</v>
      </c>
      <c r="AY5" s="32" t="s">
        <v>65</v>
      </c>
      <c r="AZ5" s="32" t="s">
        <v>66</v>
      </c>
      <c r="BA5" s="33" t="s">
        <v>67</v>
      </c>
      <c r="BB5" s="40" t="s">
        <v>68</v>
      </c>
      <c r="BC5" s="40" t="s">
        <v>69</v>
      </c>
      <c r="BD5" s="40" t="s">
        <v>70</v>
      </c>
      <c r="BE5" s="40" t="s">
        <v>71</v>
      </c>
      <c r="BF5" s="40" t="s">
        <v>72</v>
      </c>
      <c r="BG5" s="41" t="s">
        <v>73</v>
      </c>
      <c r="BH5" s="42" t="s">
        <v>74</v>
      </c>
      <c r="BI5" s="42" t="s">
        <v>75</v>
      </c>
    </row>
    <row r="6" spans="1:61" s="62" customFormat="1" ht="192.75" customHeight="1" x14ac:dyDescent="0.25">
      <c r="A6" s="43" t="s">
        <v>76</v>
      </c>
      <c r="B6" s="43">
        <v>18</v>
      </c>
      <c r="C6" s="44">
        <v>44179</v>
      </c>
      <c r="D6" s="45" t="s">
        <v>77</v>
      </c>
      <c r="E6" s="45" t="s">
        <v>692</v>
      </c>
      <c r="F6" s="45">
        <v>1</v>
      </c>
      <c r="G6" s="45" t="s">
        <v>78</v>
      </c>
      <c r="H6" s="46" t="s">
        <v>79</v>
      </c>
      <c r="I6" s="45" t="s">
        <v>80</v>
      </c>
      <c r="J6" s="45" t="s">
        <v>81</v>
      </c>
      <c r="K6" s="45" t="s">
        <v>82</v>
      </c>
      <c r="L6" s="43" t="s">
        <v>83</v>
      </c>
      <c r="M6" s="43" t="s">
        <v>84</v>
      </c>
      <c r="N6" s="47" t="str">
        <f t="shared" ref="N6:N37" si="0">IFERROR(IF(AND(L6&lt;&gt;"",M6&lt;&gt;""),(INDEX(matriz1,MATCH(L6,Probalidad,0),MATCH(M6,impacto,0))),""),"")</f>
        <v>ALTO</v>
      </c>
      <c r="O6" s="48" t="s">
        <v>85</v>
      </c>
      <c r="P6" s="46" t="s">
        <v>86</v>
      </c>
      <c r="Q6" s="117" t="s">
        <v>87</v>
      </c>
      <c r="R6" s="46" t="s">
        <v>691</v>
      </c>
      <c r="S6" s="46" t="s">
        <v>661</v>
      </c>
      <c r="T6" s="46" t="s">
        <v>741</v>
      </c>
      <c r="U6" s="49" t="s">
        <v>88</v>
      </c>
      <c r="V6" s="49"/>
      <c r="W6" s="50">
        <v>15</v>
      </c>
      <c r="X6" s="51" t="s">
        <v>89</v>
      </c>
      <c r="Y6" s="50">
        <v>15</v>
      </c>
      <c r="Z6" s="51" t="s">
        <v>90</v>
      </c>
      <c r="AA6" s="50">
        <v>15</v>
      </c>
      <c r="AB6" s="51" t="s">
        <v>91</v>
      </c>
      <c r="AC6" s="52">
        <v>15</v>
      </c>
      <c r="AD6" s="51" t="s">
        <v>92</v>
      </c>
      <c r="AE6" s="50">
        <v>15</v>
      </c>
      <c r="AF6" s="51" t="s">
        <v>93</v>
      </c>
      <c r="AG6" s="50">
        <v>15</v>
      </c>
      <c r="AH6" s="51" t="s">
        <v>94</v>
      </c>
      <c r="AI6" s="52">
        <v>10</v>
      </c>
      <c r="AJ6" s="51" t="s">
        <v>95</v>
      </c>
      <c r="AK6" s="52" t="s">
        <v>96</v>
      </c>
      <c r="AL6" s="53">
        <f>IF(P6&lt;&gt;"", 3-COUNTBLANK(P6:P8)," ")</f>
        <v>3</v>
      </c>
      <c r="AM6" s="54">
        <f t="shared" ref="AM6:AM14" si="1">IF(P6&lt;&gt;"",W6+Y6+AA6+AC6+AE6+AG6+AI6," ")</f>
        <v>100</v>
      </c>
      <c r="AN6" s="54" t="str">
        <f t="shared" ref="AN6:AN14" si="2">IF(P6&lt;&gt;"",IF(AM6&lt;86,"DEBIL",IF(AM6&lt;96,"MODERADO","FUERTE"))," ")</f>
        <v>FUERTE</v>
      </c>
      <c r="AO6" s="153">
        <f>(SUM(AM6:AM8))</f>
        <v>300</v>
      </c>
      <c r="AP6" s="153">
        <f>COUNTIF(J6:J8,"*")</f>
        <v>3</v>
      </c>
      <c r="AQ6" s="153">
        <f>+AO6/AP6</f>
        <v>100</v>
      </c>
      <c r="AR6" s="153" t="str">
        <f>IF(AQ6&lt;50,"DEBIL",IF(AQ6&lt;96,"MODERADO","FUERTE"))</f>
        <v>FUERTE</v>
      </c>
      <c r="AS6" s="55" t="str">
        <f>IFERROR(CONCATENATE(AQ6," ", AR6)," ")</f>
        <v>100 FUERTE</v>
      </c>
      <c r="AT6" s="152">
        <f>SUM(IF(AK6="probabilidad",AM6,0),IF(AK7="probabilidad",AM7,0),IF(AK8="probabilidad",AM8,0),)</f>
        <v>0</v>
      </c>
      <c r="AU6" s="152">
        <f>COUNTIF(AK6:AK8,"Probabilidad")</f>
        <v>0</v>
      </c>
      <c r="AV6" s="152">
        <f>IFERROR(AT6/AU6,0)</f>
        <v>0</v>
      </c>
      <c r="AW6" s="152" t="str">
        <f>IF(AV6&lt;50,"No disminuye",IF(AV6&lt;96,"Indirectamente","Directamente"))</f>
        <v>No disminuye</v>
      </c>
      <c r="AX6" s="55" t="str">
        <f>IFERROR(IF(AW6=[1]LISTAS!$AU$16,VLOOKUP(L6,[1]LISTAS!$AV$16:$AW$20,2,0),IF(AW6=[1]LISTAS!$AU$11,VLOOKUP(L6,[1]LISTAS!$AV$11:$AW$15,2,0),IF(AW6=[1]LISTAS!$AU$6,VLOOKUP(L6,[1]LISTAS!$AV$6:$AW$10,2,0)," ")))," ")</f>
        <v>Rara vez</v>
      </c>
      <c r="AY6" s="55" t="str">
        <f>M6</f>
        <v>Mayor</v>
      </c>
      <c r="AZ6" s="56" t="str">
        <f>IFERROR(IF(AND(AX6&lt;&gt;"",AY6&lt;&gt;""),(INDEX(matriz1,MATCH(AX6,Probalidad,0),MATCH(AY6,impacto,0))),""),"")</f>
        <v>ALTO</v>
      </c>
      <c r="BA6" s="57" t="s">
        <v>97</v>
      </c>
      <c r="BB6" s="58" t="s">
        <v>98</v>
      </c>
      <c r="BC6" s="58" t="s">
        <v>99</v>
      </c>
      <c r="BD6" s="58" t="s">
        <v>89</v>
      </c>
      <c r="BE6" s="59">
        <v>44228</v>
      </c>
      <c r="BF6" s="59">
        <v>44561</v>
      </c>
      <c r="BG6" s="60">
        <v>1</v>
      </c>
      <c r="BH6" s="61" t="s">
        <v>100</v>
      </c>
      <c r="BI6" s="61" t="s">
        <v>101</v>
      </c>
    </row>
    <row r="7" spans="1:61" s="62" customFormat="1" ht="264" customHeight="1" x14ac:dyDescent="0.25">
      <c r="A7" s="63" t="s">
        <v>76</v>
      </c>
      <c r="B7" s="63">
        <v>18</v>
      </c>
      <c r="C7" s="64">
        <v>44179</v>
      </c>
      <c r="D7" s="45" t="s">
        <v>77</v>
      </c>
      <c r="E7" s="45" t="s">
        <v>692</v>
      </c>
      <c r="F7" s="49">
        <v>1</v>
      </c>
      <c r="G7" s="49" t="s">
        <v>78</v>
      </c>
      <c r="H7" s="46" t="s">
        <v>79</v>
      </c>
      <c r="I7" s="49" t="s">
        <v>102</v>
      </c>
      <c r="J7" s="65" t="s">
        <v>103</v>
      </c>
      <c r="K7" s="49" t="s">
        <v>104</v>
      </c>
      <c r="L7" s="63" t="s">
        <v>83</v>
      </c>
      <c r="M7" s="63" t="s">
        <v>84</v>
      </c>
      <c r="N7" s="66" t="str">
        <f t="shared" si="0"/>
        <v>ALTO</v>
      </c>
      <c r="O7" s="67" t="s">
        <v>105</v>
      </c>
      <c r="P7" s="68" t="s">
        <v>106</v>
      </c>
      <c r="Q7" s="118" t="s">
        <v>87</v>
      </c>
      <c r="R7" s="46" t="s">
        <v>687</v>
      </c>
      <c r="S7" s="46" t="s">
        <v>87</v>
      </c>
      <c r="T7" s="46" t="s">
        <v>718</v>
      </c>
      <c r="U7" s="49" t="s">
        <v>88</v>
      </c>
      <c r="V7" s="49"/>
      <c r="W7" s="65">
        <v>15</v>
      </c>
      <c r="X7" s="69" t="s">
        <v>107</v>
      </c>
      <c r="Y7" s="65">
        <v>15</v>
      </c>
      <c r="Z7" s="69" t="s">
        <v>108</v>
      </c>
      <c r="AA7" s="65">
        <v>15</v>
      </c>
      <c r="AB7" s="69" t="s">
        <v>109</v>
      </c>
      <c r="AC7" s="70">
        <v>15</v>
      </c>
      <c r="AD7" s="69" t="s">
        <v>110</v>
      </c>
      <c r="AE7" s="65">
        <v>15</v>
      </c>
      <c r="AF7" s="69" t="s">
        <v>111</v>
      </c>
      <c r="AG7" s="65">
        <v>15</v>
      </c>
      <c r="AH7" s="69" t="s">
        <v>112</v>
      </c>
      <c r="AI7" s="70">
        <v>10</v>
      </c>
      <c r="AJ7" s="69" t="s">
        <v>113</v>
      </c>
      <c r="AK7" s="70" t="s">
        <v>96</v>
      </c>
      <c r="AL7" s="71">
        <f>IF(P7&lt;&gt;"", 3-COUNTBLANK(P7:P9)," ")</f>
        <v>3</v>
      </c>
      <c r="AM7" s="72">
        <f t="shared" si="1"/>
        <v>100</v>
      </c>
      <c r="AN7" s="72" t="str">
        <f t="shared" si="2"/>
        <v>FUERTE</v>
      </c>
      <c r="AO7" s="153"/>
      <c r="AP7" s="153"/>
      <c r="AQ7" s="153"/>
      <c r="AR7" s="153"/>
      <c r="AS7" s="73" t="s">
        <v>114</v>
      </c>
      <c r="AT7" s="152"/>
      <c r="AU7" s="152"/>
      <c r="AV7" s="152"/>
      <c r="AW7" s="152"/>
      <c r="AX7" s="73" t="s">
        <v>83</v>
      </c>
      <c r="AY7" s="73" t="s">
        <v>84</v>
      </c>
      <c r="AZ7" s="74" t="str">
        <f>IFERROR(IF(AND(AX7&lt;&gt;"",AY7&lt;&gt;""),(INDEX(matriz1,MATCH(AX7,Probalidad,0),MATCH(AY7,impacto,0))),""),"")</f>
        <v>ALTO</v>
      </c>
      <c r="BA7" s="57" t="s">
        <v>97</v>
      </c>
      <c r="BB7" s="49" t="s">
        <v>115</v>
      </c>
      <c r="BC7" s="49" t="s">
        <v>116</v>
      </c>
      <c r="BD7" s="75" t="s">
        <v>117</v>
      </c>
      <c r="BE7" s="76">
        <v>44228</v>
      </c>
      <c r="BF7" s="76">
        <v>44561</v>
      </c>
      <c r="BG7" s="60">
        <v>1</v>
      </c>
      <c r="BH7" s="49" t="s">
        <v>118</v>
      </c>
      <c r="BI7" s="49" t="s">
        <v>119</v>
      </c>
    </row>
    <row r="8" spans="1:61" s="80" customFormat="1" ht="159" customHeight="1" x14ac:dyDescent="0.25">
      <c r="A8" s="63" t="s">
        <v>76</v>
      </c>
      <c r="B8" s="63">
        <v>18</v>
      </c>
      <c r="C8" s="64">
        <v>44179</v>
      </c>
      <c r="D8" s="45" t="s">
        <v>77</v>
      </c>
      <c r="E8" s="45" t="s">
        <v>692</v>
      </c>
      <c r="F8" s="49">
        <v>1</v>
      </c>
      <c r="G8" s="49" t="s">
        <v>78</v>
      </c>
      <c r="H8" s="46" t="s">
        <v>79</v>
      </c>
      <c r="I8" s="49" t="s">
        <v>102</v>
      </c>
      <c r="J8" s="49" t="s">
        <v>120</v>
      </c>
      <c r="K8" s="49" t="s">
        <v>121</v>
      </c>
      <c r="L8" s="63" t="s">
        <v>83</v>
      </c>
      <c r="M8" s="63" t="s">
        <v>84</v>
      </c>
      <c r="N8" s="66" t="str">
        <f t="shared" si="0"/>
        <v>ALTO</v>
      </c>
      <c r="O8" s="67" t="s">
        <v>122</v>
      </c>
      <c r="P8" s="68" t="s">
        <v>123</v>
      </c>
      <c r="Q8" s="118" t="s">
        <v>87</v>
      </c>
      <c r="R8" s="46" t="s">
        <v>688</v>
      </c>
      <c r="S8" s="46" t="s">
        <v>87</v>
      </c>
      <c r="T8" s="46" t="s">
        <v>719</v>
      </c>
      <c r="U8" s="49" t="s">
        <v>88</v>
      </c>
      <c r="V8" s="49"/>
      <c r="W8" s="65">
        <v>15</v>
      </c>
      <c r="X8" s="69" t="s">
        <v>124</v>
      </c>
      <c r="Y8" s="65">
        <v>15</v>
      </c>
      <c r="Z8" s="69" t="s">
        <v>125</v>
      </c>
      <c r="AA8" s="65">
        <v>15</v>
      </c>
      <c r="AB8" s="69" t="s">
        <v>126</v>
      </c>
      <c r="AC8" s="70">
        <v>15</v>
      </c>
      <c r="AD8" s="69" t="s">
        <v>127</v>
      </c>
      <c r="AE8" s="65">
        <v>15</v>
      </c>
      <c r="AF8" s="69" t="s">
        <v>128</v>
      </c>
      <c r="AG8" s="65">
        <v>15</v>
      </c>
      <c r="AH8" s="69" t="s">
        <v>129</v>
      </c>
      <c r="AI8" s="70">
        <v>10</v>
      </c>
      <c r="AJ8" s="69" t="s">
        <v>130</v>
      </c>
      <c r="AK8" s="70" t="s">
        <v>96</v>
      </c>
      <c r="AL8" s="71">
        <f>IF(P8&lt;&gt;"", 3-COUNTBLANK(P8:P10)," ")</f>
        <v>3</v>
      </c>
      <c r="AM8" s="72">
        <f t="shared" si="1"/>
        <v>100</v>
      </c>
      <c r="AN8" s="72" t="str">
        <f t="shared" si="2"/>
        <v>FUERTE</v>
      </c>
      <c r="AO8" s="153"/>
      <c r="AP8" s="153"/>
      <c r="AQ8" s="153"/>
      <c r="AR8" s="153"/>
      <c r="AS8" s="73" t="s">
        <v>114</v>
      </c>
      <c r="AT8" s="152"/>
      <c r="AU8" s="152"/>
      <c r="AV8" s="152"/>
      <c r="AW8" s="152"/>
      <c r="AX8" s="73" t="s">
        <v>83</v>
      </c>
      <c r="AY8" s="73" t="s">
        <v>84</v>
      </c>
      <c r="AZ8" s="74" t="str">
        <f>IFERROR(IF(AND(AX8&lt;&gt;"",AY8&lt;&gt;""),(INDEX(matriz1,MATCH(AX8,Probalidad,0),MATCH(AY8,impacto,0))),""),"")</f>
        <v>ALTO</v>
      </c>
      <c r="BA8" s="57" t="s">
        <v>97</v>
      </c>
      <c r="BB8" s="77" t="s">
        <v>131</v>
      </c>
      <c r="BC8" s="78" t="s">
        <v>132</v>
      </c>
      <c r="BD8" s="77" t="s">
        <v>133</v>
      </c>
      <c r="BE8" s="76">
        <v>44228</v>
      </c>
      <c r="BF8" s="76">
        <v>44561</v>
      </c>
      <c r="BG8" s="79">
        <v>1</v>
      </c>
      <c r="BH8" s="77" t="s">
        <v>134</v>
      </c>
      <c r="BI8" s="77" t="s">
        <v>135</v>
      </c>
    </row>
    <row r="9" spans="1:61" s="62" customFormat="1" ht="372.75" customHeight="1" x14ac:dyDescent="0.25">
      <c r="A9" s="63" t="s">
        <v>76</v>
      </c>
      <c r="B9" s="63">
        <v>18</v>
      </c>
      <c r="C9" s="64">
        <v>44179</v>
      </c>
      <c r="D9" s="45" t="s">
        <v>77</v>
      </c>
      <c r="E9" s="45" t="s">
        <v>692</v>
      </c>
      <c r="F9" s="49">
        <v>2</v>
      </c>
      <c r="G9" s="49" t="s">
        <v>136</v>
      </c>
      <c r="H9" s="68" t="s">
        <v>137</v>
      </c>
      <c r="I9" s="49" t="s">
        <v>80</v>
      </c>
      <c r="J9" s="49" t="s">
        <v>138</v>
      </c>
      <c r="K9" s="49" t="s">
        <v>139</v>
      </c>
      <c r="L9" s="63" t="s">
        <v>140</v>
      </c>
      <c r="M9" s="63" t="s">
        <v>141</v>
      </c>
      <c r="N9" s="66" t="str">
        <f t="shared" si="0"/>
        <v>EXTREMO</v>
      </c>
      <c r="O9" s="67" t="s">
        <v>142</v>
      </c>
      <c r="P9" s="68" t="s">
        <v>143</v>
      </c>
      <c r="Q9" s="118" t="s">
        <v>87</v>
      </c>
      <c r="R9" s="46" t="s">
        <v>689</v>
      </c>
      <c r="S9" s="46" t="s">
        <v>87</v>
      </c>
      <c r="T9" s="46" t="s">
        <v>720</v>
      </c>
      <c r="U9" s="49"/>
      <c r="V9" s="49" t="s">
        <v>88</v>
      </c>
      <c r="W9" s="65">
        <v>15</v>
      </c>
      <c r="X9" s="69" t="s">
        <v>144</v>
      </c>
      <c r="Y9" s="65">
        <v>15</v>
      </c>
      <c r="Z9" s="69" t="s">
        <v>145</v>
      </c>
      <c r="AA9" s="65">
        <v>15</v>
      </c>
      <c r="AB9" s="69" t="s">
        <v>146</v>
      </c>
      <c r="AC9" s="70">
        <v>15</v>
      </c>
      <c r="AD9" s="69" t="s">
        <v>147</v>
      </c>
      <c r="AE9" s="65">
        <v>15</v>
      </c>
      <c r="AF9" s="69" t="s">
        <v>148</v>
      </c>
      <c r="AG9" s="65">
        <v>15</v>
      </c>
      <c r="AH9" s="69" t="s">
        <v>149</v>
      </c>
      <c r="AI9" s="70">
        <v>10</v>
      </c>
      <c r="AJ9" s="69" t="s">
        <v>150</v>
      </c>
      <c r="AK9" s="70" t="s">
        <v>151</v>
      </c>
      <c r="AL9" s="71">
        <f>IF(P9&lt;&gt;"", 2-COUNTBLANK(P9:P10)," ")</f>
        <v>2</v>
      </c>
      <c r="AM9" s="72">
        <f t="shared" si="1"/>
        <v>100</v>
      </c>
      <c r="AN9" s="72" t="str">
        <f t="shared" si="2"/>
        <v>FUERTE</v>
      </c>
      <c r="AO9" s="153">
        <f>(SUM(AM9:AM10))</f>
        <v>200</v>
      </c>
      <c r="AP9" s="153">
        <f>COUNTIF(J9:J10,"*")</f>
        <v>2</v>
      </c>
      <c r="AQ9" s="153">
        <f>+AO9/AP9</f>
        <v>100</v>
      </c>
      <c r="AR9" s="153" t="str">
        <f>IF(AQ9&lt;50,"DEBIL",IF(AQ9&lt;96,"MODERADO","FUERTE"))</f>
        <v>FUERTE</v>
      </c>
      <c r="AS9" s="73" t="str">
        <f>IFERROR(CONCATENATE(AQ9," ", AR9)," ")</f>
        <v>100 FUERTE</v>
      </c>
      <c r="AT9" s="152">
        <f>SUM(IF(AK9="probabilidad",AM9,0),IF(AK10="probabilidad",AM10,0))</f>
        <v>200</v>
      </c>
      <c r="AU9" s="152">
        <f>COUNTIF(AK9:AK10,"Probabilidad")</f>
        <v>2</v>
      </c>
      <c r="AV9" s="152">
        <f>AT9/AU9</f>
        <v>100</v>
      </c>
      <c r="AW9" s="152" t="str">
        <f>IF(AV9&lt;50,"No disminuye",IF(AV9&lt;96,"Indirectamente","Directamente"))</f>
        <v>Directamente</v>
      </c>
      <c r="AX9" s="73" t="str">
        <f>IFERROR(IF(AW9=[1]LISTAS!$AU$16,VLOOKUP(L9,[1]LISTAS!$AV$16:$AW$20,2,0),IF(AW9=[1]LISTAS!$AU$11,VLOOKUP(L9,[1]LISTAS!$AV$11:$AW$15,2,0),IF(AW9=[1]LISTAS!$AU$6,VLOOKUP(L9,[1]LISTAS!$AV$6:$AW$10,2,0)," ")))," ")</f>
        <v>Improbable</v>
      </c>
      <c r="AY9" s="73" t="str">
        <f>M9</f>
        <v>Catastrófico</v>
      </c>
      <c r="AZ9" s="74" t="str">
        <f>IFERROR(IF(AND(AX9&lt;&gt;"",AY9&lt;&gt;""),(INDEX(matriz1,MATCH(AX9,Probalidad,0),MATCH(AY9,impacto,0))),""),"")</f>
        <v>EXTREMO</v>
      </c>
      <c r="BA9" s="81" t="s">
        <v>97</v>
      </c>
      <c r="BB9" s="61" t="s">
        <v>152</v>
      </c>
      <c r="BC9" s="61" t="s">
        <v>153</v>
      </c>
      <c r="BD9" s="61" t="s">
        <v>133</v>
      </c>
      <c r="BE9" s="76">
        <v>44211</v>
      </c>
      <c r="BF9" s="76">
        <v>44561</v>
      </c>
      <c r="BG9" s="60">
        <v>1</v>
      </c>
      <c r="BH9" s="61" t="s">
        <v>154</v>
      </c>
      <c r="BI9" s="61" t="s">
        <v>155</v>
      </c>
    </row>
    <row r="10" spans="1:61" s="62" customFormat="1" ht="252" x14ac:dyDescent="0.25">
      <c r="A10" s="63" t="s">
        <v>76</v>
      </c>
      <c r="B10" s="63">
        <v>18</v>
      </c>
      <c r="C10" s="64">
        <v>44179</v>
      </c>
      <c r="D10" s="45" t="s">
        <v>77</v>
      </c>
      <c r="E10" s="45" t="s">
        <v>692</v>
      </c>
      <c r="F10" s="49">
        <v>2</v>
      </c>
      <c r="G10" s="49" t="s">
        <v>136</v>
      </c>
      <c r="H10" s="68" t="s">
        <v>137</v>
      </c>
      <c r="I10" s="49" t="s">
        <v>80</v>
      </c>
      <c r="J10" s="49" t="s">
        <v>156</v>
      </c>
      <c r="K10" s="49" t="s">
        <v>157</v>
      </c>
      <c r="L10" s="63" t="s">
        <v>140</v>
      </c>
      <c r="M10" s="63" t="s">
        <v>141</v>
      </c>
      <c r="N10" s="66" t="str">
        <f t="shared" si="0"/>
        <v>EXTREMO</v>
      </c>
      <c r="O10" s="67" t="s">
        <v>158</v>
      </c>
      <c r="P10" s="68" t="s">
        <v>159</v>
      </c>
      <c r="Q10" s="118" t="s">
        <v>87</v>
      </c>
      <c r="R10" s="46" t="s">
        <v>690</v>
      </c>
      <c r="S10" s="46" t="s">
        <v>87</v>
      </c>
      <c r="T10" s="46" t="s">
        <v>721</v>
      </c>
      <c r="U10" s="49"/>
      <c r="V10" s="49" t="s">
        <v>88</v>
      </c>
      <c r="W10" s="65">
        <v>15</v>
      </c>
      <c r="X10" s="69" t="s">
        <v>144</v>
      </c>
      <c r="Y10" s="65">
        <v>15</v>
      </c>
      <c r="Z10" s="69" t="s">
        <v>160</v>
      </c>
      <c r="AA10" s="65">
        <v>15</v>
      </c>
      <c r="AB10" s="69" t="s">
        <v>146</v>
      </c>
      <c r="AC10" s="70">
        <v>15</v>
      </c>
      <c r="AD10" s="69" t="s">
        <v>161</v>
      </c>
      <c r="AE10" s="65">
        <v>15</v>
      </c>
      <c r="AF10" s="69" t="s">
        <v>148</v>
      </c>
      <c r="AG10" s="65">
        <v>15</v>
      </c>
      <c r="AH10" s="69" t="s">
        <v>162</v>
      </c>
      <c r="AI10" s="70">
        <v>10</v>
      </c>
      <c r="AJ10" s="69" t="s">
        <v>163</v>
      </c>
      <c r="AK10" s="70" t="s">
        <v>151</v>
      </c>
      <c r="AL10" s="71">
        <f>IF(P10&lt;&gt;"", 2-COUNTBLANK(P10:P11)," ")</f>
        <v>2</v>
      </c>
      <c r="AM10" s="72">
        <f t="shared" si="1"/>
        <v>100</v>
      </c>
      <c r="AN10" s="72" t="str">
        <f t="shared" si="2"/>
        <v>FUERTE</v>
      </c>
      <c r="AO10" s="153"/>
      <c r="AP10" s="153"/>
      <c r="AQ10" s="153"/>
      <c r="AR10" s="153"/>
      <c r="AS10" s="73" t="s">
        <v>114</v>
      </c>
      <c r="AT10" s="152"/>
      <c r="AU10" s="152"/>
      <c r="AV10" s="152"/>
      <c r="AW10" s="152"/>
      <c r="AX10" s="73" t="s">
        <v>164</v>
      </c>
      <c r="AY10" s="73" t="s">
        <v>141</v>
      </c>
      <c r="AZ10" s="74" t="s">
        <v>165</v>
      </c>
      <c r="BA10" s="81" t="s">
        <v>97</v>
      </c>
      <c r="BB10" s="65" t="s">
        <v>166</v>
      </c>
      <c r="BC10" s="49" t="s">
        <v>167</v>
      </c>
      <c r="BD10" s="61" t="s">
        <v>133</v>
      </c>
      <c r="BE10" s="76">
        <v>44211</v>
      </c>
      <c r="BF10" s="76">
        <v>44561</v>
      </c>
      <c r="BG10" s="60">
        <v>1</v>
      </c>
      <c r="BH10" s="49" t="s">
        <v>168</v>
      </c>
      <c r="BI10" s="49" t="s">
        <v>169</v>
      </c>
    </row>
    <row r="11" spans="1:61" ht="346.5" x14ac:dyDescent="0.25">
      <c r="A11" s="82" t="s">
        <v>170</v>
      </c>
      <c r="B11" s="82">
        <v>16</v>
      </c>
      <c r="C11" s="83">
        <v>44187</v>
      </c>
      <c r="D11" s="49" t="s">
        <v>171</v>
      </c>
      <c r="E11" s="45" t="s">
        <v>685</v>
      </c>
      <c r="F11" s="49">
        <v>1</v>
      </c>
      <c r="G11" s="49" t="s">
        <v>172</v>
      </c>
      <c r="H11" s="68" t="s">
        <v>173</v>
      </c>
      <c r="I11" s="49" t="s">
        <v>80</v>
      </c>
      <c r="J11" s="84" t="s">
        <v>174</v>
      </c>
      <c r="K11" s="65" t="s">
        <v>175</v>
      </c>
      <c r="L11" s="63" t="s">
        <v>164</v>
      </c>
      <c r="M11" s="63" t="s">
        <v>84</v>
      </c>
      <c r="N11" s="66" t="str">
        <f t="shared" si="0"/>
        <v>ALTO</v>
      </c>
      <c r="O11" s="67" t="s">
        <v>176</v>
      </c>
      <c r="P11" s="68" t="s">
        <v>177</v>
      </c>
      <c r="Q11" s="118" t="s">
        <v>87</v>
      </c>
      <c r="R11" s="46" t="s">
        <v>682</v>
      </c>
      <c r="S11" s="46" t="s">
        <v>87</v>
      </c>
      <c r="T11" s="46" t="s">
        <v>704</v>
      </c>
      <c r="U11" s="49" t="s">
        <v>88</v>
      </c>
      <c r="V11" s="49"/>
      <c r="W11" s="65">
        <v>15</v>
      </c>
      <c r="X11" s="65" t="s">
        <v>178</v>
      </c>
      <c r="Y11" s="65">
        <v>15</v>
      </c>
      <c r="Z11" s="65" t="s">
        <v>179</v>
      </c>
      <c r="AA11" s="65">
        <v>15</v>
      </c>
      <c r="AB11" s="65" t="s">
        <v>180</v>
      </c>
      <c r="AC11" s="65">
        <v>15</v>
      </c>
      <c r="AD11" s="65" t="s">
        <v>181</v>
      </c>
      <c r="AE11" s="65">
        <v>15</v>
      </c>
      <c r="AF11" s="65" t="s">
        <v>182</v>
      </c>
      <c r="AG11" s="65">
        <v>15</v>
      </c>
      <c r="AH11" s="65" t="s">
        <v>183</v>
      </c>
      <c r="AI11" s="65">
        <v>10</v>
      </c>
      <c r="AJ11" s="68" t="s">
        <v>184</v>
      </c>
      <c r="AK11" s="70" t="s">
        <v>151</v>
      </c>
      <c r="AL11" s="71">
        <f t="shared" ref="AL11:AL16" si="3">IF(P11&lt;&gt;"", 5-COUNTBLANK(P11:P16)," ")</f>
        <v>5</v>
      </c>
      <c r="AM11" s="72">
        <f t="shared" si="1"/>
        <v>100</v>
      </c>
      <c r="AN11" s="72" t="str">
        <f t="shared" si="2"/>
        <v>FUERTE</v>
      </c>
      <c r="AO11" s="153">
        <f>(SUM(AM11:AM16))</f>
        <v>400</v>
      </c>
      <c r="AP11" s="153">
        <f>COUNTIF(J11:J16,"*")</f>
        <v>6</v>
      </c>
      <c r="AQ11" s="153">
        <f>+AO11/AP11</f>
        <v>66.666666666666671</v>
      </c>
      <c r="AR11" s="153" t="str">
        <f>IF(AQ11&lt;50,"DEBIL",IF(AQ11&lt;96,"MODERADO","FUERTE"))</f>
        <v>MODERADO</v>
      </c>
      <c r="AS11" s="85" t="str">
        <f>IFERROR(CONCATENATE(AQ11," ", AR11)," ")</f>
        <v>66,6666666666667 MODERADO</v>
      </c>
      <c r="AT11" s="152">
        <f>SUM(IF(AK11="probabilidad",AM11,0),IF(AK12="probabilidad",AM12,0),IF(AK13="probabilidad",AM13,0),IF(AK14="probabilidad",AM14,0),IF(AK16="probabilidad",AM16,0))</f>
        <v>400</v>
      </c>
      <c r="AU11" s="152">
        <f>COUNTIF(AK11:AK16,"Probabilidad")</f>
        <v>5</v>
      </c>
      <c r="AV11" s="152">
        <f>AT11/AU11</f>
        <v>80</v>
      </c>
      <c r="AW11" s="152" t="str">
        <f>IF(AV11&lt;50,"No disminuye",IF(AV11&lt;96,"Indirectamente","Directamente"))</f>
        <v>Indirectamente</v>
      </c>
      <c r="AX11" s="73" t="s">
        <v>83</v>
      </c>
      <c r="AY11" s="73" t="str">
        <f>M11</f>
        <v>Mayor</v>
      </c>
      <c r="AZ11" s="74" t="str">
        <f>IFERROR(IF(AND(AX11&lt;&gt;"",AY11&lt;&gt;""),(INDEX(matriz1,MATCH(AX11,Probalidad,0),MATCH(AY11,impacto,0))),""),"")</f>
        <v>ALTO</v>
      </c>
      <c r="BA11" s="86" t="s">
        <v>97</v>
      </c>
      <c r="BB11" s="75" t="s">
        <v>185</v>
      </c>
      <c r="BC11" s="61" t="s">
        <v>186</v>
      </c>
      <c r="BD11" s="61" t="s">
        <v>178</v>
      </c>
      <c r="BE11" s="76">
        <v>44197</v>
      </c>
      <c r="BF11" s="76">
        <v>44378</v>
      </c>
      <c r="BG11" s="87">
        <v>1</v>
      </c>
      <c r="BH11" s="61" t="s">
        <v>187</v>
      </c>
      <c r="BI11" s="61" t="s">
        <v>188</v>
      </c>
    </row>
    <row r="12" spans="1:61" ht="132.75" customHeight="1" x14ac:dyDescent="0.25">
      <c r="A12" s="82" t="s">
        <v>170</v>
      </c>
      <c r="B12" s="82">
        <v>16</v>
      </c>
      <c r="C12" s="83">
        <v>44187</v>
      </c>
      <c r="D12" s="49" t="s">
        <v>171</v>
      </c>
      <c r="E12" s="45" t="s">
        <v>685</v>
      </c>
      <c r="F12" s="49">
        <v>1</v>
      </c>
      <c r="G12" s="49" t="s">
        <v>172</v>
      </c>
      <c r="H12" s="68" t="s">
        <v>173</v>
      </c>
      <c r="I12" s="49" t="s">
        <v>80</v>
      </c>
      <c r="J12" s="65" t="s">
        <v>189</v>
      </c>
      <c r="K12" s="65" t="s">
        <v>175</v>
      </c>
      <c r="L12" s="63" t="s">
        <v>164</v>
      </c>
      <c r="M12" s="63" t="s">
        <v>84</v>
      </c>
      <c r="N12" s="66" t="str">
        <f t="shared" si="0"/>
        <v>ALTO</v>
      </c>
      <c r="O12" s="67"/>
      <c r="P12" s="68" t="s">
        <v>190</v>
      </c>
      <c r="Q12" s="118"/>
      <c r="R12" s="68"/>
      <c r="S12" s="68"/>
      <c r="T12" s="68"/>
      <c r="U12" s="49"/>
      <c r="V12" s="49"/>
      <c r="W12" s="65"/>
      <c r="X12" s="65"/>
      <c r="Y12" s="65"/>
      <c r="Z12" s="65"/>
      <c r="AA12" s="65"/>
      <c r="AB12" s="65"/>
      <c r="AC12" s="70"/>
      <c r="AD12" s="65"/>
      <c r="AE12" s="65"/>
      <c r="AF12" s="65"/>
      <c r="AG12" s="65"/>
      <c r="AH12" s="65"/>
      <c r="AI12" s="70"/>
      <c r="AJ12" s="65"/>
      <c r="AK12" s="70"/>
      <c r="AL12" s="71">
        <f t="shared" si="3"/>
        <v>5</v>
      </c>
      <c r="AM12" s="72">
        <f t="shared" si="1"/>
        <v>0</v>
      </c>
      <c r="AN12" s="72" t="str">
        <f t="shared" si="2"/>
        <v>DEBIL</v>
      </c>
      <c r="AO12" s="153"/>
      <c r="AP12" s="153"/>
      <c r="AQ12" s="153"/>
      <c r="AR12" s="153"/>
      <c r="AS12" s="85" t="s">
        <v>191</v>
      </c>
      <c r="AT12" s="152"/>
      <c r="AU12" s="152"/>
      <c r="AV12" s="152"/>
      <c r="AW12" s="152"/>
      <c r="AX12" s="73" t="s">
        <v>83</v>
      </c>
      <c r="AY12" s="73" t="s">
        <v>84</v>
      </c>
      <c r="AZ12" s="74" t="s">
        <v>192</v>
      </c>
      <c r="BA12" s="86" t="s">
        <v>97</v>
      </c>
      <c r="BB12" s="49"/>
      <c r="BC12" s="49"/>
      <c r="BD12" s="49"/>
      <c r="BE12" s="76"/>
      <c r="BF12" s="76"/>
      <c r="BG12" s="88"/>
      <c r="BH12" s="49"/>
      <c r="BI12" s="49"/>
    </row>
    <row r="13" spans="1:61" ht="237.75" customHeight="1" x14ac:dyDescent="0.25">
      <c r="A13" s="82" t="s">
        <v>170</v>
      </c>
      <c r="B13" s="82">
        <v>16</v>
      </c>
      <c r="C13" s="83">
        <v>44187</v>
      </c>
      <c r="D13" s="49" t="s">
        <v>171</v>
      </c>
      <c r="E13" s="45" t="s">
        <v>685</v>
      </c>
      <c r="F13" s="49">
        <v>1</v>
      </c>
      <c r="G13" s="49" t="s">
        <v>172</v>
      </c>
      <c r="H13" s="68" t="s">
        <v>173</v>
      </c>
      <c r="I13" s="49" t="s">
        <v>102</v>
      </c>
      <c r="J13" s="49" t="s">
        <v>193</v>
      </c>
      <c r="K13" s="65" t="s">
        <v>175</v>
      </c>
      <c r="L13" s="63" t="s">
        <v>164</v>
      </c>
      <c r="M13" s="63" t="s">
        <v>84</v>
      </c>
      <c r="N13" s="66" t="str">
        <f t="shared" si="0"/>
        <v>ALTO</v>
      </c>
      <c r="O13" s="67" t="s">
        <v>194</v>
      </c>
      <c r="P13" s="68" t="s">
        <v>195</v>
      </c>
      <c r="Q13" s="118" t="s">
        <v>87</v>
      </c>
      <c r="R13" s="46" t="s">
        <v>700</v>
      </c>
      <c r="S13" s="46" t="s">
        <v>87</v>
      </c>
      <c r="T13" s="46" t="s">
        <v>705</v>
      </c>
      <c r="U13" s="49" t="s">
        <v>88</v>
      </c>
      <c r="V13" s="49"/>
      <c r="W13" s="65">
        <v>15</v>
      </c>
      <c r="X13" s="65" t="s">
        <v>178</v>
      </c>
      <c r="Y13" s="65">
        <v>15</v>
      </c>
      <c r="Z13" s="65" t="s">
        <v>197</v>
      </c>
      <c r="AA13" s="65">
        <v>15</v>
      </c>
      <c r="AB13" s="65" t="s">
        <v>198</v>
      </c>
      <c r="AC13" s="70">
        <v>15</v>
      </c>
      <c r="AD13" s="65" t="s">
        <v>199</v>
      </c>
      <c r="AE13" s="65">
        <v>15</v>
      </c>
      <c r="AF13" s="65" t="s">
        <v>200</v>
      </c>
      <c r="AG13" s="65">
        <v>15</v>
      </c>
      <c r="AH13" s="65" t="s">
        <v>201</v>
      </c>
      <c r="AI13" s="70">
        <v>10</v>
      </c>
      <c r="AJ13" s="65" t="s">
        <v>202</v>
      </c>
      <c r="AK13" s="70" t="s">
        <v>151</v>
      </c>
      <c r="AL13" s="71">
        <f t="shared" si="3"/>
        <v>5</v>
      </c>
      <c r="AM13" s="72">
        <f t="shared" si="1"/>
        <v>100</v>
      </c>
      <c r="AN13" s="72" t="str">
        <f t="shared" si="2"/>
        <v>FUERTE</v>
      </c>
      <c r="AO13" s="153"/>
      <c r="AP13" s="153"/>
      <c r="AQ13" s="153"/>
      <c r="AR13" s="153"/>
      <c r="AS13" s="85" t="s">
        <v>191</v>
      </c>
      <c r="AT13" s="152"/>
      <c r="AU13" s="152"/>
      <c r="AV13" s="152"/>
      <c r="AW13" s="152"/>
      <c r="AX13" s="73" t="s">
        <v>83</v>
      </c>
      <c r="AY13" s="73" t="s">
        <v>84</v>
      </c>
      <c r="AZ13" s="74" t="s">
        <v>192</v>
      </c>
      <c r="BA13" s="86" t="s">
        <v>97</v>
      </c>
      <c r="BB13" s="61"/>
      <c r="BC13" s="61"/>
      <c r="BD13" s="61"/>
      <c r="BE13" s="76"/>
      <c r="BF13" s="76"/>
      <c r="BG13" s="88"/>
      <c r="BH13" s="61"/>
      <c r="BI13" s="61"/>
    </row>
    <row r="14" spans="1:61" ht="252" x14ac:dyDescent="0.25">
      <c r="A14" s="82" t="s">
        <v>170</v>
      </c>
      <c r="B14" s="82">
        <v>16</v>
      </c>
      <c r="C14" s="83">
        <v>44187</v>
      </c>
      <c r="D14" s="49" t="s">
        <v>171</v>
      </c>
      <c r="E14" s="45" t="s">
        <v>685</v>
      </c>
      <c r="F14" s="49">
        <v>1</v>
      </c>
      <c r="G14" s="49" t="s">
        <v>172</v>
      </c>
      <c r="H14" s="68" t="s">
        <v>173</v>
      </c>
      <c r="I14" s="49" t="s">
        <v>203</v>
      </c>
      <c r="J14" s="49" t="s">
        <v>204</v>
      </c>
      <c r="K14" s="65" t="s">
        <v>175</v>
      </c>
      <c r="L14" s="63" t="s">
        <v>164</v>
      </c>
      <c r="M14" s="63" t="s">
        <v>84</v>
      </c>
      <c r="N14" s="66" t="str">
        <f t="shared" si="0"/>
        <v>ALTO</v>
      </c>
      <c r="O14" s="67" t="s">
        <v>205</v>
      </c>
      <c r="P14" s="89" t="s">
        <v>206</v>
      </c>
      <c r="Q14" s="118" t="s">
        <v>87</v>
      </c>
      <c r="R14" s="46" t="s">
        <v>683</v>
      </c>
      <c r="S14" s="46" t="s">
        <v>87</v>
      </c>
      <c r="T14" s="46" t="s">
        <v>706</v>
      </c>
      <c r="U14" s="49" t="s">
        <v>88</v>
      </c>
      <c r="V14" s="49"/>
      <c r="W14" s="65">
        <v>15</v>
      </c>
      <c r="X14" s="65" t="s">
        <v>207</v>
      </c>
      <c r="Y14" s="65">
        <v>15</v>
      </c>
      <c r="Z14" s="65" t="s">
        <v>208</v>
      </c>
      <c r="AA14" s="65">
        <v>15</v>
      </c>
      <c r="AB14" s="65" t="s">
        <v>209</v>
      </c>
      <c r="AC14" s="70">
        <v>15</v>
      </c>
      <c r="AD14" s="65" t="s">
        <v>210</v>
      </c>
      <c r="AE14" s="65">
        <v>15</v>
      </c>
      <c r="AF14" s="65" t="s">
        <v>211</v>
      </c>
      <c r="AG14" s="65">
        <v>15</v>
      </c>
      <c r="AH14" s="65" t="s">
        <v>212</v>
      </c>
      <c r="AI14" s="70">
        <v>10</v>
      </c>
      <c r="AJ14" s="65" t="s">
        <v>213</v>
      </c>
      <c r="AK14" s="70" t="s">
        <v>151</v>
      </c>
      <c r="AL14" s="71">
        <f t="shared" si="3"/>
        <v>5</v>
      </c>
      <c r="AM14" s="72">
        <f t="shared" si="1"/>
        <v>100</v>
      </c>
      <c r="AN14" s="72" t="str">
        <f t="shared" si="2"/>
        <v>FUERTE</v>
      </c>
      <c r="AO14" s="153"/>
      <c r="AP14" s="153"/>
      <c r="AQ14" s="153"/>
      <c r="AR14" s="153"/>
      <c r="AS14" s="85" t="s">
        <v>191</v>
      </c>
      <c r="AT14" s="152"/>
      <c r="AU14" s="152"/>
      <c r="AV14" s="152"/>
      <c r="AW14" s="152"/>
      <c r="AX14" s="73" t="s">
        <v>83</v>
      </c>
      <c r="AY14" s="73" t="s">
        <v>84</v>
      </c>
      <c r="AZ14" s="74" t="s">
        <v>192</v>
      </c>
      <c r="BA14" s="86" t="s">
        <v>97</v>
      </c>
      <c r="BB14" s="61"/>
      <c r="BC14" s="61"/>
      <c r="BD14" s="61"/>
      <c r="BE14" s="76"/>
      <c r="BF14" s="76"/>
      <c r="BG14" s="88"/>
      <c r="BH14" s="61"/>
      <c r="BI14" s="61"/>
    </row>
    <row r="15" spans="1:61" ht="173.25" x14ac:dyDescent="0.25">
      <c r="A15" s="82" t="s">
        <v>170</v>
      </c>
      <c r="B15" s="82">
        <v>16</v>
      </c>
      <c r="C15" s="83">
        <v>44187</v>
      </c>
      <c r="D15" s="49" t="s">
        <v>171</v>
      </c>
      <c r="E15" s="45" t="s">
        <v>685</v>
      </c>
      <c r="F15" s="49">
        <v>1</v>
      </c>
      <c r="G15" s="49" t="s">
        <v>172</v>
      </c>
      <c r="H15" s="68" t="s">
        <v>173</v>
      </c>
      <c r="I15" s="49" t="s">
        <v>102</v>
      </c>
      <c r="J15" s="49" t="s">
        <v>214</v>
      </c>
      <c r="K15" s="65" t="s">
        <v>175</v>
      </c>
      <c r="L15" s="63" t="s">
        <v>164</v>
      </c>
      <c r="M15" s="63" t="s">
        <v>84</v>
      </c>
      <c r="N15" s="66" t="str">
        <f t="shared" si="0"/>
        <v>ALTO</v>
      </c>
      <c r="O15" s="67" t="s">
        <v>215</v>
      </c>
      <c r="P15" s="89" t="s">
        <v>216</v>
      </c>
      <c r="Q15" s="118" t="s">
        <v>196</v>
      </c>
      <c r="R15" s="46" t="s">
        <v>686</v>
      </c>
      <c r="S15" s="46" t="s">
        <v>87</v>
      </c>
      <c r="T15" s="46" t="s">
        <v>742</v>
      </c>
      <c r="U15" s="49" t="s">
        <v>88</v>
      </c>
      <c r="V15" s="49"/>
      <c r="W15" s="65">
        <v>15</v>
      </c>
      <c r="X15" s="65" t="s">
        <v>207</v>
      </c>
      <c r="Y15" s="65">
        <v>15</v>
      </c>
      <c r="Z15" s="65" t="s">
        <v>208</v>
      </c>
      <c r="AA15" s="65">
        <v>15</v>
      </c>
      <c r="AB15" s="65" t="s">
        <v>209</v>
      </c>
      <c r="AC15" s="70">
        <v>15</v>
      </c>
      <c r="AD15" s="65" t="s">
        <v>217</v>
      </c>
      <c r="AE15" s="65">
        <v>15</v>
      </c>
      <c r="AF15" s="65" t="s">
        <v>218</v>
      </c>
      <c r="AG15" s="65">
        <v>15</v>
      </c>
      <c r="AH15" s="65" t="s">
        <v>219</v>
      </c>
      <c r="AI15" s="70">
        <v>10</v>
      </c>
      <c r="AJ15" s="65" t="s">
        <v>220</v>
      </c>
      <c r="AK15" s="70" t="s">
        <v>151</v>
      </c>
      <c r="AL15" s="71">
        <f t="shared" si="3"/>
        <v>5</v>
      </c>
      <c r="AM15" s="72"/>
      <c r="AN15" s="72"/>
      <c r="AO15" s="153"/>
      <c r="AP15" s="153"/>
      <c r="AQ15" s="153"/>
      <c r="AR15" s="153"/>
      <c r="AS15" s="85" t="s">
        <v>191</v>
      </c>
      <c r="AT15" s="152"/>
      <c r="AU15" s="152"/>
      <c r="AV15" s="152"/>
      <c r="AW15" s="152"/>
      <c r="AX15" s="73" t="s">
        <v>83</v>
      </c>
      <c r="AY15" s="73" t="s">
        <v>84</v>
      </c>
      <c r="AZ15" s="74" t="s">
        <v>192</v>
      </c>
      <c r="BA15" s="86" t="s">
        <v>97</v>
      </c>
      <c r="BB15" s="61"/>
      <c r="BC15" s="61"/>
      <c r="BD15" s="61"/>
      <c r="BE15" s="76"/>
      <c r="BF15" s="76"/>
      <c r="BG15" s="88"/>
      <c r="BH15" s="61"/>
      <c r="BI15" s="61"/>
    </row>
    <row r="16" spans="1:61" ht="346.5" x14ac:dyDescent="0.25">
      <c r="A16" s="82" t="s">
        <v>170</v>
      </c>
      <c r="B16" s="82">
        <v>16</v>
      </c>
      <c r="C16" s="83">
        <v>44187</v>
      </c>
      <c r="D16" s="49" t="s">
        <v>171</v>
      </c>
      <c r="E16" s="45" t="s">
        <v>685</v>
      </c>
      <c r="F16" s="49">
        <v>1</v>
      </c>
      <c r="G16" s="49" t="s">
        <v>172</v>
      </c>
      <c r="H16" s="68" t="s">
        <v>173</v>
      </c>
      <c r="I16" s="49" t="s">
        <v>102</v>
      </c>
      <c r="J16" s="49" t="s">
        <v>214</v>
      </c>
      <c r="K16" s="65" t="s">
        <v>175</v>
      </c>
      <c r="L16" s="63" t="s">
        <v>164</v>
      </c>
      <c r="M16" s="63" t="s">
        <v>84</v>
      </c>
      <c r="N16" s="66" t="str">
        <f t="shared" si="0"/>
        <v>ALTO</v>
      </c>
      <c r="O16" s="67" t="s">
        <v>221</v>
      </c>
      <c r="P16" s="68" t="s">
        <v>177</v>
      </c>
      <c r="Q16" s="118" t="s">
        <v>87</v>
      </c>
      <c r="R16" s="46" t="s">
        <v>684</v>
      </c>
      <c r="S16" s="46" t="s">
        <v>87</v>
      </c>
      <c r="T16" s="46" t="s">
        <v>704</v>
      </c>
      <c r="U16" s="49" t="s">
        <v>88</v>
      </c>
      <c r="V16" s="49"/>
      <c r="W16" s="65">
        <v>15</v>
      </c>
      <c r="X16" s="65" t="s">
        <v>178</v>
      </c>
      <c r="Y16" s="65">
        <v>15</v>
      </c>
      <c r="Z16" s="65" t="s">
        <v>179</v>
      </c>
      <c r="AA16" s="65">
        <v>15</v>
      </c>
      <c r="AB16" s="65" t="s">
        <v>180</v>
      </c>
      <c r="AC16" s="65">
        <v>15</v>
      </c>
      <c r="AD16" s="65" t="s">
        <v>181</v>
      </c>
      <c r="AE16" s="65">
        <v>15</v>
      </c>
      <c r="AF16" s="65" t="s">
        <v>182</v>
      </c>
      <c r="AG16" s="65">
        <v>15</v>
      </c>
      <c r="AH16" s="65" t="s">
        <v>183</v>
      </c>
      <c r="AI16" s="65">
        <v>10</v>
      </c>
      <c r="AJ16" s="68" t="s">
        <v>184</v>
      </c>
      <c r="AK16" s="70" t="s">
        <v>151</v>
      </c>
      <c r="AL16" s="71">
        <f t="shared" si="3"/>
        <v>5</v>
      </c>
      <c r="AM16" s="72">
        <f t="shared" ref="AM16:AM46" si="4">IF(P16&lt;&gt;"",W16+Y16+AA16+AC16+AE16+AG16+AI16," ")</f>
        <v>100</v>
      </c>
      <c r="AN16" s="72" t="str">
        <f t="shared" ref="AN16:AN46" si="5">IF(P16&lt;&gt;"",IF(AM16&lt;86,"DEBIL",IF(AM16&lt;96,"MODERADO","FUERTE"))," ")</f>
        <v>FUERTE</v>
      </c>
      <c r="AO16" s="153"/>
      <c r="AP16" s="153"/>
      <c r="AQ16" s="153"/>
      <c r="AR16" s="153"/>
      <c r="AS16" s="85" t="s">
        <v>191</v>
      </c>
      <c r="AT16" s="152"/>
      <c r="AU16" s="152"/>
      <c r="AV16" s="152"/>
      <c r="AW16" s="152"/>
      <c r="AX16" s="73" t="s">
        <v>83</v>
      </c>
      <c r="AY16" s="73" t="s">
        <v>84</v>
      </c>
      <c r="AZ16" s="74" t="s">
        <v>192</v>
      </c>
      <c r="BA16" s="86" t="s">
        <v>97</v>
      </c>
      <c r="BB16" s="61"/>
      <c r="BC16" s="61"/>
      <c r="BD16" s="61"/>
      <c r="BE16" s="76"/>
      <c r="BF16" s="76"/>
      <c r="BG16" s="88"/>
      <c r="BH16" s="61"/>
      <c r="BI16" s="61"/>
    </row>
    <row r="17" spans="1:61" ht="144.75" customHeight="1" x14ac:dyDescent="0.25">
      <c r="A17" s="82" t="s">
        <v>222</v>
      </c>
      <c r="B17" s="82">
        <v>11</v>
      </c>
      <c r="C17" s="83">
        <v>44306</v>
      </c>
      <c r="D17" s="49" t="s">
        <v>223</v>
      </c>
      <c r="E17" s="49" t="s">
        <v>678</v>
      </c>
      <c r="F17" s="49">
        <v>1</v>
      </c>
      <c r="G17" s="49" t="s">
        <v>224</v>
      </c>
      <c r="H17" s="68" t="s">
        <v>225</v>
      </c>
      <c r="I17" s="49" t="s">
        <v>102</v>
      </c>
      <c r="J17" s="49" t="s">
        <v>226</v>
      </c>
      <c r="K17" s="49" t="s">
        <v>227</v>
      </c>
      <c r="L17" s="63" t="s">
        <v>83</v>
      </c>
      <c r="M17" s="63" t="s">
        <v>141</v>
      </c>
      <c r="N17" s="66" t="str">
        <f t="shared" si="0"/>
        <v>EXTREMO</v>
      </c>
      <c r="O17" s="67" t="s">
        <v>228</v>
      </c>
      <c r="P17" s="89" t="s">
        <v>229</v>
      </c>
      <c r="Q17" s="119" t="s">
        <v>661</v>
      </c>
      <c r="R17" s="46" t="s">
        <v>673</v>
      </c>
      <c r="S17" s="46" t="s">
        <v>196</v>
      </c>
      <c r="T17" s="46" t="s">
        <v>732</v>
      </c>
      <c r="U17" s="49" t="s">
        <v>230</v>
      </c>
      <c r="V17" s="49"/>
      <c r="W17" s="65">
        <v>15</v>
      </c>
      <c r="X17" s="65" t="s">
        <v>231</v>
      </c>
      <c r="Y17" s="65">
        <v>15</v>
      </c>
      <c r="Z17" s="65" t="s">
        <v>231</v>
      </c>
      <c r="AA17" s="65">
        <v>15</v>
      </c>
      <c r="AB17" s="65" t="s">
        <v>232</v>
      </c>
      <c r="AC17" s="70">
        <v>15</v>
      </c>
      <c r="AD17" s="65" t="s">
        <v>233</v>
      </c>
      <c r="AE17" s="65">
        <v>15</v>
      </c>
      <c r="AF17" s="65" t="s">
        <v>234</v>
      </c>
      <c r="AG17" s="65">
        <v>15</v>
      </c>
      <c r="AH17" s="65" t="s">
        <v>235</v>
      </c>
      <c r="AI17" s="70">
        <v>10</v>
      </c>
      <c r="AJ17" s="65" t="s">
        <v>236</v>
      </c>
      <c r="AK17" s="70" t="s">
        <v>151</v>
      </c>
      <c r="AL17" s="71">
        <f>IF(P17&lt;&gt;"", 5-COUNTBLANK(P17:P17)," ")</f>
        <v>5</v>
      </c>
      <c r="AM17" s="72">
        <f t="shared" si="4"/>
        <v>100</v>
      </c>
      <c r="AN17" s="72" t="str">
        <f t="shared" si="5"/>
        <v>FUERTE</v>
      </c>
      <c r="AO17" s="72">
        <f>(SUM(AM17:AM17))</f>
        <v>100</v>
      </c>
      <c r="AP17" s="72">
        <f>COUNTIF(J17:J17,"*")</f>
        <v>1</v>
      </c>
      <c r="AQ17" s="72">
        <f>+AO17/AP17</f>
        <v>100</v>
      </c>
      <c r="AR17" s="72" t="str">
        <f>IF(AQ17&lt;50,"DEBIL",IF(AQ17&lt;96,"MODERADO","FUERTE"))</f>
        <v>FUERTE</v>
      </c>
      <c r="AS17" s="90" t="str">
        <f>IFERROR(CONCATENATE(AQ17," ", AR17)," ")</f>
        <v>100 FUERTE</v>
      </c>
      <c r="AT17" s="90">
        <f>SUM(IF(AK17="probabilidad",AM17,0))</f>
        <v>100</v>
      </c>
      <c r="AU17" s="90">
        <f>COUNTIF(AK17:AK17,"Probabilidad")</f>
        <v>1</v>
      </c>
      <c r="AV17" s="90">
        <f>AT17/AU17</f>
        <v>100</v>
      </c>
      <c r="AW17" s="90" t="str">
        <f>IF(AV17&lt;50,"No disminuye",IF(AV17&lt;96,"Indirectamente","Directamente"))</f>
        <v>Directamente</v>
      </c>
      <c r="AX17" s="90" t="s">
        <v>83</v>
      </c>
      <c r="AY17" s="90" t="str">
        <f>M17</f>
        <v>Catastrófico</v>
      </c>
      <c r="AZ17" s="66" t="str">
        <f t="shared" ref="AZ17:AZ29" si="6">IFERROR(IF(AND(AX17&lt;&gt;"",AY17&lt;&gt;""),(INDEX(matriz1,MATCH(AX17,Probalidad,0),MATCH(AY17,impacto,0))),""),"")</f>
        <v>EXTREMO</v>
      </c>
      <c r="BA17" s="81" t="s">
        <v>97</v>
      </c>
      <c r="BB17" s="61" t="s">
        <v>237</v>
      </c>
      <c r="BC17" s="61" t="s">
        <v>238</v>
      </c>
      <c r="BD17" s="61" t="s">
        <v>239</v>
      </c>
      <c r="BE17" s="76">
        <v>44197</v>
      </c>
      <c r="BF17" s="76">
        <v>44561</v>
      </c>
      <c r="BG17" s="88" t="s">
        <v>240</v>
      </c>
      <c r="BH17" s="61" t="s">
        <v>241</v>
      </c>
      <c r="BI17" s="61" t="s">
        <v>242</v>
      </c>
    </row>
    <row r="18" spans="1:61" ht="150" customHeight="1" x14ac:dyDescent="0.25">
      <c r="A18" s="82" t="s">
        <v>222</v>
      </c>
      <c r="B18" s="82">
        <v>11</v>
      </c>
      <c r="C18" s="83">
        <v>44306</v>
      </c>
      <c r="D18" s="49" t="s">
        <v>223</v>
      </c>
      <c r="E18" s="49" t="s">
        <v>678</v>
      </c>
      <c r="F18" s="49">
        <v>2</v>
      </c>
      <c r="G18" s="49" t="s">
        <v>243</v>
      </c>
      <c r="H18" s="68" t="s">
        <v>244</v>
      </c>
      <c r="I18" s="49" t="s">
        <v>102</v>
      </c>
      <c r="J18" s="49" t="s">
        <v>245</v>
      </c>
      <c r="K18" s="49" t="s">
        <v>227</v>
      </c>
      <c r="L18" s="63" t="s">
        <v>83</v>
      </c>
      <c r="M18" s="63" t="s">
        <v>84</v>
      </c>
      <c r="N18" s="66" t="str">
        <f t="shared" si="0"/>
        <v>ALTO</v>
      </c>
      <c r="O18" s="67" t="s">
        <v>246</v>
      </c>
      <c r="P18" s="89" t="s">
        <v>247</v>
      </c>
      <c r="Q18" s="119" t="s">
        <v>87</v>
      </c>
      <c r="R18" s="46" t="s">
        <v>672</v>
      </c>
      <c r="S18" s="46" t="s">
        <v>661</v>
      </c>
      <c r="T18" s="46" t="s">
        <v>733</v>
      </c>
      <c r="U18" s="49" t="s">
        <v>230</v>
      </c>
      <c r="V18" s="49"/>
      <c r="W18" s="65">
        <v>15</v>
      </c>
      <c r="X18" s="65" t="s">
        <v>231</v>
      </c>
      <c r="Y18" s="65">
        <v>15</v>
      </c>
      <c r="Z18" s="65" t="s">
        <v>231</v>
      </c>
      <c r="AA18" s="65">
        <v>15</v>
      </c>
      <c r="AB18" s="65" t="s">
        <v>232</v>
      </c>
      <c r="AC18" s="70">
        <v>15</v>
      </c>
      <c r="AD18" s="65" t="s">
        <v>248</v>
      </c>
      <c r="AE18" s="65">
        <v>15</v>
      </c>
      <c r="AF18" s="65" t="s">
        <v>234</v>
      </c>
      <c r="AG18" s="65">
        <v>15</v>
      </c>
      <c r="AH18" s="65" t="s">
        <v>235</v>
      </c>
      <c r="AI18" s="70">
        <v>10</v>
      </c>
      <c r="AJ18" s="65" t="s">
        <v>249</v>
      </c>
      <c r="AK18" s="70" t="s">
        <v>151</v>
      </c>
      <c r="AL18" s="71">
        <f>IF(P18&lt;&gt;"", 5-COUNTBLANK(P18:P18)," ")</f>
        <v>5</v>
      </c>
      <c r="AM18" s="72">
        <f t="shared" si="4"/>
        <v>100</v>
      </c>
      <c r="AN18" s="72" t="str">
        <f t="shared" si="5"/>
        <v>FUERTE</v>
      </c>
      <c r="AO18" s="72">
        <f>(SUM(AM18:AM18))</f>
        <v>100</v>
      </c>
      <c r="AP18" s="72">
        <f>COUNTIF(J18:J18,"*")</f>
        <v>1</v>
      </c>
      <c r="AQ18" s="72">
        <f>+AO18/AP18</f>
        <v>100</v>
      </c>
      <c r="AR18" s="72" t="str">
        <f>IF(AQ18&lt;50,"DEBIL",IF(AQ18&lt;96,"MODERADO","FUERTE"))</f>
        <v>FUERTE</v>
      </c>
      <c r="AS18" s="90" t="str">
        <f>IFERROR(CONCATENATE(AQ18," ", AR18)," ")</f>
        <v>100 FUERTE</v>
      </c>
      <c r="AT18" s="90">
        <f>SUM(IF(AK18="probabilidad",AM18,0))</f>
        <v>100</v>
      </c>
      <c r="AU18" s="90">
        <f>COUNTIF(AK18:AK18,"Probabilidad")</f>
        <v>1</v>
      </c>
      <c r="AV18" s="90">
        <f>AT18/AU18</f>
        <v>100</v>
      </c>
      <c r="AW18" s="90" t="str">
        <f>IF(AV18&lt;50,"No disminuye",IF(AV18&lt;96,"Indirectamente","Directamente"))</f>
        <v>Directamente</v>
      </c>
      <c r="AX18" s="90" t="s">
        <v>83</v>
      </c>
      <c r="AY18" s="90" t="str">
        <f>M18</f>
        <v>Mayor</v>
      </c>
      <c r="AZ18" s="66" t="str">
        <f t="shared" si="6"/>
        <v>ALTO</v>
      </c>
      <c r="BA18" s="81" t="s">
        <v>97</v>
      </c>
      <c r="BB18" s="61" t="s">
        <v>250</v>
      </c>
      <c r="BC18" s="61" t="s">
        <v>238</v>
      </c>
      <c r="BD18" s="61" t="s">
        <v>239</v>
      </c>
      <c r="BE18" s="76">
        <v>44197</v>
      </c>
      <c r="BF18" s="76">
        <v>44561</v>
      </c>
      <c r="BG18" s="88" t="s">
        <v>251</v>
      </c>
      <c r="BH18" s="61" t="s">
        <v>241</v>
      </c>
      <c r="BI18" s="61" t="s">
        <v>252</v>
      </c>
    </row>
    <row r="19" spans="1:61" ht="283.5" x14ac:dyDescent="0.25">
      <c r="A19" s="82" t="s">
        <v>222</v>
      </c>
      <c r="B19" s="63">
        <v>10</v>
      </c>
      <c r="C19" s="64">
        <v>43941</v>
      </c>
      <c r="D19" s="49" t="s">
        <v>253</v>
      </c>
      <c r="E19" s="45" t="s">
        <v>679</v>
      </c>
      <c r="F19" s="49">
        <v>1</v>
      </c>
      <c r="G19" s="49" t="s">
        <v>254</v>
      </c>
      <c r="H19" s="68" t="s">
        <v>255</v>
      </c>
      <c r="I19" s="49"/>
      <c r="J19" s="49" t="s">
        <v>256</v>
      </c>
      <c r="K19" s="49"/>
      <c r="L19" s="63" t="s">
        <v>164</v>
      </c>
      <c r="M19" s="63" t="s">
        <v>84</v>
      </c>
      <c r="N19" s="66" t="str">
        <f t="shared" si="0"/>
        <v>ALTO</v>
      </c>
      <c r="O19" s="67" t="s">
        <v>257</v>
      </c>
      <c r="P19" s="89" t="s">
        <v>258</v>
      </c>
      <c r="Q19" s="119" t="s">
        <v>87</v>
      </c>
      <c r="R19" s="46" t="s">
        <v>259</v>
      </c>
      <c r="S19" s="46" t="s">
        <v>87</v>
      </c>
      <c r="T19" s="46" t="s">
        <v>707</v>
      </c>
      <c r="U19" s="49" t="s">
        <v>88</v>
      </c>
      <c r="V19" s="49"/>
      <c r="W19" s="65">
        <v>15</v>
      </c>
      <c r="X19" s="65" t="s">
        <v>260</v>
      </c>
      <c r="Y19" s="65">
        <v>15</v>
      </c>
      <c r="Z19" s="65" t="s">
        <v>260</v>
      </c>
      <c r="AA19" s="65">
        <v>15</v>
      </c>
      <c r="AB19" s="65" t="s">
        <v>260</v>
      </c>
      <c r="AC19" s="70">
        <v>15</v>
      </c>
      <c r="AD19" s="65" t="s">
        <v>260</v>
      </c>
      <c r="AE19" s="65">
        <v>15</v>
      </c>
      <c r="AF19" s="65" t="s">
        <v>260</v>
      </c>
      <c r="AG19" s="65">
        <v>15</v>
      </c>
      <c r="AH19" s="65" t="s">
        <v>261</v>
      </c>
      <c r="AI19" s="70">
        <v>10</v>
      </c>
      <c r="AJ19" s="65" t="s">
        <v>262</v>
      </c>
      <c r="AK19" s="70" t="s">
        <v>151</v>
      </c>
      <c r="AL19" s="71">
        <v>2</v>
      </c>
      <c r="AM19" s="72">
        <f t="shared" si="4"/>
        <v>100</v>
      </c>
      <c r="AN19" s="72" t="str">
        <f t="shared" si="5"/>
        <v>FUERTE</v>
      </c>
      <c r="AO19" s="153">
        <f>(SUM(AM19:AM20))</f>
        <v>200</v>
      </c>
      <c r="AP19" s="153">
        <f>COUNTIF(J19:J20,"*")</f>
        <v>2</v>
      </c>
      <c r="AQ19" s="153">
        <f>+AO19/AP19</f>
        <v>100</v>
      </c>
      <c r="AR19" s="153" t="str">
        <f>IF(AQ19&lt;50,"DEBIL",IF(AQ19&lt;96,"MODERADO","FUERTE"))</f>
        <v>FUERTE</v>
      </c>
      <c r="AS19" s="73" t="str">
        <f>IFERROR(CONCATENATE(AQ19," ", AR19)," ")</f>
        <v>100 FUERTE</v>
      </c>
      <c r="AT19" s="152">
        <f>SUM(IF(AK19="probabilidad",AM19,0),IF(AK20="probabilidad",AM20,0))</f>
        <v>200</v>
      </c>
      <c r="AU19" s="152">
        <f>COUNTIF(AK19:AK20,"Probabilidad")</f>
        <v>2</v>
      </c>
      <c r="AV19" s="152">
        <f>AT19/AU19</f>
        <v>100</v>
      </c>
      <c r="AW19" s="152" t="str">
        <f>IF(AV19&lt;50,"No disminuye",IF(AV19&lt;96,"Indirectamente","Directamente"))</f>
        <v>Directamente</v>
      </c>
      <c r="AX19" s="73" t="s">
        <v>83</v>
      </c>
      <c r="AY19" s="73" t="str">
        <f>M19</f>
        <v>Mayor</v>
      </c>
      <c r="AZ19" s="74" t="str">
        <f t="shared" si="6"/>
        <v>ALTO</v>
      </c>
      <c r="BA19" s="81" t="s">
        <v>97</v>
      </c>
      <c r="BB19" s="61" t="s">
        <v>263</v>
      </c>
      <c r="BC19" s="61" t="s">
        <v>264</v>
      </c>
      <c r="BD19" s="61" t="s">
        <v>265</v>
      </c>
      <c r="BE19" s="76">
        <v>43864</v>
      </c>
      <c r="BF19" s="76">
        <v>43951</v>
      </c>
      <c r="BG19" s="88" t="s">
        <v>266</v>
      </c>
      <c r="BH19" s="61" t="s">
        <v>267</v>
      </c>
      <c r="BI19" s="61" t="s">
        <v>268</v>
      </c>
    </row>
    <row r="20" spans="1:61" ht="189" x14ac:dyDescent="0.25">
      <c r="A20" s="82" t="s">
        <v>222</v>
      </c>
      <c r="B20" s="63">
        <v>10</v>
      </c>
      <c r="C20" s="64">
        <v>43941</v>
      </c>
      <c r="D20" s="49" t="s">
        <v>253</v>
      </c>
      <c r="E20" s="45" t="s">
        <v>679</v>
      </c>
      <c r="F20" s="49">
        <v>1</v>
      </c>
      <c r="G20" s="49" t="s">
        <v>254</v>
      </c>
      <c r="H20" s="68" t="s">
        <v>255</v>
      </c>
      <c r="I20" s="49"/>
      <c r="J20" s="65" t="s">
        <v>269</v>
      </c>
      <c r="K20" s="65"/>
      <c r="L20" s="63" t="s">
        <v>164</v>
      </c>
      <c r="M20" s="63" t="s">
        <v>84</v>
      </c>
      <c r="N20" s="66" t="str">
        <f t="shared" si="0"/>
        <v>ALTO</v>
      </c>
      <c r="O20" s="67" t="s">
        <v>270</v>
      </c>
      <c r="P20" s="68" t="s">
        <v>271</v>
      </c>
      <c r="Q20" s="119" t="s">
        <v>87</v>
      </c>
      <c r="R20" s="46" t="s">
        <v>272</v>
      </c>
      <c r="S20" s="46" t="s">
        <v>87</v>
      </c>
      <c r="T20" s="46" t="s">
        <v>708</v>
      </c>
      <c r="U20" s="49" t="s">
        <v>88</v>
      </c>
      <c r="V20" s="49"/>
      <c r="W20" s="65">
        <v>15</v>
      </c>
      <c r="X20" s="65" t="s">
        <v>273</v>
      </c>
      <c r="Y20" s="65">
        <v>15</v>
      </c>
      <c r="Z20" s="65" t="s">
        <v>273</v>
      </c>
      <c r="AA20" s="65">
        <v>15</v>
      </c>
      <c r="AB20" s="65" t="s">
        <v>273</v>
      </c>
      <c r="AC20" s="70">
        <v>15</v>
      </c>
      <c r="AD20" s="65" t="s">
        <v>274</v>
      </c>
      <c r="AE20" s="65">
        <v>15</v>
      </c>
      <c r="AF20" s="65" t="s">
        <v>275</v>
      </c>
      <c r="AG20" s="65">
        <v>15</v>
      </c>
      <c r="AH20" s="65" t="s">
        <v>261</v>
      </c>
      <c r="AI20" s="70">
        <v>10</v>
      </c>
      <c r="AJ20" s="65" t="s">
        <v>274</v>
      </c>
      <c r="AK20" s="70" t="s">
        <v>151</v>
      </c>
      <c r="AL20" s="71">
        <v>2</v>
      </c>
      <c r="AM20" s="72">
        <f t="shared" si="4"/>
        <v>100</v>
      </c>
      <c r="AN20" s="72" t="str">
        <f t="shared" si="5"/>
        <v>FUERTE</v>
      </c>
      <c r="AO20" s="153"/>
      <c r="AP20" s="153"/>
      <c r="AQ20" s="153"/>
      <c r="AR20" s="153"/>
      <c r="AS20" s="73" t="s">
        <v>114</v>
      </c>
      <c r="AT20" s="152"/>
      <c r="AU20" s="152"/>
      <c r="AV20" s="152"/>
      <c r="AW20" s="152"/>
      <c r="AX20" s="73" t="s">
        <v>83</v>
      </c>
      <c r="AY20" s="73" t="s">
        <v>84</v>
      </c>
      <c r="AZ20" s="74" t="str">
        <f t="shared" si="6"/>
        <v>ALTO</v>
      </c>
      <c r="BA20" s="81" t="s">
        <v>97</v>
      </c>
      <c r="BB20" s="49" t="s">
        <v>276</v>
      </c>
      <c r="BC20" s="49" t="s">
        <v>277</v>
      </c>
      <c r="BD20" s="49" t="s">
        <v>265</v>
      </c>
      <c r="BE20" s="76">
        <v>43891</v>
      </c>
      <c r="BF20" s="76">
        <v>44196</v>
      </c>
      <c r="BG20" s="88" t="s">
        <v>266</v>
      </c>
      <c r="BH20" s="49" t="s">
        <v>278</v>
      </c>
      <c r="BI20" s="49" t="s">
        <v>279</v>
      </c>
    </row>
    <row r="21" spans="1:61" ht="177" customHeight="1" x14ac:dyDescent="0.25">
      <c r="A21" s="82" t="s">
        <v>280</v>
      </c>
      <c r="B21" s="63">
        <v>16</v>
      </c>
      <c r="C21" s="64">
        <v>43972</v>
      </c>
      <c r="D21" s="49" t="s">
        <v>281</v>
      </c>
      <c r="E21" s="49" t="s">
        <v>658</v>
      </c>
      <c r="F21" s="49">
        <v>1</v>
      </c>
      <c r="G21" s="49" t="s">
        <v>282</v>
      </c>
      <c r="H21" s="68" t="s">
        <v>283</v>
      </c>
      <c r="I21" s="49" t="s">
        <v>80</v>
      </c>
      <c r="J21" s="49" t="s">
        <v>284</v>
      </c>
      <c r="K21" s="49"/>
      <c r="L21" s="63" t="s">
        <v>83</v>
      </c>
      <c r="M21" s="63" t="s">
        <v>84</v>
      </c>
      <c r="N21" s="66" t="str">
        <f t="shared" si="0"/>
        <v>ALTO</v>
      </c>
      <c r="O21" s="67" t="s">
        <v>285</v>
      </c>
      <c r="P21" s="89" t="s">
        <v>286</v>
      </c>
      <c r="Q21" s="119" t="s">
        <v>87</v>
      </c>
      <c r="R21" s="46" t="s">
        <v>657</v>
      </c>
      <c r="S21" s="117" t="s">
        <v>710</v>
      </c>
      <c r="T21" s="117" t="s">
        <v>731</v>
      </c>
      <c r="U21" s="49" t="s">
        <v>230</v>
      </c>
      <c r="V21" s="49"/>
      <c r="W21" s="65">
        <v>15</v>
      </c>
      <c r="X21" s="65" t="s">
        <v>287</v>
      </c>
      <c r="Y21" s="65">
        <v>15</v>
      </c>
      <c r="Z21" s="65" t="s">
        <v>287</v>
      </c>
      <c r="AA21" s="65">
        <v>15</v>
      </c>
      <c r="AB21" s="65" t="s">
        <v>287</v>
      </c>
      <c r="AC21" s="70">
        <v>15</v>
      </c>
      <c r="AD21" s="65" t="s">
        <v>288</v>
      </c>
      <c r="AE21" s="65">
        <v>15</v>
      </c>
      <c r="AF21" s="65" t="s">
        <v>288</v>
      </c>
      <c r="AG21" s="65">
        <v>15</v>
      </c>
      <c r="AH21" s="65" t="s">
        <v>288</v>
      </c>
      <c r="AI21" s="70">
        <v>10</v>
      </c>
      <c r="AJ21" s="65" t="s">
        <v>288</v>
      </c>
      <c r="AK21" s="70" t="s">
        <v>151</v>
      </c>
      <c r="AL21" s="71">
        <v>2</v>
      </c>
      <c r="AM21" s="72">
        <f t="shared" si="4"/>
        <v>100</v>
      </c>
      <c r="AN21" s="72" t="str">
        <f t="shared" si="5"/>
        <v>FUERTE</v>
      </c>
      <c r="AO21" s="72">
        <f>(SUM(AM21:AM21))</f>
        <v>100</v>
      </c>
      <c r="AP21" s="72">
        <f>COUNTIF(J21:J21,"*")</f>
        <v>1</v>
      </c>
      <c r="AQ21" s="72">
        <f>+AO21/AP21</f>
        <v>100</v>
      </c>
      <c r="AR21" s="72" t="str">
        <f>IF(AQ21&lt;50,"DEBIL",IF(AQ21&lt;96,"MODERADO","FUERTE"))</f>
        <v>FUERTE</v>
      </c>
      <c r="AS21" s="90" t="str">
        <f>IFERROR(CONCATENATE(AQ21," ", AR21)," ")</f>
        <v>100 FUERTE</v>
      </c>
      <c r="AT21" s="90">
        <f>SUM(IF(AK21="probabilidad",AM21,0))</f>
        <v>100</v>
      </c>
      <c r="AU21" s="90">
        <f>COUNTIF(AK21:AK21,"Probabilidad")</f>
        <v>1</v>
      </c>
      <c r="AV21" s="90">
        <f>AT21/AU21</f>
        <v>100</v>
      </c>
      <c r="AW21" s="90" t="str">
        <f>IF(AV21&lt;50,"No disminuye",IF(AV21&lt;96,"Indirectamente","Directamente"))</f>
        <v>Directamente</v>
      </c>
      <c r="AX21" s="73" t="s">
        <v>83</v>
      </c>
      <c r="AY21" s="73" t="s">
        <v>84</v>
      </c>
      <c r="AZ21" s="74" t="str">
        <f t="shared" si="6"/>
        <v>ALTO</v>
      </c>
      <c r="BA21" s="81" t="s">
        <v>97</v>
      </c>
      <c r="BB21" s="61" t="s">
        <v>289</v>
      </c>
      <c r="BC21" s="61" t="s">
        <v>290</v>
      </c>
      <c r="BD21" s="61" t="s">
        <v>291</v>
      </c>
      <c r="BE21" s="76">
        <v>43878</v>
      </c>
      <c r="BF21" s="76">
        <v>43982</v>
      </c>
      <c r="BG21" s="88" t="s">
        <v>292</v>
      </c>
      <c r="BH21" s="61" t="s">
        <v>293</v>
      </c>
      <c r="BI21" s="61" t="s">
        <v>294</v>
      </c>
    </row>
    <row r="22" spans="1:61" ht="252" x14ac:dyDescent="0.25">
      <c r="A22" s="82" t="s">
        <v>280</v>
      </c>
      <c r="B22" s="63">
        <v>8</v>
      </c>
      <c r="C22" s="64">
        <v>43969</v>
      </c>
      <c r="D22" s="49" t="s">
        <v>295</v>
      </c>
      <c r="E22" s="49" t="s">
        <v>674</v>
      </c>
      <c r="F22" s="49">
        <v>1</v>
      </c>
      <c r="G22" s="49" t="s">
        <v>296</v>
      </c>
      <c r="H22" s="68" t="s">
        <v>297</v>
      </c>
      <c r="I22" s="49" t="s">
        <v>80</v>
      </c>
      <c r="J22" s="49" t="s">
        <v>298</v>
      </c>
      <c r="K22" s="49"/>
      <c r="L22" s="63" t="s">
        <v>83</v>
      </c>
      <c r="M22" s="63" t="s">
        <v>141</v>
      </c>
      <c r="N22" s="66" t="str">
        <f t="shared" si="0"/>
        <v>EXTREMO</v>
      </c>
      <c r="O22" s="67" t="s">
        <v>299</v>
      </c>
      <c r="P22" s="89" t="s">
        <v>300</v>
      </c>
      <c r="Q22" s="119" t="s">
        <v>196</v>
      </c>
      <c r="R22" s="46" t="s">
        <v>667</v>
      </c>
      <c r="S22" s="46" t="s">
        <v>661</v>
      </c>
      <c r="T22" s="46" t="s">
        <v>725</v>
      </c>
      <c r="U22" s="49" t="s">
        <v>230</v>
      </c>
      <c r="V22" s="49"/>
      <c r="W22" s="65">
        <v>15</v>
      </c>
      <c r="X22" s="65" t="s">
        <v>301</v>
      </c>
      <c r="Y22" s="65">
        <v>15</v>
      </c>
      <c r="Z22" s="65" t="s">
        <v>301</v>
      </c>
      <c r="AA22" s="65">
        <v>15</v>
      </c>
      <c r="AB22" s="65" t="s">
        <v>302</v>
      </c>
      <c r="AC22" s="70">
        <v>15</v>
      </c>
      <c r="AD22" s="65" t="s">
        <v>302</v>
      </c>
      <c r="AE22" s="65">
        <v>15</v>
      </c>
      <c r="AF22" s="65" t="s">
        <v>301</v>
      </c>
      <c r="AG22" s="65">
        <v>15</v>
      </c>
      <c r="AH22" s="65" t="s">
        <v>303</v>
      </c>
      <c r="AI22" s="70">
        <v>10</v>
      </c>
      <c r="AJ22" s="65" t="s">
        <v>304</v>
      </c>
      <c r="AK22" s="70" t="s">
        <v>96</v>
      </c>
      <c r="AL22" s="71">
        <v>2</v>
      </c>
      <c r="AM22" s="72">
        <f t="shared" si="4"/>
        <v>100</v>
      </c>
      <c r="AN22" s="72" t="str">
        <f t="shared" si="5"/>
        <v>FUERTE</v>
      </c>
      <c r="AO22" s="72">
        <f>(SUM(AM22:AM22))</f>
        <v>100</v>
      </c>
      <c r="AP22" s="72">
        <f>COUNTIF(J22:J22,"*")</f>
        <v>1</v>
      </c>
      <c r="AQ22" s="72">
        <f>+AO22/AP22</f>
        <v>100</v>
      </c>
      <c r="AR22" s="72" t="str">
        <f>IF(AQ22&lt;50,"DEBIL",IF(AQ22&lt;96,"MODERADO","FUERTE"))</f>
        <v>FUERTE</v>
      </c>
      <c r="AS22" s="90" t="str">
        <f>IFERROR(CONCATENATE(AQ22," ", AR22)," ")</f>
        <v>100 FUERTE</v>
      </c>
      <c r="AT22" s="90">
        <f>SUM(IF(AK22="probabilidad",AM22,0))</f>
        <v>0</v>
      </c>
      <c r="AU22" s="90">
        <f>COUNTIF(AK22:AK22,"Probabilidad")</f>
        <v>0</v>
      </c>
      <c r="AV22" s="90">
        <f>IFERROR(AT22/AU22,0)</f>
        <v>0</v>
      </c>
      <c r="AW22" s="90" t="str">
        <f>IF(AV22&lt;50,"No disminuye",IF(AV22&lt;96,"Indirectamente","Directamente"))</f>
        <v>No disminuye</v>
      </c>
      <c r="AX22" s="73" t="s">
        <v>83</v>
      </c>
      <c r="AY22" s="73" t="str">
        <f t="shared" ref="AY22:AY29" si="7">M22</f>
        <v>Catastrófico</v>
      </c>
      <c r="AZ22" s="74" t="str">
        <f t="shared" si="6"/>
        <v>EXTREMO</v>
      </c>
      <c r="BA22" s="81" t="s">
        <v>97</v>
      </c>
      <c r="BB22" s="61" t="s">
        <v>300</v>
      </c>
      <c r="BC22" s="61" t="s">
        <v>305</v>
      </c>
      <c r="BD22" s="61" t="s">
        <v>291</v>
      </c>
      <c r="BE22" s="76">
        <v>43878</v>
      </c>
      <c r="BF22" s="76">
        <v>43982</v>
      </c>
      <c r="BG22" s="88" t="s">
        <v>306</v>
      </c>
      <c r="BH22" s="61" t="s">
        <v>307</v>
      </c>
      <c r="BI22" s="61" t="s">
        <v>308</v>
      </c>
    </row>
    <row r="23" spans="1:61" ht="299.25" x14ac:dyDescent="0.25">
      <c r="A23" s="82" t="s">
        <v>280</v>
      </c>
      <c r="B23" s="63">
        <v>8</v>
      </c>
      <c r="C23" s="64">
        <v>43969</v>
      </c>
      <c r="D23" s="49" t="s">
        <v>295</v>
      </c>
      <c r="E23" s="49" t="s">
        <v>674</v>
      </c>
      <c r="F23" s="49">
        <v>2</v>
      </c>
      <c r="G23" s="49" t="s">
        <v>309</v>
      </c>
      <c r="H23" s="68" t="s">
        <v>310</v>
      </c>
      <c r="I23" s="49" t="s">
        <v>80</v>
      </c>
      <c r="J23" s="49" t="s">
        <v>311</v>
      </c>
      <c r="K23" s="49"/>
      <c r="L23" s="63" t="s">
        <v>312</v>
      </c>
      <c r="M23" s="63" t="s">
        <v>84</v>
      </c>
      <c r="N23" s="66" t="str">
        <f t="shared" si="0"/>
        <v>EXTREMO</v>
      </c>
      <c r="O23" s="67" t="s">
        <v>313</v>
      </c>
      <c r="P23" s="89" t="s">
        <v>314</v>
      </c>
      <c r="Q23" s="119" t="s">
        <v>87</v>
      </c>
      <c r="R23" s="46" t="s">
        <v>659</v>
      </c>
      <c r="S23" s="46" t="s">
        <v>87</v>
      </c>
      <c r="T23" s="46" t="s">
        <v>726</v>
      </c>
      <c r="U23" s="49" t="s">
        <v>230</v>
      </c>
      <c r="V23" s="49"/>
      <c r="W23" s="65">
        <v>15</v>
      </c>
      <c r="X23" s="65" t="s">
        <v>315</v>
      </c>
      <c r="Y23" s="65">
        <v>15</v>
      </c>
      <c r="Z23" s="65" t="s">
        <v>315</v>
      </c>
      <c r="AA23" s="65">
        <v>15</v>
      </c>
      <c r="AB23" s="65" t="s">
        <v>316</v>
      </c>
      <c r="AC23" s="70">
        <v>15</v>
      </c>
      <c r="AD23" s="65" t="s">
        <v>317</v>
      </c>
      <c r="AE23" s="65">
        <v>15</v>
      </c>
      <c r="AF23" s="65" t="s">
        <v>318</v>
      </c>
      <c r="AG23" s="65">
        <v>15</v>
      </c>
      <c r="AH23" s="65" t="s">
        <v>319</v>
      </c>
      <c r="AI23" s="70">
        <v>10</v>
      </c>
      <c r="AJ23" s="65" t="s">
        <v>320</v>
      </c>
      <c r="AK23" s="70" t="s">
        <v>151</v>
      </c>
      <c r="AL23" s="71">
        <f>IF(P23&lt;&gt;"", 5-COUNTBLANK(P23:P26)," ")</f>
        <v>3</v>
      </c>
      <c r="AM23" s="72">
        <f t="shared" si="4"/>
        <v>100</v>
      </c>
      <c r="AN23" s="72" t="str">
        <f t="shared" si="5"/>
        <v>FUERTE</v>
      </c>
      <c r="AO23" s="153">
        <f>(SUM(AM23:AM26))</f>
        <v>200</v>
      </c>
      <c r="AP23" s="153">
        <f>COUNTIF(J23:J26,"*")</f>
        <v>4</v>
      </c>
      <c r="AQ23" s="153">
        <f>+AO23/AP23</f>
        <v>50</v>
      </c>
      <c r="AR23" s="153" t="str">
        <f>IF(AQ23&lt;50,"DEBIL",IF(AQ23&lt;96,"MODERADO","FUERTE"))</f>
        <v>MODERADO</v>
      </c>
      <c r="AS23" s="73" t="str">
        <f>IFERROR(CONCATENATE(AQ23," ", AR23)," ")</f>
        <v>50 MODERADO</v>
      </c>
      <c r="AT23" s="152">
        <f>SUM(IF(AK23="probabilidad",AM23,0),IF(AK24="probabilidad",AM24,0),IF(AK25="probabilidad",AM25,0),IF(AK26="probabilidad",AM26,0))</f>
        <v>200</v>
      </c>
      <c r="AU23" s="152">
        <f>COUNTIF(AK23:AK26,"Probabilidad")</f>
        <v>2</v>
      </c>
      <c r="AV23" s="152">
        <f>AT23/AU23</f>
        <v>100</v>
      </c>
      <c r="AW23" s="152" t="str">
        <f>IF(AV23&lt;50,"No disminuye",IF(AV23&lt;96,"Indirectamente","Directamente"))</f>
        <v>Directamente</v>
      </c>
      <c r="AX23" s="73" t="s">
        <v>164</v>
      </c>
      <c r="AY23" s="73" t="str">
        <f t="shared" si="7"/>
        <v>Mayor</v>
      </c>
      <c r="AZ23" s="74" t="str">
        <f t="shared" si="6"/>
        <v>ALTO</v>
      </c>
      <c r="BA23" s="81" t="s">
        <v>97</v>
      </c>
      <c r="BB23" s="61" t="s">
        <v>321</v>
      </c>
      <c r="BC23" s="61" t="s">
        <v>322</v>
      </c>
      <c r="BD23" s="61" t="s">
        <v>291</v>
      </c>
      <c r="BE23" s="76">
        <v>43878</v>
      </c>
      <c r="BF23" s="76">
        <v>43982</v>
      </c>
      <c r="BG23" s="88" t="s">
        <v>323</v>
      </c>
      <c r="BH23" s="61" t="s">
        <v>324</v>
      </c>
      <c r="BI23" s="61" t="s">
        <v>325</v>
      </c>
    </row>
    <row r="24" spans="1:61" ht="346.5" x14ac:dyDescent="0.25">
      <c r="A24" s="82" t="s">
        <v>280</v>
      </c>
      <c r="B24" s="63">
        <v>8</v>
      </c>
      <c r="C24" s="64">
        <v>43969</v>
      </c>
      <c r="D24" s="49" t="s">
        <v>295</v>
      </c>
      <c r="E24" s="49" t="s">
        <v>674</v>
      </c>
      <c r="F24" s="49">
        <v>2</v>
      </c>
      <c r="G24" s="49" t="s">
        <v>309</v>
      </c>
      <c r="H24" s="68" t="s">
        <v>310</v>
      </c>
      <c r="I24" s="49" t="s">
        <v>80</v>
      </c>
      <c r="J24" s="65" t="s">
        <v>326</v>
      </c>
      <c r="K24" s="65"/>
      <c r="L24" s="63" t="s">
        <v>312</v>
      </c>
      <c r="M24" s="63" t="s">
        <v>84</v>
      </c>
      <c r="N24" s="66" t="str">
        <f t="shared" si="0"/>
        <v>EXTREMO</v>
      </c>
      <c r="O24" s="67" t="s">
        <v>327</v>
      </c>
      <c r="P24" s="68" t="s">
        <v>328</v>
      </c>
      <c r="Q24" s="119" t="s">
        <v>87</v>
      </c>
      <c r="R24" s="46" t="s">
        <v>660</v>
      </c>
      <c r="S24" s="46" t="s">
        <v>87</v>
      </c>
      <c r="T24" s="46" t="s">
        <v>727</v>
      </c>
      <c r="U24" s="49" t="s">
        <v>230</v>
      </c>
      <c r="V24" s="49"/>
      <c r="W24" s="65">
        <v>15</v>
      </c>
      <c r="X24" s="65" t="s">
        <v>315</v>
      </c>
      <c r="Y24" s="65">
        <v>15</v>
      </c>
      <c r="Z24" s="65" t="s">
        <v>315</v>
      </c>
      <c r="AA24" s="65">
        <v>15</v>
      </c>
      <c r="AB24" s="65" t="s">
        <v>329</v>
      </c>
      <c r="AC24" s="70">
        <v>15</v>
      </c>
      <c r="AD24" s="65" t="s">
        <v>330</v>
      </c>
      <c r="AE24" s="65">
        <v>15</v>
      </c>
      <c r="AF24" s="65" t="s">
        <v>318</v>
      </c>
      <c r="AG24" s="65">
        <v>15</v>
      </c>
      <c r="AH24" s="65" t="s">
        <v>331</v>
      </c>
      <c r="AI24" s="70">
        <v>10</v>
      </c>
      <c r="AJ24" s="65" t="s">
        <v>332</v>
      </c>
      <c r="AK24" s="70" t="s">
        <v>151</v>
      </c>
      <c r="AL24" s="71">
        <v>3</v>
      </c>
      <c r="AM24" s="72">
        <f t="shared" si="4"/>
        <v>100</v>
      </c>
      <c r="AN24" s="72" t="str">
        <f t="shared" si="5"/>
        <v>FUERTE</v>
      </c>
      <c r="AO24" s="153"/>
      <c r="AP24" s="153"/>
      <c r="AQ24" s="153"/>
      <c r="AR24" s="153"/>
      <c r="AS24" s="73" t="s">
        <v>333</v>
      </c>
      <c r="AT24" s="152"/>
      <c r="AU24" s="152"/>
      <c r="AV24" s="152"/>
      <c r="AW24" s="152"/>
      <c r="AX24" s="73" t="s">
        <v>164</v>
      </c>
      <c r="AY24" s="73" t="str">
        <f t="shared" si="7"/>
        <v>Mayor</v>
      </c>
      <c r="AZ24" s="74" t="str">
        <f t="shared" si="6"/>
        <v>ALTO</v>
      </c>
      <c r="BA24" s="81" t="s">
        <v>97</v>
      </c>
      <c r="BB24" s="49" t="s">
        <v>334</v>
      </c>
      <c r="BC24" s="49" t="s">
        <v>335</v>
      </c>
      <c r="BD24" s="49" t="s">
        <v>291</v>
      </c>
      <c r="BE24" s="76">
        <v>43878</v>
      </c>
      <c r="BF24" s="76">
        <v>43982</v>
      </c>
      <c r="BG24" s="88" t="s">
        <v>336</v>
      </c>
      <c r="BH24" s="49" t="s">
        <v>337</v>
      </c>
      <c r="BI24" s="49" t="s">
        <v>338</v>
      </c>
    </row>
    <row r="25" spans="1:61" ht="94.5" x14ac:dyDescent="0.25">
      <c r="A25" s="82" t="s">
        <v>280</v>
      </c>
      <c r="B25" s="63">
        <v>8</v>
      </c>
      <c r="C25" s="64">
        <v>43969</v>
      </c>
      <c r="D25" s="49" t="s">
        <v>295</v>
      </c>
      <c r="E25" s="49" t="s">
        <v>674</v>
      </c>
      <c r="F25" s="49">
        <v>2</v>
      </c>
      <c r="G25" s="49" t="s">
        <v>309</v>
      </c>
      <c r="H25" s="68" t="s">
        <v>310</v>
      </c>
      <c r="I25" s="49" t="s">
        <v>80</v>
      </c>
      <c r="J25" s="49" t="s">
        <v>339</v>
      </c>
      <c r="K25" s="49"/>
      <c r="L25" s="63" t="s">
        <v>312</v>
      </c>
      <c r="M25" s="63" t="s">
        <v>84</v>
      </c>
      <c r="N25" s="66" t="str">
        <f t="shared" si="0"/>
        <v>EXTREMO</v>
      </c>
      <c r="O25" s="67"/>
      <c r="P25" s="68"/>
      <c r="Q25" s="119"/>
      <c r="R25" s="46"/>
      <c r="S25" s="46"/>
      <c r="T25" s="46"/>
      <c r="U25" s="49"/>
      <c r="V25" s="49"/>
      <c r="W25" s="65"/>
      <c r="X25" s="65"/>
      <c r="Y25" s="65"/>
      <c r="Z25" s="65"/>
      <c r="AA25" s="65"/>
      <c r="AB25" s="65"/>
      <c r="AC25" s="70"/>
      <c r="AD25" s="65"/>
      <c r="AE25" s="65"/>
      <c r="AF25" s="65"/>
      <c r="AG25" s="65"/>
      <c r="AH25" s="65"/>
      <c r="AI25" s="70"/>
      <c r="AJ25" s="65"/>
      <c r="AK25" s="70"/>
      <c r="AL25" s="71">
        <v>3</v>
      </c>
      <c r="AM25" s="72" t="str">
        <f t="shared" si="4"/>
        <v xml:space="preserve"> </v>
      </c>
      <c r="AN25" s="72" t="str">
        <f t="shared" si="5"/>
        <v xml:space="preserve"> </v>
      </c>
      <c r="AO25" s="153"/>
      <c r="AP25" s="153"/>
      <c r="AQ25" s="153"/>
      <c r="AR25" s="153"/>
      <c r="AS25" s="73" t="s">
        <v>333</v>
      </c>
      <c r="AT25" s="152"/>
      <c r="AU25" s="152"/>
      <c r="AV25" s="152"/>
      <c r="AW25" s="152"/>
      <c r="AX25" s="73" t="s">
        <v>164</v>
      </c>
      <c r="AY25" s="73" t="str">
        <f t="shared" si="7"/>
        <v>Mayor</v>
      </c>
      <c r="AZ25" s="74" t="str">
        <f t="shared" si="6"/>
        <v>ALTO</v>
      </c>
      <c r="BA25" s="81" t="s">
        <v>97</v>
      </c>
      <c r="BB25" s="61"/>
      <c r="BC25" s="61"/>
      <c r="BD25" s="61"/>
      <c r="BE25" s="76"/>
      <c r="BF25" s="76"/>
      <c r="BG25" s="88"/>
      <c r="BH25" s="61"/>
      <c r="BI25" s="61"/>
    </row>
    <row r="26" spans="1:61" ht="94.5" x14ac:dyDescent="0.25">
      <c r="A26" s="82" t="s">
        <v>280</v>
      </c>
      <c r="B26" s="63">
        <v>8</v>
      </c>
      <c r="C26" s="64">
        <v>43969</v>
      </c>
      <c r="D26" s="49" t="s">
        <v>295</v>
      </c>
      <c r="E26" s="49" t="s">
        <v>674</v>
      </c>
      <c r="F26" s="49">
        <v>2</v>
      </c>
      <c r="G26" s="49" t="s">
        <v>309</v>
      </c>
      <c r="H26" s="68" t="s">
        <v>310</v>
      </c>
      <c r="I26" s="49" t="s">
        <v>80</v>
      </c>
      <c r="J26" s="49" t="s">
        <v>340</v>
      </c>
      <c r="K26" s="49"/>
      <c r="L26" s="63" t="s">
        <v>312</v>
      </c>
      <c r="M26" s="63" t="s">
        <v>84</v>
      </c>
      <c r="N26" s="66" t="str">
        <f t="shared" si="0"/>
        <v>EXTREMO</v>
      </c>
      <c r="O26" s="67"/>
      <c r="P26" s="89"/>
      <c r="Q26" s="119"/>
      <c r="R26" s="46"/>
      <c r="S26" s="46"/>
      <c r="T26" s="46"/>
      <c r="U26" s="49"/>
      <c r="V26" s="49"/>
      <c r="W26" s="65"/>
      <c r="X26" s="65"/>
      <c r="Y26" s="65"/>
      <c r="Z26" s="65"/>
      <c r="AA26" s="65"/>
      <c r="AB26" s="65"/>
      <c r="AC26" s="70"/>
      <c r="AD26" s="65"/>
      <c r="AE26" s="65"/>
      <c r="AF26" s="65"/>
      <c r="AG26" s="65"/>
      <c r="AH26" s="65"/>
      <c r="AI26" s="70"/>
      <c r="AJ26" s="65"/>
      <c r="AK26" s="70"/>
      <c r="AL26" s="71">
        <v>3</v>
      </c>
      <c r="AM26" s="72" t="str">
        <f t="shared" si="4"/>
        <v xml:space="preserve"> </v>
      </c>
      <c r="AN26" s="72" t="str">
        <f t="shared" si="5"/>
        <v xml:space="preserve"> </v>
      </c>
      <c r="AO26" s="153"/>
      <c r="AP26" s="153"/>
      <c r="AQ26" s="153"/>
      <c r="AR26" s="153"/>
      <c r="AS26" s="73" t="s">
        <v>333</v>
      </c>
      <c r="AT26" s="152"/>
      <c r="AU26" s="152"/>
      <c r="AV26" s="152"/>
      <c r="AW26" s="152"/>
      <c r="AX26" s="73" t="s">
        <v>164</v>
      </c>
      <c r="AY26" s="73" t="str">
        <f t="shared" si="7"/>
        <v>Mayor</v>
      </c>
      <c r="AZ26" s="74" t="str">
        <f t="shared" si="6"/>
        <v>ALTO</v>
      </c>
      <c r="BA26" s="81" t="s">
        <v>97</v>
      </c>
      <c r="BB26" s="61"/>
      <c r="BC26" s="61"/>
      <c r="BD26" s="61"/>
      <c r="BE26" s="76"/>
      <c r="BF26" s="76"/>
      <c r="BG26" s="88"/>
      <c r="BH26" s="61"/>
      <c r="BI26" s="61"/>
    </row>
    <row r="27" spans="1:61" ht="409.5" x14ac:dyDescent="0.25">
      <c r="A27" s="82" t="s">
        <v>170</v>
      </c>
      <c r="B27" s="63">
        <v>15</v>
      </c>
      <c r="C27" s="64">
        <v>43951</v>
      </c>
      <c r="D27" s="49" t="s">
        <v>341</v>
      </c>
      <c r="E27" s="45" t="s">
        <v>679</v>
      </c>
      <c r="F27" s="49">
        <v>1</v>
      </c>
      <c r="G27" s="49" t="s">
        <v>342</v>
      </c>
      <c r="H27" s="68" t="s">
        <v>343</v>
      </c>
      <c r="I27" s="49" t="s">
        <v>80</v>
      </c>
      <c r="J27" s="49" t="s">
        <v>344</v>
      </c>
      <c r="K27" s="49"/>
      <c r="L27" s="63" t="s">
        <v>83</v>
      </c>
      <c r="M27" s="63" t="s">
        <v>345</v>
      </c>
      <c r="N27" s="66" t="str">
        <f t="shared" si="0"/>
        <v>MODERADO</v>
      </c>
      <c r="O27" s="67" t="s">
        <v>346</v>
      </c>
      <c r="P27" s="89" t="s">
        <v>347</v>
      </c>
      <c r="Q27" s="119" t="s">
        <v>87</v>
      </c>
      <c r="R27" s="46" t="s">
        <v>681</v>
      </c>
      <c r="S27" s="46" t="s">
        <v>661</v>
      </c>
      <c r="T27" s="46" t="s">
        <v>722</v>
      </c>
      <c r="U27" s="49" t="s">
        <v>88</v>
      </c>
      <c r="V27" s="49"/>
      <c r="W27" s="65">
        <v>15</v>
      </c>
      <c r="X27" s="65" t="s">
        <v>348</v>
      </c>
      <c r="Y27" s="65">
        <v>15</v>
      </c>
      <c r="Z27" s="65" t="s">
        <v>349</v>
      </c>
      <c r="AA27" s="65">
        <v>15</v>
      </c>
      <c r="AB27" s="65" t="s">
        <v>350</v>
      </c>
      <c r="AC27" s="70">
        <v>15</v>
      </c>
      <c r="AD27" s="65" t="s">
        <v>350</v>
      </c>
      <c r="AE27" s="65">
        <v>15</v>
      </c>
      <c r="AF27" s="65" t="s">
        <v>350</v>
      </c>
      <c r="AG27" s="65">
        <v>15</v>
      </c>
      <c r="AH27" s="65" t="s">
        <v>351</v>
      </c>
      <c r="AI27" s="70">
        <v>10</v>
      </c>
      <c r="AJ27" s="65" t="s">
        <v>352</v>
      </c>
      <c r="AK27" s="70" t="s">
        <v>96</v>
      </c>
      <c r="AL27" s="71">
        <v>1</v>
      </c>
      <c r="AM27" s="72">
        <f t="shared" si="4"/>
        <v>100</v>
      </c>
      <c r="AN27" s="72" t="str">
        <f t="shared" si="5"/>
        <v>FUERTE</v>
      </c>
      <c r="AO27" s="72">
        <f>(SUM(AM27:AM27))</f>
        <v>100</v>
      </c>
      <c r="AP27" s="72">
        <f>COUNTIF(J27:J27,"*")</f>
        <v>1</v>
      </c>
      <c r="AQ27" s="72">
        <f>+AO27/AP27</f>
        <v>100</v>
      </c>
      <c r="AR27" s="72" t="str">
        <f>IF(AQ27&lt;50,"DEBIL",IF(AQ27&lt;96,"MODERADO","FUERTE"))</f>
        <v>FUERTE</v>
      </c>
      <c r="AS27" s="73" t="str">
        <f>IFERROR(CONCATENATE(AQ27," ", AR27)," ")</f>
        <v>100 FUERTE</v>
      </c>
      <c r="AT27" s="90">
        <f>SUM(IF(AK27="probabilidad",AM27,0))</f>
        <v>0</v>
      </c>
      <c r="AU27" s="90">
        <f>COUNTIF(AK27:AK27,"Probabilidad")</f>
        <v>0</v>
      </c>
      <c r="AV27" s="90">
        <f>IFERROR(AT27/AU27,0)</f>
        <v>0</v>
      </c>
      <c r="AW27" s="90" t="str">
        <f>IF(AV27&lt;50,"No disminuye",IF(AV27&lt;96,"Indirectamente","Directamente"))</f>
        <v>No disminuye</v>
      </c>
      <c r="AX27" s="73" t="s">
        <v>83</v>
      </c>
      <c r="AY27" s="73" t="str">
        <f t="shared" si="7"/>
        <v>Moderado</v>
      </c>
      <c r="AZ27" s="74" t="str">
        <f t="shared" si="6"/>
        <v>MODERADO</v>
      </c>
      <c r="BA27" s="81" t="s">
        <v>97</v>
      </c>
      <c r="BB27" s="61" t="s">
        <v>353</v>
      </c>
      <c r="BC27" s="61" t="s">
        <v>354</v>
      </c>
      <c r="BD27" s="61" t="s">
        <v>355</v>
      </c>
      <c r="BE27" s="76">
        <v>43831</v>
      </c>
      <c r="BF27" s="76">
        <v>44074</v>
      </c>
      <c r="BG27" s="88" t="s">
        <v>356</v>
      </c>
      <c r="BH27" s="61" t="s">
        <v>357</v>
      </c>
      <c r="BI27" s="61" t="s">
        <v>358</v>
      </c>
    </row>
    <row r="28" spans="1:61" ht="330.75" x14ac:dyDescent="0.25">
      <c r="A28" s="82" t="s">
        <v>170</v>
      </c>
      <c r="B28" s="63">
        <v>15</v>
      </c>
      <c r="C28" s="64">
        <v>43951</v>
      </c>
      <c r="D28" s="49" t="s">
        <v>341</v>
      </c>
      <c r="E28" s="45" t="s">
        <v>679</v>
      </c>
      <c r="F28" s="49">
        <v>2</v>
      </c>
      <c r="G28" s="49" t="s">
        <v>359</v>
      </c>
      <c r="H28" s="68" t="s">
        <v>360</v>
      </c>
      <c r="I28" s="49" t="s">
        <v>80</v>
      </c>
      <c r="J28" s="49" t="s">
        <v>361</v>
      </c>
      <c r="K28" s="49"/>
      <c r="L28" s="63" t="s">
        <v>83</v>
      </c>
      <c r="M28" s="63" t="s">
        <v>345</v>
      </c>
      <c r="N28" s="66" t="str">
        <f t="shared" si="0"/>
        <v>MODERADO</v>
      </c>
      <c r="O28" s="67" t="s">
        <v>362</v>
      </c>
      <c r="P28" s="89" t="s">
        <v>363</v>
      </c>
      <c r="Q28" s="119" t="s">
        <v>87</v>
      </c>
      <c r="R28" s="46" t="s">
        <v>680</v>
      </c>
      <c r="S28" s="46" t="s">
        <v>87</v>
      </c>
      <c r="T28" s="46" t="s">
        <v>723</v>
      </c>
      <c r="U28" s="49" t="s">
        <v>88</v>
      </c>
      <c r="V28" s="49"/>
      <c r="W28" s="65">
        <v>15</v>
      </c>
      <c r="X28" s="65" t="s">
        <v>364</v>
      </c>
      <c r="Y28" s="65">
        <v>15</v>
      </c>
      <c r="Z28" s="65" t="s">
        <v>365</v>
      </c>
      <c r="AA28" s="65">
        <v>15</v>
      </c>
      <c r="AB28" s="65" t="s">
        <v>366</v>
      </c>
      <c r="AC28" s="70">
        <v>15</v>
      </c>
      <c r="AD28" s="65" t="s">
        <v>366</v>
      </c>
      <c r="AE28" s="65">
        <v>15</v>
      </c>
      <c r="AF28" s="65" t="s">
        <v>366</v>
      </c>
      <c r="AG28" s="65">
        <v>15</v>
      </c>
      <c r="AH28" s="65" t="s">
        <v>367</v>
      </c>
      <c r="AI28" s="70">
        <v>10</v>
      </c>
      <c r="AJ28" s="65" t="s">
        <v>366</v>
      </c>
      <c r="AK28" s="70" t="s">
        <v>96</v>
      </c>
      <c r="AL28" s="71">
        <v>1</v>
      </c>
      <c r="AM28" s="72">
        <f t="shared" si="4"/>
        <v>100</v>
      </c>
      <c r="AN28" s="72" t="str">
        <f t="shared" si="5"/>
        <v>FUERTE</v>
      </c>
      <c r="AO28" s="72">
        <f>(SUM(AM28:AM28))</f>
        <v>100</v>
      </c>
      <c r="AP28" s="72">
        <f>COUNTIF(J28:J28,"*")</f>
        <v>1</v>
      </c>
      <c r="AQ28" s="72">
        <f>+AO28/AP28</f>
        <v>100</v>
      </c>
      <c r="AR28" s="72" t="str">
        <f>IF(AQ28&lt;50,"DEBIL",IF(AQ28&lt;96,"MODERADO","FUERTE"))</f>
        <v>FUERTE</v>
      </c>
      <c r="AS28" s="73" t="str">
        <f>IFERROR(CONCATENATE(AQ28," ", AR28)," ")</f>
        <v>100 FUERTE</v>
      </c>
      <c r="AT28" s="90">
        <f>SUM(IF(AK28="probabilidad",AM28,0))</f>
        <v>0</v>
      </c>
      <c r="AU28" s="90">
        <f>COUNTIF(AK28:AK28,"Probabilidad")</f>
        <v>0</v>
      </c>
      <c r="AV28" s="90">
        <f>IFERROR(AT28/AU28,0)</f>
        <v>0</v>
      </c>
      <c r="AW28" s="90" t="str">
        <f>IF(AV28&lt;50,"No disminuye",IF(AV28&lt;96,"Indirectamente","Directamente"))</f>
        <v>No disminuye</v>
      </c>
      <c r="AX28" s="73" t="s">
        <v>83</v>
      </c>
      <c r="AY28" s="73" t="str">
        <f t="shared" si="7"/>
        <v>Moderado</v>
      </c>
      <c r="AZ28" s="74" t="str">
        <f t="shared" si="6"/>
        <v>MODERADO</v>
      </c>
      <c r="BA28" s="81" t="s">
        <v>97</v>
      </c>
      <c r="BB28" s="61" t="s">
        <v>368</v>
      </c>
      <c r="BC28" s="61" t="s">
        <v>369</v>
      </c>
      <c r="BD28" s="61" t="s">
        <v>355</v>
      </c>
      <c r="BE28" s="76">
        <v>43831</v>
      </c>
      <c r="BF28" s="76">
        <v>44074</v>
      </c>
      <c r="BG28" s="88" t="s">
        <v>370</v>
      </c>
      <c r="BH28" s="61" t="s">
        <v>371</v>
      </c>
      <c r="BI28" s="61" t="s">
        <v>372</v>
      </c>
    </row>
    <row r="29" spans="1:61" ht="148.5" customHeight="1" x14ac:dyDescent="0.25">
      <c r="A29" s="82" t="s">
        <v>280</v>
      </c>
      <c r="B29" s="63">
        <v>16</v>
      </c>
      <c r="C29" s="64">
        <v>43971</v>
      </c>
      <c r="D29" s="49" t="s">
        <v>373</v>
      </c>
      <c r="E29" s="45" t="s">
        <v>675</v>
      </c>
      <c r="F29" s="49">
        <v>1</v>
      </c>
      <c r="G29" s="49" t="s">
        <v>374</v>
      </c>
      <c r="H29" s="68" t="s">
        <v>375</v>
      </c>
      <c r="I29" s="49" t="s">
        <v>80</v>
      </c>
      <c r="J29" s="49" t="s">
        <v>376</v>
      </c>
      <c r="K29" s="49"/>
      <c r="L29" s="63" t="s">
        <v>83</v>
      </c>
      <c r="M29" s="63" t="s">
        <v>84</v>
      </c>
      <c r="N29" s="66" t="str">
        <f t="shared" si="0"/>
        <v>ALTO</v>
      </c>
      <c r="O29" s="67" t="s">
        <v>377</v>
      </c>
      <c r="P29" s="89" t="s">
        <v>378</v>
      </c>
      <c r="Q29" s="119" t="s">
        <v>661</v>
      </c>
      <c r="R29" s="46" t="s">
        <v>662</v>
      </c>
      <c r="S29" s="46" t="s">
        <v>87</v>
      </c>
      <c r="T29" s="46" t="s">
        <v>734</v>
      </c>
      <c r="U29" s="49" t="s">
        <v>230</v>
      </c>
      <c r="V29" s="49"/>
      <c r="W29" s="65">
        <v>15</v>
      </c>
      <c r="X29" s="65" t="s">
        <v>379</v>
      </c>
      <c r="Y29" s="65">
        <v>15</v>
      </c>
      <c r="Z29" s="65" t="s">
        <v>379</v>
      </c>
      <c r="AA29" s="65">
        <v>15</v>
      </c>
      <c r="AB29" s="65" t="s">
        <v>380</v>
      </c>
      <c r="AC29" s="70">
        <v>10</v>
      </c>
      <c r="AD29" s="65" t="s">
        <v>381</v>
      </c>
      <c r="AE29" s="65">
        <v>15</v>
      </c>
      <c r="AF29" s="65" t="s">
        <v>381</v>
      </c>
      <c r="AG29" s="65">
        <v>15</v>
      </c>
      <c r="AH29" s="65" t="s">
        <v>381</v>
      </c>
      <c r="AI29" s="70">
        <v>10</v>
      </c>
      <c r="AJ29" s="65" t="s">
        <v>381</v>
      </c>
      <c r="AK29" s="70" t="s">
        <v>151</v>
      </c>
      <c r="AL29" s="71">
        <f>IF(P29&lt;&gt;"", 5-COUNTBLANK(P29:P31)," ")</f>
        <v>3</v>
      </c>
      <c r="AM29" s="72">
        <f t="shared" si="4"/>
        <v>95</v>
      </c>
      <c r="AN29" s="72" t="str">
        <f t="shared" si="5"/>
        <v>MODERADO</v>
      </c>
      <c r="AO29" s="153">
        <f>(SUM(AM29:AM31))</f>
        <v>95</v>
      </c>
      <c r="AP29" s="153">
        <f>COUNTIF(J29:J31,"*")</f>
        <v>3</v>
      </c>
      <c r="AQ29" s="153">
        <f>+AO29/AP29</f>
        <v>31.666666666666668</v>
      </c>
      <c r="AR29" s="153" t="str">
        <f>IF(AQ29&lt;50,"DEBIL",IF(AQ29&lt;96,"MODERADO","FUERTE"))</f>
        <v>DEBIL</v>
      </c>
      <c r="AS29" s="85" t="str">
        <f>IFERROR(CONCATENATE(AQ29," ", AR29)," ")</f>
        <v>31,6666666666667 DEBIL</v>
      </c>
      <c r="AT29" s="152">
        <f>SUM(IF(AK29="probabilidad",AM29,0),IF(AK30="probabilidad",AM30,0),IF(AK31="probabilidad",AM31,0))</f>
        <v>95</v>
      </c>
      <c r="AU29" s="152">
        <f>COUNTIF(AK29:AK31,"Probabilidad")</f>
        <v>1</v>
      </c>
      <c r="AV29" s="152">
        <f>AT29/AU29</f>
        <v>95</v>
      </c>
      <c r="AW29" s="152" t="str">
        <f>IF(AV29&lt;50,"No disminuye",IF(AV29&lt;96,"Indirectamente","Directamente"))</f>
        <v>Indirectamente</v>
      </c>
      <c r="AX29" s="73" t="s">
        <v>83</v>
      </c>
      <c r="AY29" s="73" t="str">
        <f t="shared" si="7"/>
        <v>Mayor</v>
      </c>
      <c r="AZ29" s="74" t="str">
        <f t="shared" si="6"/>
        <v>ALTO</v>
      </c>
      <c r="BA29" s="81" t="s">
        <v>97</v>
      </c>
      <c r="BB29" s="61" t="s">
        <v>382</v>
      </c>
      <c r="BC29" s="61" t="s">
        <v>383</v>
      </c>
      <c r="BD29" s="61" t="s">
        <v>291</v>
      </c>
      <c r="BE29" s="76">
        <v>43983</v>
      </c>
      <c r="BF29" s="76">
        <v>44074</v>
      </c>
      <c r="BG29" s="88" t="s">
        <v>384</v>
      </c>
      <c r="BH29" s="61" t="s">
        <v>385</v>
      </c>
      <c r="BI29" s="61" t="s">
        <v>386</v>
      </c>
    </row>
    <row r="30" spans="1:61" ht="110.25" customHeight="1" x14ac:dyDescent="0.25">
      <c r="A30" s="82" t="s">
        <v>280</v>
      </c>
      <c r="B30" s="63">
        <v>16</v>
      </c>
      <c r="C30" s="64">
        <v>43971</v>
      </c>
      <c r="D30" s="49" t="s">
        <v>373</v>
      </c>
      <c r="E30" s="45" t="s">
        <v>675</v>
      </c>
      <c r="F30" s="49">
        <v>1</v>
      </c>
      <c r="G30" s="49" t="s">
        <v>374</v>
      </c>
      <c r="H30" s="68" t="s">
        <v>375</v>
      </c>
      <c r="I30" s="49"/>
      <c r="J30" s="65" t="s">
        <v>387</v>
      </c>
      <c r="K30" s="65"/>
      <c r="L30" s="63" t="s">
        <v>83</v>
      </c>
      <c r="M30" s="63" t="s">
        <v>84</v>
      </c>
      <c r="N30" s="66" t="str">
        <f t="shared" si="0"/>
        <v>ALTO</v>
      </c>
      <c r="O30" s="67"/>
      <c r="P30" s="68"/>
      <c r="Q30" s="119"/>
      <c r="R30" s="49"/>
      <c r="S30" s="49"/>
      <c r="T30" s="49"/>
      <c r="U30" s="49"/>
      <c r="V30" s="49"/>
      <c r="W30" s="65"/>
      <c r="X30" s="65"/>
      <c r="Y30" s="65"/>
      <c r="Z30" s="65"/>
      <c r="AA30" s="65"/>
      <c r="AB30" s="65"/>
      <c r="AC30" s="70"/>
      <c r="AD30" s="65"/>
      <c r="AE30" s="65"/>
      <c r="AF30" s="65"/>
      <c r="AG30" s="65"/>
      <c r="AH30" s="65"/>
      <c r="AI30" s="70"/>
      <c r="AJ30" s="65"/>
      <c r="AK30" s="70"/>
      <c r="AL30" s="71">
        <v>3</v>
      </c>
      <c r="AM30" s="72" t="str">
        <f t="shared" si="4"/>
        <v xml:space="preserve"> </v>
      </c>
      <c r="AN30" s="72" t="str">
        <f t="shared" si="5"/>
        <v xml:space="preserve"> </v>
      </c>
      <c r="AO30" s="153"/>
      <c r="AP30" s="153"/>
      <c r="AQ30" s="153"/>
      <c r="AR30" s="153"/>
      <c r="AS30" s="85" t="s">
        <v>388</v>
      </c>
      <c r="AT30" s="152"/>
      <c r="AU30" s="152"/>
      <c r="AV30" s="152"/>
      <c r="AW30" s="152"/>
      <c r="AX30" s="73" t="s">
        <v>83</v>
      </c>
      <c r="AY30" s="73" t="s">
        <v>84</v>
      </c>
      <c r="AZ30" s="74" t="s">
        <v>192</v>
      </c>
      <c r="BA30" s="81" t="s">
        <v>97</v>
      </c>
      <c r="BB30" s="49"/>
      <c r="BC30" s="49"/>
      <c r="BD30" s="49"/>
      <c r="BE30" s="76"/>
      <c r="BF30" s="76"/>
      <c r="BG30" s="88"/>
      <c r="BH30" s="49"/>
      <c r="BI30" s="49"/>
    </row>
    <row r="31" spans="1:61" ht="110.25" customHeight="1" x14ac:dyDescent="0.25">
      <c r="A31" s="82" t="s">
        <v>280</v>
      </c>
      <c r="B31" s="63">
        <v>16</v>
      </c>
      <c r="C31" s="64">
        <v>43971</v>
      </c>
      <c r="D31" s="49" t="s">
        <v>373</v>
      </c>
      <c r="E31" s="45" t="s">
        <v>675</v>
      </c>
      <c r="F31" s="49">
        <v>1</v>
      </c>
      <c r="G31" s="49" t="s">
        <v>374</v>
      </c>
      <c r="H31" s="68" t="s">
        <v>375</v>
      </c>
      <c r="I31" s="49"/>
      <c r="J31" s="49" t="s">
        <v>389</v>
      </c>
      <c r="K31" s="49"/>
      <c r="L31" s="63" t="s">
        <v>83</v>
      </c>
      <c r="M31" s="63" t="s">
        <v>84</v>
      </c>
      <c r="N31" s="66" t="str">
        <f t="shared" si="0"/>
        <v>ALTO</v>
      </c>
      <c r="O31" s="67"/>
      <c r="P31" s="68"/>
      <c r="Q31" s="119"/>
      <c r="R31" s="49"/>
      <c r="S31" s="49"/>
      <c r="T31" s="49"/>
      <c r="U31" s="49"/>
      <c r="V31" s="49"/>
      <c r="W31" s="65"/>
      <c r="X31" s="65"/>
      <c r="Y31" s="65"/>
      <c r="Z31" s="65"/>
      <c r="AA31" s="65"/>
      <c r="AB31" s="65"/>
      <c r="AC31" s="70"/>
      <c r="AD31" s="65"/>
      <c r="AE31" s="65"/>
      <c r="AF31" s="65"/>
      <c r="AG31" s="65"/>
      <c r="AH31" s="65"/>
      <c r="AI31" s="70"/>
      <c r="AJ31" s="65"/>
      <c r="AK31" s="70"/>
      <c r="AL31" s="71">
        <v>3</v>
      </c>
      <c r="AM31" s="72" t="str">
        <f t="shared" si="4"/>
        <v xml:space="preserve"> </v>
      </c>
      <c r="AN31" s="72" t="str">
        <f t="shared" si="5"/>
        <v xml:space="preserve"> </v>
      </c>
      <c r="AO31" s="153"/>
      <c r="AP31" s="153"/>
      <c r="AQ31" s="153"/>
      <c r="AR31" s="153"/>
      <c r="AS31" s="85" t="s">
        <v>388</v>
      </c>
      <c r="AT31" s="152"/>
      <c r="AU31" s="152"/>
      <c r="AV31" s="152"/>
      <c r="AW31" s="152"/>
      <c r="AX31" s="73" t="s">
        <v>83</v>
      </c>
      <c r="AY31" s="73" t="s">
        <v>84</v>
      </c>
      <c r="AZ31" s="74" t="s">
        <v>192</v>
      </c>
      <c r="BA31" s="81" t="s">
        <v>97</v>
      </c>
      <c r="BB31" s="61"/>
      <c r="BC31" s="61"/>
      <c r="BD31" s="61"/>
      <c r="BE31" s="76"/>
      <c r="BF31" s="76"/>
      <c r="BG31" s="88"/>
      <c r="BH31" s="61"/>
      <c r="BI31" s="61"/>
    </row>
    <row r="32" spans="1:61" ht="129.75" customHeight="1" x14ac:dyDescent="0.25">
      <c r="A32" s="82" t="s">
        <v>280</v>
      </c>
      <c r="B32" s="63">
        <v>16</v>
      </c>
      <c r="C32" s="64">
        <v>43970</v>
      </c>
      <c r="D32" s="49" t="s">
        <v>390</v>
      </c>
      <c r="E32" s="49" t="s">
        <v>674</v>
      </c>
      <c r="F32" s="49">
        <v>1</v>
      </c>
      <c r="G32" s="49" t="s">
        <v>391</v>
      </c>
      <c r="H32" s="68" t="s">
        <v>392</v>
      </c>
      <c r="I32" s="49"/>
      <c r="J32" s="49" t="s">
        <v>393</v>
      </c>
      <c r="K32" s="49"/>
      <c r="L32" s="63" t="s">
        <v>164</v>
      </c>
      <c r="M32" s="63" t="s">
        <v>141</v>
      </c>
      <c r="N32" s="66" t="str">
        <f t="shared" si="0"/>
        <v>EXTREMO</v>
      </c>
      <c r="O32" s="67" t="s">
        <v>394</v>
      </c>
      <c r="P32" s="89" t="s">
        <v>395</v>
      </c>
      <c r="Q32" s="119" t="s">
        <v>87</v>
      </c>
      <c r="R32" s="46" t="s">
        <v>663</v>
      </c>
      <c r="S32" s="117" t="s">
        <v>710</v>
      </c>
      <c r="T32" s="117" t="s">
        <v>730</v>
      </c>
      <c r="U32" s="49" t="s">
        <v>88</v>
      </c>
      <c r="V32" s="49"/>
      <c r="W32" s="65">
        <v>15</v>
      </c>
      <c r="X32" s="65" t="s">
        <v>396</v>
      </c>
      <c r="Y32" s="65">
        <v>15</v>
      </c>
      <c r="Z32" s="65" t="s">
        <v>396</v>
      </c>
      <c r="AA32" s="65">
        <v>15</v>
      </c>
      <c r="AB32" s="65" t="s">
        <v>397</v>
      </c>
      <c r="AC32" s="70">
        <v>15</v>
      </c>
      <c r="AD32" s="65" t="s">
        <v>398</v>
      </c>
      <c r="AE32" s="65">
        <v>15</v>
      </c>
      <c r="AF32" s="65" t="s">
        <v>399</v>
      </c>
      <c r="AG32" s="65">
        <v>15</v>
      </c>
      <c r="AH32" s="65" t="s">
        <v>400</v>
      </c>
      <c r="AI32" s="70">
        <v>10</v>
      </c>
      <c r="AJ32" s="65" t="s">
        <v>401</v>
      </c>
      <c r="AK32" s="70" t="s">
        <v>151</v>
      </c>
      <c r="AL32" s="71">
        <v>3</v>
      </c>
      <c r="AM32" s="72">
        <f t="shared" si="4"/>
        <v>100</v>
      </c>
      <c r="AN32" s="72" t="str">
        <f t="shared" si="5"/>
        <v>FUERTE</v>
      </c>
      <c r="AO32" s="153">
        <f>(SUM(AM32:AM34))</f>
        <v>300</v>
      </c>
      <c r="AP32" s="153">
        <f>COUNTIF(J32:J34,"*")</f>
        <v>3</v>
      </c>
      <c r="AQ32" s="153">
        <f>+AO32/AP32</f>
        <v>100</v>
      </c>
      <c r="AR32" s="153" t="str">
        <f>IF(AQ32&lt;50,"DEBIL",IF(AQ32&lt;96,"MODERADO","FUERTE"))</f>
        <v>FUERTE</v>
      </c>
      <c r="AS32" s="73" t="str">
        <f>IFERROR(CONCATENATE(AQ32," ", AR32)," ")</f>
        <v>100 FUERTE</v>
      </c>
      <c r="AT32" s="152">
        <f>SUM(IF(AK32="probabilidad",AM32,0),IF(AK33="probabilidad",AM33,0),IF(AK34="probabilidad",AM34,0))</f>
        <v>300</v>
      </c>
      <c r="AU32" s="152">
        <f>COUNTIF(AK32:AK34,"Probabilidad")</f>
        <v>3</v>
      </c>
      <c r="AV32" s="152">
        <f>AT32/AU32</f>
        <v>100</v>
      </c>
      <c r="AW32" s="152" t="str">
        <f>IF(AV32&lt;50,"No disminuye",IF(AV32&lt;96,"Indirectamente","Directamente"))</f>
        <v>Directamente</v>
      </c>
      <c r="AX32" s="73" t="s">
        <v>83</v>
      </c>
      <c r="AY32" s="73" t="str">
        <f t="shared" ref="AY32:AY46" si="8">M32</f>
        <v>Catastrófico</v>
      </c>
      <c r="AZ32" s="74" t="str">
        <f t="shared" ref="AZ32:AZ56" si="9">IFERROR(IF(AND(AX32&lt;&gt;"",AY32&lt;&gt;""),(INDEX(matriz1,MATCH(AX32,Probalidad,0),MATCH(AY32,impacto,0))),""),"")</f>
        <v>EXTREMO</v>
      </c>
      <c r="BA32" s="81" t="s">
        <v>97</v>
      </c>
      <c r="BB32" s="61" t="s">
        <v>402</v>
      </c>
      <c r="BC32" s="61" t="s">
        <v>403</v>
      </c>
      <c r="BD32" s="61" t="s">
        <v>404</v>
      </c>
      <c r="BE32" s="76">
        <v>43952</v>
      </c>
      <c r="BF32" s="76">
        <v>44196</v>
      </c>
      <c r="BG32" s="81">
        <v>1</v>
      </c>
      <c r="BH32" s="61" t="s">
        <v>403</v>
      </c>
      <c r="BI32" s="61" t="s">
        <v>405</v>
      </c>
    </row>
    <row r="33" spans="1:61" ht="173.25" x14ac:dyDescent="0.25">
      <c r="A33" s="82" t="s">
        <v>280</v>
      </c>
      <c r="B33" s="63">
        <v>16</v>
      </c>
      <c r="C33" s="64">
        <v>43970</v>
      </c>
      <c r="D33" s="49" t="s">
        <v>390</v>
      </c>
      <c r="E33" s="49" t="s">
        <v>674</v>
      </c>
      <c r="F33" s="49">
        <v>1</v>
      </c>
      <c r="G33" s="49" t="s">
        <v>391</v>
      </c>
      <c r="H33" s="68" t="s">
        <v>392</v>
      </c>
      <c r="I33" s="49" t="s">
        <v>80</v>
      </c>
      <c r="J33" s="65" t="s">
        <v>406</v>
      </c>
      <c r="K33" s="65"/>
      <c r="L33" s="63" t="s">
        <v>164</v>
      </c>
      <c r="M33" s="63" t="s">
        <v>141</v>
      </c>
      <c r="N33" s="66" t="str">
        <f t="shared" si="0"/>
        <v>EXTREMO</v>
      </c>
      <c r="O33" s="67" t="s">
        <v>407</v>
      </c>
      <c r="P33" s="68" t="s">
        <v>408</v>
      </c>
      <c r="Q33" s="119" t="s">
        <v>87</v>
      </c>
      <c r="R33" s="46" t="s">
        <v>664</v>
      </c>
      <c r="S33" s="117" t="s">
        <v>87</v>
      </c>
      <c r="T33" s="117" t="s">
        <v>729</v>
      </c>
      <c r="U33" s="49" t="s">
        <v>88</v>
      </c>
      <c r="V33" s="49"/>
      <c r="W33" s="65">
        <v>15</v>
      </c>
      <c r="X33" s="65" t="s">
        <v>409</v>
      </c>
      <c r="Y33" s="65">
        <v>15</v>
      </c>
      <c r="Z33" s="65" t="s">
        <v>409</v>
      </c>
      <c r="AA33" s="65">
        <v>15</v>
      </c>
      <c r="AB33" s="65" t="s">
        <v>410</v>
      </c>
      <c r="AC33" s="70">
        <v>15</v>
      </c>
      <c r="AD33" s="65" t="s">
        <v>411</v>
      </c>
      <c r="AE33" s="65">
        <v>15</v>
      </c>
      <c r="AF33" s="65" t="s">
        <v>412</v>
      </c>
      <c r="AG33" s="65">
        <v>15</v>
      </c>
      <c r="AH33" s="65" t="s">
        <v>413</v>
      </c>
      <c r="AI33" s="70">
        <v>10</v>
      </c>
      <c r="AJ33" s="65" t="s">
        <v>414</v>
      </c>
      <c r="AK33" s="70" t="s">
        <v>151</v>
      </c>
      <c r="AL33" s="71">
        <v>3</v>
      </c>
      <c r="AM33" s="72">
        <f t="shared" si="4"/>
        <v>100</v>
      </c>
      <c r="AN33" s="72" t="str">
        <f t="shared" si="5"/>
        <v>FUERTE</v>
      </c>
      <c r="AO33" s="153"/>
      <c r="AP33" s="153"/>
      <c r="AQ33" s="153"/>
      <c r="AR33" s="153"/>
      <c r="AS33" s="73" t="s">
        <v>114</v>
      </c>
      <c r="AT33" s="152"/>
      <c r="AU33" s="152"/>
      <c r="AV33" s="152"/>
      <c r="AW33" s="152"/>
      <c r="AX33" s="73" t="s">
        <v>83</v>
      </c>
      <c r="AY33" s="73" t="str">
        <f t="shared" si="8"/>
        <v>Catastrófico</v>
      </c>
      <c r="AZ33" s="74" t="str">
        <f t="shared" si="9"/>
        <v>EXTREMO</v>
      </c>
      <c r="BA33" s="81" t="s">
        <v>97</v>
      </c>
      <c r="BB33" s="49"/>
      <c r="BC33" s="49"/>
      <c r="BD33" s="49"/>
      <c r="BE33" s="76"/>
      <c r="BF33" s="76"/>
      <c r="BG33" s="88"/>
      <c r="BH33" s="49"/>
      <c r="BI33" s="49"/>
    </row>
    <row r="34" spans="1:61" ht="141.75" x14ac:dyDescent="0.25">
      <c r="A34" s="82" t="s">
        <v>280</v>
      </c>
      <c r="B34" s="63">
        <v>16</v>
      </c>
      <c r="C34" s="64">
        <v>43970</v>
      </c>
      <c r="D34" s="49" t="s">
        <v>390</v>
      </c>
      <c r="E34" s="49" t="s">
        <v>674</v>
      </c>
      <c r="F34" s="49">
        <v>1</v>
      </c>
      <c r="G34" s="49" t="s">
        <v>391</v>
      </c>
      <c r="H34" s="68" t="s">
        <v>392</v>
      </c>
      <c r="I34" s="49" t="s">
        <v>80</v>
      </c>
      <c r="J34" s="49" t="s">
        <v>415</v>
      </c>
      <c r="K34" s="49"/>
      <c r="L34" s="63" t="s">
        <v>164</v>
      </c>
      <c r="M34" s="63" t="s">
        <v>141</v>
      </c>
      <c r="N34" s="66" t="str">
        <f t="shared" si="0"/>
        <v>EXTREMO</v>
      </c>
      <c r="O34" s="67" t="s">
        <v>416</v>
      </c>
      <c r="P34" s="68" t="s">
        <v>417</v>
      </c>
      <c r="Q34" s="119" t="s">
        <v>196</v>
      </c>
      <c r="R34" s="46" t="s">
        <v>418</v>
      </c>
      <c r="S34" s="46" t="s">
        <v>196</v>
      </c>
      <c r="T34" s="46" t="s">
        <v>728</v>
      </c>
      <c r="U34" s="49" t="s">
        <v>88</v>
      </c>
      <c r="V34" s="49"/>
      <c r="W34" s="65">
        <v>15</v>
      </c>
      <c r="X34" s="65" t="s">
        <v>419</v>
      </c>
      <c r="Y34" s="65">
        <v>15</v>
      </c>
      <c r="Z34" s="65" t="s">
        <v>419</v>
      </c>
      <c r="AA34" s="65">
        <v>15</v>
      </c>
      <c r="AB34" s="65" t="s">
        <v>420</v>
      </c>
      <c r="AC34" s="70">
        <v>15</v>
      </c>
      <c r="AD34" s="65" t="s">
        <v>421</v>
      </c>
      <c r="AE34" s="65">
        <v>15</v>
      </c>
      <c r="AF34" s="65" t="s">
        <v>422</v>
      </c>
      <c r="AG34" s="65">
        <v>15</v>
      </c>
      <c r="AH34" s="65" t="s">
        <v>423</v>
      </c>
      <c r="AI34" s="70">
        <v>10</v>
      </c>
      <c r="AJ34" s="65" t="s">
        <v>424</v>
      </c>
      <c r="AK34" s="70" t="s">
        <v>151</v>
      </c>
      <c r="AL34" s="71">
        <v>3</v>
      </c>
      <c r="AM34" s="72">
        <f t="shared" si="4"/>
        <v>100</v>
      </c>
      <c r="AN34" s="72" t="str">
        <f t="shared" si="5"/>
        <v>FUERTE</v>
      </c>
      <c r="AO34" s="153"/>
      <c r="AP34" s="153"/>
      <c r="AQ34" s="153"/>
      <c r="AR34" s="153"/>
      <c r="AS34" s="73" t="s">
        <v>114</v>
      </c>
      <c r="AT34" s="152"/>
      <c r="AU34" s="152"/>
      <c r="AV34" s="152"/>
      <c r="AW34" s="152"/>
      <c r="AX34" s="73" t="s">
        <v>83</v>
      </c>
      <c r="AY34" s="73" t="str">
        <f t="shared" si="8"/>
        <v>Catastrófico</v>
      </c>
      <c r="AZ34" s="74" t="str">
        <f t="shared" si="9"/>
        <v>EXTREMO</v>
      </c>
      <c r="BA34" s="81" t="s">
        <v>97</v>
      </c>
      <c r="BB34" s="61"/>
      <c r="BC34" s="61"/>
      <c r="BD34" s="61"/>
      <c r="BE34" s="76"/>
      <c r="BF34" s="76"/>
      <c r="BG34" s="88"/>
      <c r="BH34" s="61"/>
      <c r="BI34" s="61"/>
    </row>
    <row r="35" spans="1:61" ht="409.5" x14ac:dyDescent="0.25">
      <c r="A35" s="82" t="s">
        <v>76</v>
      </c>
      <c r="B35" s="63">
        <v>9</v>
      </c>
      <c r="C35" s="64">
        <v>44196</v>
      </c>
      <c r="D35" s="49" t="s">
        <v>425</v>
      </c>
      <c r="E35" s="49" t="s">
        <v>692</v>
      </c>
      <c r="F35" s="49">
        <v>1</v>
      </c>
      <c r="G35" s="49" t="s">
        <v>426</v>
      </c>
      <c r="H35" s="68" t="s">
        <v>427</v>
      </c>
      <c r="I35" s="49" t="s">
        <v>428</v>
      </c>
      <c r="J35" s="49" t="s">
        <v>429</v>
      </c>
      <c r="K35" s="49"/>
      <c r="L35" s="63" t="s">
        <v>83</v>
      </c>
      <c r="M35" s="63" t="s">
        <v>345</v>
      </c>
      <c r="N35" s="66" t="str">
        <f t="shared" si="0"/>
        <v>MODERADO</v>
      </c>
      <c r="O35" s="67" t="s">
        <v>430</v>
      </c>
      <c r="P35" s="89" t="s">
        <v>431</v>
      </c>
      <c r="Q35" s="119" t="s">
        <v>87</v>
      </c>
      <c r="R35" s="46" t="s">
        <v>701</v>
      </c>
      <c r="S35" s="46" t="s">
        <v>710</v>
      </c>
      <c r="T35" s="46" t="s">
        <v>735</v>
      </c>
      <c r="U35" s="49" t="s">
        <v>88</v>
      </c>
      <c r="V35" s="49"/>
      <c r="W35" s="65">
        <v>15</v>
      </c>
      <c r="X35" s="65" t="s">
        <v>432</v>
      </c>
      <c r="Y35" s="65">
        <v>15</v>
      </c>
      <c r="Z35" s="65" t="s">
        <v>433</v>
      </c>
      <c r="AA35" s="65">
        <v>15</v>
      </c>
      <c r="AB35" s="65" t="s">
        <v>433</v>
      </c>
      <c r="AC35" s="70">
        <v>15</v>
      </c>
      <c r="AD35" s="65" t="s">
        <v>433</v>
      </c>
      <c r="AE35" s="65">
        <v>15</v>
      </c>
      <c r="AF35" s="65" t="s">
        <v>433</v>
      </c>
      <c r="AG35" s="65">
        <v>15</v>
      </c>
      <c r="AH35" s="65" t="s">
        <v>433</v>
      </c>
      <c r="AI35" s="70">
        <v>10</v>
      </c>
      <c r="AJ35" s="65" t="s">
        <v>433</v>
      </c>
      <c r="AK35" s="70" t="s">
        <v>151</v>
      </c>
      <c r="AL35" s="71">
        <v>1</v>
      </c>
      <c r="AM35" s="72">
        <f t="shared" si="4"/>
        <v>100</v>
      </c>
      <c r="AN35" s="72" t="str">
        <f t="shared" si="5"/>
        <v>FUERTE</v>
      </c>
      <c r="AO35" s="72">
        <f>(SUM(AM35:AM35))</f>
        <v>100</v>
      </c>
      <c r="AP35" s="72">
        <f>COUNTIF(J35:J35,"*")</f>
        <v>1</v>
      </c>
      <c r="AQ35" s="72">
        <f>+AO35/AP35</f>
        <v>100</v>
      </c>
      <c r="AR35" s="72" t="str">
        <f>IF(AQ35&lt;50,"DEBIL",IF(AQ35&lt;96,"MODERADO","FUERTE"))</f>
        <v>FUERTE</v>
      </c>
      <c r="AS35" s="73" t="str">
        <f>IFERROR(CONCATENATE(AQ35," ", AR35)," ")</f>
        <v>100 FUERTE</v>
      </c>
      <c r="AT35" s="90">
        <f>SUM(IF(AK35="probabilidad",AM35,0))</f>
        <v>100</v>
      </c>
      <c r="AU35" s="90">
        <f>COUNTIF(AK35:AK35,"Probabilidad")</f>
        <v>1</v>
      </c>
      <c r="AV35" s="90">
        <f>AT35/AU35</f>
        <v>100</v>
      </c>
      <c r="AW35" s="90" t="str">
        <f>IF(AV35&lt;50,"No disminuye",IF(AV35&lt;96,"Indirectamente","Directamente"))</f>
        <v>Directamente</v>
      </c>
      <c r="AX35" s="73" t="s">
        <v>83</v>
      </c>
      <c r="AY35" s="73" t="str">
        <f t="shared" si="8"/>
        <v>Moderado</v>
      </c>
      <c r="AZ35" s="74" t="str">
        <f t="shared" si="9"/>
        <v>MODERADO</v>
      </c>
      <c r="BA35" s="81" t="s">
        <v>97</v>
      </c>
      <c r="BB35" s="61" t="s">
        <v>434</v>
      </c>
      <c r="BC35" s="61" t="s">
        <v>435</v>
      </c>
      <c r="BD35" s="91" t="s">
        <v>436</v>
      </c>
      <c r="BE35" s="76">
        <v>43862</v>
      </c>
      <c r="BF35" s="76">
        <v>44196</v>
      </c>
      <c r="BG35" s="88" t="s">
        <v>437</v>
      </c>
      <c r="BH35" s="61" t="s">
        <v>438</v>
      </c>
      <c r="BI35" s="61" t="s">
        <v>439</v>
      </c>
    </row>
    <row r="36" spans="1:61" ht="185.25" customHeight="1" x14ac:dyDescent="0.25">
      <c r="A36" s="82" t="s">
        <v>76</v>
      </c>
      <c r="B36" s="63">
        <v>12</v>
      </c>
      <c r="C36" s="64">
        <v>44189</v>
      </c>
      <c r="D36" s="49" t="s">
        <v>440</v>
      </c>
      <c r="E36" s="45" t="s">
        <v>692</v>
      </c>
      <c r="F36" s="49">
        <v>1</v>
      </c>
      <c r="G36" s="49" t="s">
        <v>441</v>
      </c>
      <c r="H36" s="68" t="s">
        <v>442</v>
      </c>
      <c r="I36" s="49" t="s">
        <v>443</v>
      </c>
      <c r="J36" s="49" t="s">
        <v>444</v>
      </c>
      <c r="K36" s="49" t="s">
        <v>445</v>
      </c>
      <c r="L36" s="63" t="s">
        <v>312</v>
      </c>
      <c r="M36" s="63" t="s">
        <v>84</v>
      </c>
      <c r="N36" s="66" t="str">
        <f t="shared" si="0"/>
        <v>EXTREMO</v>
      </c>
      <c r="O36" s="67" t="s">
        <v>446</v>
      </c>
      <c r="P36" s="89" t="s">
        <v>447</v>
      </c>
      <c r="Q36" s="118" t="s">
        <v>87</v>
      </c>
      <c r="R36" s="46" t="s">
        <v>693</v>
      </c>
      <c r="S36" s="46" t="s">
        <v>87</v>
      </c>
      <c r="T36" s="46" t="s">
        <v>736</v>
      </c>
      <c r="U36" s="49" t="s">
        <v>230</v>
      </c>
      <c r="V36" s="49"/>
      <c r="W36" s="65">
        <v>15</v>
      </c>
      <c r="X36" s="65" t="s">
        <v>448</v>
      </c>
      <c r="Y36" s="65">
        <v>15</v>
      </c>
      <c r="Z36" s="65" t="s">
        <v>449</v>
      </c>
      <c r="AA36" s="65">
        <v>15</v>
      </c>
      <c r="AB36" s="65" t="s">
        <v>450</v>
      </c>
      <c r="AC36" s="70">
        <v>15</v>
      </c>
      <c r="AD36" s="65" t="s">
        <v>451</v>
      </c>
      <c r="AE36" s="65">
        <v>15</v>
      </c>
      <c r="AF36" s="65" t="s">
        <v>452</v>
      </c>
      <c r="AG36" s="65">
        <v>15</v>
      </c>
      <c r="AH36" s="65" t="s">
        <v>453</v>
      </c>
      <c r="AI36" s="70">
        <v>10</v>
      </c>
      <c r="AJ36" s="65" t="s">
        <v>454</v>
      </c>
      <c r="AK36" s="70" t="s">
        <v>151</v>
      </c>
      <c r="AL36" s="71">
        <f>IF(P36&lt;&gt;"", 5-COUNTBLANK(P36:P36)," ")</f>
        <v>5</v>
      </c>
      <c r="AM36" s="72">
        <f t="shared" si="4"/>
        <v>100</v>
      </c>
      <c r="AN36" s="72" t="str">
        <f t="shared" si="5"/>
        <v>FUERTE</v>
      </c>
      <c r="AO36" s="72">
        <f>(SUM(AM36:AM36))</f>
        <v>100</v>
      </c>
      <c r="AP36" s="72">
        <f>COUNTIF(J36:J36,"*")</f>
        <v>1</v>
      </c>
      <c r="AQ36" s="72">
        <f>+AO36/AP36</f>
        <v>100</v>
      </c>
      <c r="AR36" s="72" t="str">
        <f>IF(AQ36&lt;50,"DEBIL",IF(AQ36&lt;96,"MODERADO","FUERTE"))</f>
        <v>FUERTE</v>
      </c>
      <c r="AS36" s="73" t="str">
        <f>IFERROR(CONCATENATE(AQ36," ", AR36)," ")</f>
        <v>100 FUERTE</v>
      </c>
      <c r="AT36" s="90" t="e">
        <f>SUM(IF(AK36="probabilidad",AM36,0),IF(#REF!="probabilidad",#REF!,0),IF(#REF!="probabilidad",#REF!,0),IF(#REF!="probabilidad",#REF!,0),IF(#REF!="probabilidad",#REF!,0))</f>
        <v>#REF!</v>
      </c>
      <c r="AU36" s="90">
        <f>COUNTIF(AK36:AK36,"Probabilidad")</f>
        <v>1</v>
      </c>
      <c r="AV36" s="90" t="e">
        <f>AT36/AU36</f>
        <v>#REF!</v>
      </c>
      <c r="AW36" s="90" t="e">
        <f>IF(AV36&lt;50,"No disminuye",IF(AV36&lt;96,"Indirectamente","Directamente"))</f>
        <v>#REF!</v>
      </c>
      <c r="AX36" s="73" t="s">
        <v>83</v>
      </c>
      <c r="AY36" s="73" t="str">
        <f t="shared" si="8"/>
        <v>Mayor</v>
      </c>
      <c r="AZ36" s="74" t="str">
        <f t="shared" si="9"/>
        <v>ALTO</v>
      </c>
      <c r="BA36" s="81" t="s">
        <v>455</v>
      </c>
      <c r="BB36" s="61" t="s">
        <v>456</v>
      </c>
      <c r="BC36" s="61" t="s">
        <v>457</v>
      </c>
      <c r="BD36" s="61" t="s">
        <v>458</v>
      </c>
      <c r="BE36" s="76">
        <v>43831</v>
      </c>
      <c r="BF36" s="76">
        <v>44074</v>
      </c>
      <c r="BG36" s="92">
        <v>1</v>
      </c>
      <c r="BH36" s="49" t="s">
        <v>459</v>
      </c>
      <c r="BI36" s="61" t="s">
        <v>460</v>
      </c>
    </row>
    <row r="37" spans="1:61" ht="132.75" customHeight="1" x14ac:dyDescent="0.25">
      <c r="A37" s="82" t="s">
        <v>280</v>
      </c>
      <c r="B37" s="63">
        <v>19</v>
      </c>
      <c r="C37" s="64">
        <v>44189</v>
      </c>
      <c r="D37" s="49" t="s">
        <v>461</v>
      </c>
      <c r="E37" s="45" t="s">
        <v>658</v>
      </c>
      <c r="F37" s="49">
        <v>1</v>
      </c>
      <c r="G37" s="49" t="s">
        <v>462</v>
      </c>
      <c r="H37" s="68" t="s">
        <v>463</v>
      </c>
      <c r="I37" s="49" t="s">
        <v>464</v>
      </c>
      <c r="J37" s="49" t="s">
        <v>465</v>
      </c>
      <c r="K37" s="49" t="s">
        <v>466</v>
      </c>
      <c r="L37" s="63" t="s">
        <v>83</v>
      </c>
      <c r="M37" s="63" t="s">
        <v>84</v>
      </c>
      <c r="N37" s="66" t="str">
        <f t="shared" si="0"/>
        <v>ALTO</v>
      </c>
      <c r="O37" s="67" t="s">
        <v>467</v>
      </c>
      <c r="P37" s="89" t="s">
        <v>468</v>
      </c>
      <c r="Q37" s="119" t="s">
        <v>87</v>
      </c>
      <c r="R37" s="46" t="s">
        <v>665</v>
      </c>
      <c r="S37" s="46" t="s">
        <v>87</v>
      </c>
      <c r="T37" s="46" t="s">
        <v>724</v>
      </c>
      <c r="U37" s="49" t="s">
        <v>88</v>
      </c>
      <c r="V37" s="49"/>
      <c r="W37" s="65">
        <v>15</v>
      </c>
      <c r="X37" s="65" t="s">
        <v>469</v>
      </c>
      <c r="Y37" s="65">
        <v>15</v>
      </c>
      <c r="Z37" s="65" t="s">
        <v>470</v>
      </c>
      <c r="AA37" s="65">
        <v>15</v>
      </c>
      <c r="AB37" s="65" t="s">
        <v>471</v>
      </c>
      <c r="AC37" s="70">
        <v>15</v>
      </c>
      <c r="AD37" s="65" t="s">
        <v>472</v>
      </c>
      <c r="AE37" s="65">
        <v>15</v>
      </c>
      <c r="AF37" s="65" t="s">
        <v>473</v>
      </c>
      <c r="AG37" s="65">
        <v>15</v>
      </c>
      <c r="AH37" s="65" t="s">
        <v>474</v>
      </c>
      <c r="AI37" s="70">
        <v>10</v>
      </c>
      <c r="AJ37" s="65" t="s">
        <v>475</v>
      </c>
      <c r="AK37" s="70" t="s">
        <v>151</v>
      </c>
      <c r="AL37" s="71">
        <f>IF(P37&lt;&gt;"", 1-COUNTBLANK(P37:P37)," ")</f>
        <v>1</v>
      </c>
      <c r="AM37" s="72">
        <f t="shared" si="4"/>
        <v>100</v>
      </c>
      <c r="AN37" s="72" t="str">
        <f t="shared" si="5"/>
        <v>FUERTE</v>
      </c>
      <c r="AO37" s="72">
        <f>(SUM(AM37:AM37))</f>
        <v>100</v>
      </c>
      <c r="AP37" s="72">
        <f>COUNTIF(J37:J37,"*")</f>
        <v>1</v>
      </c>
      <c r="AQ37" s="72">
        <f>+AO37/AP37</f>
        <v>100</v>
      </c>
      <c r="AR37" s="72" t="str">
        <f>IF(AQ37&lt;50,"DEBIL",IF(AQ37&lt;96,"MODERADO","FUERTE"))</f>
        <v>FUERTE</v>
      </c>
      <c r="AS37" s="73" t="str">
        <f>IFERROR(CONCATENATE(AQ37," ", AR37)," ")</f>
        <v>100 FUERTE</v>
      </c>
      <c r="AT37" s="90">
        <f>SUM(IF(AK37="probabilidad",AM37,0))</f>
        <v>100</v>
      </c>
      <c r="AU37" s="90">
        <f>COUNTIF(AK37:AK37,"Probabilidad")</f>
        <v>1</v>
      </c>
      <c r="AV37" s="90">
        <f>AT37/AU37</f>
        <v>100</v>
      </c>
      <c r="AW37" s="90" t="str">
        <f>IF(AV37&lt;50,"No disminuye",IF(AV37&lt;96,"Indirectamente","Directamente"))</f>
        <v>Directamente</v>
      </c>
      <c r="AX37" s="73" t="s">
        <v>83</v>
      </c>
      <c r="AY37" s="73" t="str">
        <f t="shared" si="8"/>
        <v>Mayor</v>
      </c>
      <c r="AZ37" s="74" t="str">
        <f t="shared" si="9"/>
        <v>ALTO</v>
      </c>
      <c r="BA37" s="81" t="s">
        <v>97</v>
      </c>
      <c r="BB37" s="61" t="s">
        <v>476</v>
      </c>
      <c r="BC37" s="61" t="s">
        <v>477</v>
      </c>
      <c r="BD37" s="61" t="s">
        <v>478</v>
      </c>
      <c r="BE37" s="76">
        <v>43983</v>
      </c>
      <c r="BF37" s="76">
        <v>44074</v>
      </c>
      <c r="BG37" s="88">
        <v>1</v>
      </c>
      <c r="BH37" s="61" t="s">
        <v>479</v>
      </c>
      <c r="BI37" s="61" t="s">
        <v>480</v>
      </c>
    </row>
    <row r="38" spans="1:61" ht="283.5" customHeight="1" x14ac:dyDescent="0.25">
      <c r="A38" s="82" t="s">
        <v>222</v>
      </c>
      <c r="B38" s="63">
        <v>18</v>
      </c>
      <c r="C38" s="64">
        <v>44195</v>
      </c>
      <c r="D38" s="49" t="s">
        <v>481</v>
      </c>
      <c r="E38" s="45" t="s">
        <v>677</v>
      </c>
      <c r="F38" s="49">
        <v>1</v>
      </c>
      <c r="G38" s="49" t="s">
        <v>482</v>
      </c>
      <c r="H38" s="68" t="s">
        <v>483</v>
      </c>
      <c r="I38" s="49"/>
      <c r="J38" s="49" t="s">
        <v>484</v>
      </c>
      <c r="K38" s="49"/>
      <c r="L38" s="63" t="s">
        <v>312</v>
      </c>
      <c r="M38" s="63" t="s">
        <v>84</v>
      </c>
      <c r="N38" s="66" t="str">
        <f t="shared" ref="N38:N56" si="10">IFERROR(IF(AND(L38&lt;&gt;"",M38&lt;&gt;""),(INDEX(matriz1,MATCH(L38,Probalidad,0),MATCH(M38,impacto,0))),""),"")</f>
        <v>EXTREMO</v>
      </c>
      <c r="O38" s="67" t="s">
        <v>485</v>
      </c>
      <c r="P38" s="89" t="s">
        <v>486</v>
      </c>
      <c r="Q38" s="119" t="s">
        <v>87</v>
      </c>
      <c r="R38" s="46" t="s">
        <v>669</v>
      </c>
      <c r="S38" s="46" t="s">
        <v>87</v>
      </c>
      <c r="T38" s="46" t="s">
        <v>714</v>
      </c>
      <c r="U38" s="49" t="s">
        <v>88</v>
      </c>
      <c r="V38" s="49"/>
      <c r="W38" s="65">
        <v>15</v>
      </c>
      <c r="X38" s="65" t="s">
        <v>487</v>
      </c>
      <c r="Y38" s="65">
        <v>15</v>
      </c>
      <c r="Z38" s="65" t="s">
        <v>487</v>
      </c>
      <c r="AA38" s="65">
        <v>15</v>
      </c>
      <c r="AB38" s="65" t="s">
        <v>487</v>
      </c>
      <c r="AC38" s="70">
        <v>15</v>
      </c>
      <c r="AD38" s="65" t="s">
        <v>487</v>
      </c>
      <c r="AE38" s="65">
        <v>15</v>
      </c>
      <c r="AF38" s="65" t="s">
        <v>487</v>
      </c>
      <c r="AG38" s="65">
        <v>15</v>
      </c>
      <c r="AH38" s="65" t="s">
        <v>487</v>
      </c>
      <c r="AI38" s="70">
        <v>10</v>
      </c>
      <c r="AJ38" s="65" t="s">
        <v>487</v>
      </c>
      <c r="AK38" s="70" t="s">
        <v>151</v>
      </c>
      <c r="AL38" s="71">
        <v>3</v>
      </c>
      <c r="AM38" s="72">
        <f t="shared" si="4"/>
        <v>100</v>
      </c>
      <c r="AN38" s="72" t="str">
        <f t="shared" si="5"/>
        <v>FUERTE</v>
      </c>
      <c r="AO38" s="153">
        <f>(SUM(AM38:AM40))</f>
        <v>300</v>
      </c>
      <c r="AP38" s="153">
        <f>COUNTIF(J38:J40,"*")</f>
        <v>3</v>
      </c>
      <c r="AQ38" s="153">
        <f>+AO38/AP38</f>
        <v>100</v>
      </c>
      <c r="AR38" s="153" t="str">
        <f>IF(AQ38&lt;50,"DEBIL",IF(AQ38&lt;96,"MODERADO","FUERTE"))</f>
        <v>FUERTE</v>
      </c>
      <c r="AS38" s="73" t="str">
        <f>IFERROR(CONCATENATE(AQ38," ", AR38)," ")</f>
        <v>100 FUERTE</v>
      </c>
      <c r="AT38" s="152">
        <f>SUM(IF(AK38="probabilidad",AM38,0),IF(AK39="probabilidad",AM39,0),IF(AK40="probabilidad",AM40,0))</f>
        <v>300</v>
      </c>
      <c r="AU38" s="152">
        <f>COUNTIF(AK38:AK40,"Probabilidad")</f>
        <v>3</v>
      </c>
      <c r="AV38" s="152">
        <f>AT38/AU38</f>
        <v>100</v>
      </c>
      <c r="AW38" s="152" t="str">
        <f>IF(AV38&lt;50,"No disminuye",IF(AV38&lt;96,"Indirectamente","Directamente"))</f>
        <v>Directamente</v>
      </c>
      <c r="AX38" s="73" t="s">
        <v>83</v>
      </c>
      <c r="AY38" s="73" t="str">
        <f t="shared" si="8"/>
        <v>Mayor</v>
      </c>
      <c r="AZ38" s="74" t="str">
        <f t="shared" si="9"/>
        <v>ALTO</v>
      </c>
      <c r="BA38" s="81" t="s">
        <v>97</v>
      </c>
      <c r="BB38" s="61" t="s">
        <v>488</v>
      </c>
      <c r="BC38" s="61" t="s">
        <v>487</v>
      </c>
      <c r="BD38" s="61" t="s">
        <v>489</v>
      </c>
      <c r="BE38" s="76">
        <v>43831</v>
      </c>
      <c r="BF38" s="76">
        <v>44196</v>
      </c>
      <c r="BG38" s="88" t="s">
        <v>490</v>
      </c>
      <c r="BH38" s="61" t="s">
        <v>491</v>
      </c>
      <c r="BI38" s="61" t="s">
        <v>492</v>
      </c>
    </row>
    <row r="39" spans="1:61" ht="186.75" customHeight="1" x14ac:dyDescent="0.25">
      <c r="A39" s="82" t="s">
        <v>222</v>
      </c>
      <c r="B39" s="63">
        <v>18</v>
      </c>
      <c r="C39" s="64">
        <v>44195</v>
      </c>
      <c r="D39" s="49" t="s">
        <v>481</v>
      </c>
      <c r="E39" s="45" t="s">
        <v>677</v>
      </c>
      <c r="F39" s="49">
        <v>1</v>
      </c>
      <c r="G39" s="49" t="s">
        <v>482</v>
      </c>
      <c r="H39" s="68" t="s">
        <v>483</v>
      </c>
      <c r="I39" s="49" t="s">
        <v>80</v>
      </c>
      <c r="J39" s="65" t="s">
        <v>493</v>
      </c>
      <c r="K39" s="65"/>
      <c r="L39" s="63" t="s">
        <v>312</v>
      </c>
      <c r="M39" s="63" t="s">
        <v>84</v>
      </c>
      <c r="N39" s="66" t="str">
        <f t="shared" si="10"/>
        <v>EXTREMO</v>
      </c>
      <c r="O39" s="67" t="s">
        <v>494</v>
      </c>
      <c r="P39" s="68" t="s">
        <v>495</v>
      </c>
      <c r="Q39" s="119" t="s">
        <v>87</v>
      </c>
      <c r="R39" s="46" t="s">
        <v>670</v>
      </c>
      <c r="S39" s="46" t="s">
        <v>87</v>
      </c>
      <c r="T39" s="46" t="s">
        <v>715</v>
      </c>
      <c r="U39" s="49" t="s">
        <v>88</v>
      </c>
      <c r="V39" s="49"/>
      <c r="W39" s="65">
        <v>15</v>
      </c>
      <c r="X39" s="65" t="s">
        <v>496</v>
      </c>
      <c r="Y39" s="65">
        <v>15</v>
      </c>
      <c r="Z39" s="65" t="s">
        <v>496</v>
      </c>
      <c r="AA39" s="65">
        <v>15</v>
      </c>
      <c r="AB39" s="65" t="s">
        <v>496</v>
      </c>
      <c r="AC39" s="70">
        <v>15</v>
      </c>
      <c r="AD39" s="65" t="s">
        <v>496</v>
      </c>
      <c r="AE39" s="65">
        <v>15</v>
      </c>
      <c r="AF39" s="65" t="s">
        <v>496</v>
      </c>
      <c r="AG39" s="65">
        <v>15</v>
      </c>
      <c r="AH39" s="65" t="s">
        <v>496</v>
      </c>
      <c r="AI39" s="70">
        <v>10</v>
      </c>
      <c r="AJ39" s="65" t="s">
        <v>496</v>
      </c>
      <c r="AK39" s="70" t="s">
        <v>151</v>
      </c>
      <c r="AL39" s="71">
        <v>3</v>
      </c>
      <c r="AM39" s="72">
        <f t="shared" si="4"/>
        <v>100</v>
      </c>
      <c r="AN39" s="72" t="str">
        <f t="shared" si="5"/>
        <v>FUERTE</v>
      </c>
      <c r="AO39" s="153"/>
      <c r="AP39" s="153"/>
      <c r="AQ39" s="153"/>
      <c r="AR39" s="153"/>
      <c r="AS39" s="73" t="s">
        <v>114</v>
      </c>
      <c r="AT39" s="152"/>
      <c r="AU39" s="152"/>
      <c r="AV39" s="152"/>
      <c r="AW39" s="152"/>
      <c r="AX39" s="73" t="s">
        <v>83</v>
      </c>
      <c r="AY39" s="73" t="str">
        <f t="shared" si="8"/>
        <v>Mayor</v>
      </c>
      <c r="AZ39" s="74" t="str">
        <f t="shared" si="9"/>
        <v>ALTO</v>
      </c>
      <c r="BA39" s="81" t="s">
        <v>97</v>
      </c>
      <c r="BB39" s="49" t="s">
        <v>497</v>
      </c>
      <c r="BC39" s="49" t="s">
        <v>498</v>
      </c>
      <c r="BD39" s="49" t="s">
        <v>489</v>
      </c>
      <c r="BE39" s="76">
        <v>43831</v>
      </c>
      <c r="BF39" s="76">
        <v>44196</v>
      </c>
      <c r="BG39" s="88" t="s">
        <v>499</v>
      </c>
      <c r="BH39" s="49" t="s">
        <v>500</v>
      </c>
      <c r="BI39" s="49" t="s">
        <v>501</v>
      </c>
    </row>
    <row r="40" spans="1:61" ht="236.25" x14ac:dyDescent="0.25">
      <c r="A40" s="82" t="s">
        <v>222</v>
      </c>
      <c r="B40" s="63">
        <v>18</v>
      </c>
      <c r="C40" s="64">
        <v>44195</v>
      </c>
      <c r="D40" s="49" t="s">
        <v>481</v>
      </c>
      <c r="E40" s="45" t="s">
        <v>677</v>
      </c>
      <c r="F40" s="49">
        <v>1</v>
      </c>
      <c r="G40" s="49" t="s">
        <v>482</v>
      </c>
      <c r="H40" s="68" t="s">
        <v>483</v>
      </c>
      <c r="I40" s="49"/>
      <c r="J40" s="49" t="s">
        <v>502</v>
      </c>
      <c r="K40" s="49"/>
      <c r="L40" s="63" t="s">
        <v>312</v>
      </c>
      <c r="M40" s="63" t="s">
        <v>84</v>
      </c>
      <c r="N40" s="66" t="str">
        <f t="shared" si="10"/>
        <v>EXTREMO</v>
      </c>
      <c r="O40" s="67" t="s">
        <v>503</v>
      </c>
      <c r="P40" s="68" t="s">
        <v>504</v>
      </c>
      <c r="Q40" s="119" t="s">
        <v>87</v>
      </c>
      <c r="R40" s="46" t="s">
        <v>671</v>
      </c>
      <c r="S40" s="46" t="s">
        <v>87</v>
      </c>
      <c r="T40" s="46" t="s">
        <v>713</v>
      </c>
      <c r="U40" s="49" t="s">
        <v>88</v>
      </c>
      <c r="V40" s="49"/>
      <c r="W40" s="65">
        <v>15</v>
      </c>
      <c r="X40" s="65" t="s">
        <v>505</v>
      </c>
      <c r="Y40" s="65">
        <v>15</v>
      </c>
      <c r="Z40" s="65" t="s">
        <v>505</v>
      </c>
      <c r="AA40" s="65">
        <v>15</v>
      </c>
      <c r="AB40" s="65" t="s">
        <v>505</v>
      </c>
      <c r="AC40" s="70">
        <v>15</v>
      </c>
      <c r="AD40" s="65" t="s">
        <v>505</v>
      </c>
      <c r="AE40" s="65">
        <v>15</v>
      </c>
      <c r="AF40" s="65" t="s">
        <v>505</v>
      </c>
      <c r="AG40" s="65">
        <v>15</v>
      </c>
      <c r="AH40" s="65" t="s">
        <v>505</v>
      </c>
      <c r="AI40" s="70">
        <v>10</v>
      </c>
      <c r="AJ40" s="65" t="s">
        <v>505</v>
      </c>
      <c r="AK40" s="70" t="s">
        <v>151</v>
      </c>
      <c r="AL40" s="71">
        <v>3</v>
      </c>
      <c r="AM40" s="72">
        <f t="shared" si="4"/>
        <v>100</v>
      </c>
      <c r="AN40" s="72" t="str">
        <f t="shared" si="5"/>
        <v>FUERTE</v>
      </c>
      <c r="AO40" s="153"/>
      <c r="AP40" s="153"/>
      <c r="AQ40" s="153"/>
      <c r="AR40" s="153"/>
      <c r="AS40" s="73" t="s">
        <v>114</v>
      </c>
      <c r="AT40" s="152"/>
      <c r="AU40" s="152"/>
      <c r="AV40" s="152"/>
      <c r="AW40" s="152"/>
      <c r="AX40" s="73" t="s">
        <v>83</v>
      </c>
      <c r="AY40" s="73" t="str">
        <f t="shared" si="8"/>
        <v>Mayor</v>
      </c>
      <c r="AZ40" s="74" t="str">
        <f t="shared" si="9"/>
        <v>ALTO</v>
      </c>
      <c r="BA40" s="81" t="s">
        <v>97</v>
      </c>
      <c r="BB40" s="61" t="s">
        <v>506</v>
      </c>
      <c r="BC40" s="61" t="s">
        <v>507</v>
      </c>
      <c r="BD40" s="61" t="s">
        <v>489</v>
      </c>
      <c r="BE40" s="76">
        <v>43831</v>
      </c>
      <c r="BF40" s="76">
        <v>44196</v>
      </c>
      <c r="BG40" s="88" t="s">
        <v>508</v>
      </c>
      <c r="BH40" s="61" t="s">
        <v>509</v>
      </c>
      <c r="BI40" s="61" t="s">
        <v>510</v>
      </c>
    </row>
    <row r="41" spans="1:61" ht="195" customHeight="1" x14ac:dyDescent="0.25">
      <c r="A41" s="82" t="s">
        <v>76</v>
      </c>
      <c r="B41" s="82">
        <v>17</v>
      </c>
      <c r="C41" s="83">
        <v>44188</v>
      </c>
      <c r="D41" s="49" t="s">
        <v>511</v>
      </c>
      <c r="E41" s="45" t="s">
        <v>692</v>
      </c>
      <c r="F41" s="49">
        <v>1</v>
      </c>
      <c r="G41" s="49" t="s">
        <v>512</v>
      </c>
      <c r="H41" s="68" t="s">
        <v>513</v>
      </c>
      <c r="I41" s="49" t="s">
        <v>80</v>
      </c>
      <c r="J41" s="49" t="s">
        <v>514</v>
      </c>
      <c r="K41" s="49"/>
      <c r="L41" s="63" t="s">
        <v>83</v>
      </c>
      <c r="M41" s="63" t="s">
        <v>141</v>
      </c>
      <c r="N41" s="66" t="str">
        <f t="shared" si="10"/>
        <v>EXTREMO</v>
      </c>
      <c r="O41" s="67" t="s">
        <v>515</v>
      </c>
      <c r="P41" s="89" t="s">
        <v>516</v>
      </c>
      <c r="Q41" s="118" t="s">
        <v>87</v>
      </c>
      <c r="R41" s="46" t="s">
        <v>698</v>
      </c>
      <c r="S41" s="46" t="s">
        <v>710</v>
      </c>
      <c r="T41" s="46" t="s">
        <v>709</v>
      </c>
      <c r="U41" s="49" t="s">
        <v>88</v>
      </c>
      <c r="V41" s="49"/>
      <c r="W41" s="65">
        <v>15</v>
      </c>
      <c r="X41" s="65" t="s">
        <v>517</v>
      </c>
      <c r="Y41" s="65">
        <v>15</v>
      </c>
      <c r="Z41" s="65" t="s">
        <v>517</v>
      </c>
      <c r="AA41" s="65">
        <v>15</v>
      </c>
      <c r="AB41" s="65" t="s">
        <v>517</v>
      </c>
      <c r="AC41" s="70">
        <v>15</v>
      </c>
      <c r="AD41" s="65" t="s">
        <v>517</v>
      </c>
      <c r="AE41" s="65">
        <v>15</v>
      </c>
      <c r="AF41" s="65" t="s">
        <v>517</v>
      </c>
      <c r="AG41" s="65">
        <v>15</v>
      </c>
      <c r="AH41" s="65" t="s">
        <v>517</v>
      </c>
      <c r="AI41" s="70">
        <v>10</v>
      </c>
      <c r="AJ41" s="65" t="s">
        <v>517</v>
      </c>
      <c r="AK41" s="70" t="s">
        <v>151</v>
      </c>
      <c r="AL41" s="71">
        <f>IF(P41&lt;&gt;"", 2-COUNTBLANK(P41:P42)," ")</f>
        <v>2</v>
      </c>
      <c r="AM41" s="72">
        <f t="shared" si="4"/>
        <v>100</v>
      </c>
      <c r="AN41" s="72" t="str">
        <f t="shared" si="5"/>
        <v>FUERTE</v>
      </c>
      <c r="AO41" s="153">
        <f>(SUM(AM41:AM43))</f>
        <v>200</v>
      </c>
      <c r="AP41" s="153">
        <f>COUNTIF(J41:J43,"*")</f>
        <v>2</v>
      </c>
      <c r="AQ41" s="153">
        <f>+AO41/AP41</f>
        <v>100</v>
      </c>
      <c r="AR41" s="153" t="str">
        <f>IF(AQ41&lt;50,"DEBIL",IF(AQ41&lt;96,"MODERADO","FUERTE"))</f>
        <v>FUERTE</v>
      </c>
      <c r="AS41" s="73" t="str">
        <f>IFERROR(CONCATENATE(AQ41," ", AR41)," ")</f>
        <v>100 FUERTE</v>
      </c>
      <c r="AT41" s="152">
        <f>SUM(IF(AK41="probabilidad",AM41,0),IF(AK42="probabilidad",AM42,0),IF(AK43="probabilidad",AM43,0))</f>
        <v>200</v>
      </c>
      <c r="AU41" s="152">
        <f>COUNTIF(AK41:AK43,"Probabilidad")</f>
        <v>2</v>
      </c>
      <c r="AV41" s="152">
        <f>AT41/AU41</f>
        <v>100</v>
      </c>
      <c r="AW41" s="152" t="str">
        <f>IF(AV41&lt;50,"No disminuye",IF(AV41&lt;96,"Indirectamente","Directamente"))</f>
        <v>Directamente</v>
      </c>
      <c r="AX41" s="73" t="s">
        <v>83</v>
      </c>
      <c r="AY41" s="73" t="str">
        <f t="shared" si="8"/>
        <v>Catastrófico</v>
      </c>
      <c r="AZ41" s="74" t="str">
        <f t="shared" si="9"/>
        <v>EXTREMO</v>
      </c>
      <c r="BA41" s="81" t="s">
        <v>97</v>
      </c>
      <c r="BB41" s="91" t="s">
        <v>518</v>
      </c>
      <c r="BC41" s="61" t="s">
        <v>519</v>
      </c>
      <c r="BD41" s="61" t="s">
        <v>520</v>
      </c>
      <c r="BE41" s="76">
        <v>43831</v>
      </c>
      <c r="BF41" s="76">
        <v>44196</v>
      </c>
      <c r="BG41" s="88" t="s">
        <v>521</v>
      </c>
      <c r="BH41" s="61" t="s">
        <v>522</v>
      </c>
      <c r="BI41" s="61" t="s">
        <v>523</v>
      </c>
    </row>
    <row r="42" spans="1:61" ht="195" customHeight="1" x14ac:dyDescent="0.25">
      <c r="A42" s="82" t="s">
        <v>76</v>
      </c>
      <c r="B42" s="82">
        <v>17</v>
      </c>
      <c r="C42" s="83">
        <v>44188</v>
      </c>
      <c r="D42" s="49" t="s">
        <v>511</v>
      </c>
      <c r="E42" s="45" t="s">
        <v>692</v>
      </c>
      <c r="F42" s="49">
        <v>1</v>
      </c>
      <c r="G42" s="49" t="s">
        <v>512</v>
      </c>
      <c r="H42" s="68" t="s">
        <v>513</v>
      </c>
      <c r="I42" s="49" t="s">
        <v>203</v>
      </c>
      <c r="J42" s="65" t="s">
        <v>524</v>
      </c>
      <c r="K42" s="65"/>
      <c r="L42" s="63" t="s">
        <v>83</v>
      </c>
      <c r="M42" s="63" t="s">
        <v>141</v>
      </c>
      <c r="N42" s="66" t="str">
        <f t="shared" si="10"/>
        <v>EXTREMO</v>
      </c>
      <c r="O42" s="67" t="s">
        <v>525</v>
      </c>
      <c r="P42" s="68" t="s">
        <v>526</v>
      </c>
      <c r="Q42" s="118" t="s">
        <v>87</v>
      </c>
      <c r="R42" s="46" t="s">
        <v>699</v>
      </c>
      <c r="S42" s="117" t="s">
        <v>87</v>
      </c>
      <c r="T42" s="46" t="s">
        <v>712</v>
      </c>
      <c r="U42" s="49" t="s">
        <v>88</v>
      </c>
      <c r="V42" s="49"/>
      <c r="W42" s="65">
        <v>15</v>
      </c>
      <c r="X42" s="65" t="s">
        <v>527</v>
      </c>
      <c r="Y42" s="65">
        <v>15</v>
      </c>
      <c r="Z42" s="65" t="s">
        <v>527</v>
      </c>
      <c r="AA42" s="65">
        <v>15</v>
      </c>
      <c r="AB42" s="65" t="s">
        <v>527</v>
      </c>
      <c r="AC42" s="70">
        <v>15</v>
      </c>
      <c r="AD42" s="65" t="s">
        <v>527</v>
      </c>
      <c r="AE42" s="65">
        <v>15</v>
      </c>
      <c r="AF42" s="65" t="s">
        <v>527</v>
      </c>
      <c r="AG42" s="65">
        <v>15</v>
      </c>
      <c r="AH42" s="65" t="s">
        <v>527</v>
      </c>
      <c r="AI42" s="70">
        <v>10</v>
      </c>
      <c r="AJ42" s="65" t="s">
        <v>527</v>
      </c>
      <c r="AK42" s="70" t="s">
        <v>151</v>
      </c>
      <c r="AL42" s="71">
        <v>2</v>
      </c>
      <c r="AM42" s="72">
        <f t="shared" si="4"/>
        <v>100</v>
      </c>
      <c r="AN42" s="72" t="str">
        <f t="shared" si="5"/>
        <v>FUERTE</v>
      </c>
      <c r="AO42" s="153"/>
      <c r="AP42" s="153"/>
      <c r="AQ42" s="153"/>
      <c r="AR42" s="153"/>
      <c r="AS42" s="73" t="s">
        <v>114</v>
      </c>
      <c r="AT42" s="152"/>
      <c r="AU42" s="152"/>
      <c r="AV42" s="152"/>
      <c r="AW42" s="152"/>
      <c r="AX42" s="73" t="s">
        <v>83</v>
      </c>
      <c r="AY42" s="73" t="str">
        <f t="shared" si="8"/>
        <v>Catastrófico</v>
      </c>
      <c r="AZ42" s="74" t="str">
        <f t="shared" si="9"/>
        <v>EXTREMO</v>
      </c>
      <c r="BA42" s="81" t="s">
        <v>97</v>
      </c>
      <c r="BB42" s="68" t="s">
        <v>518</v>
      </c>
      <c r="BC42" s="49" t="s">
        <v>528</v>
      </c>
      <c r="BD42" s="49" t="s">
        <v>520</v>
      </c>
      <c r="BE42" s="76">
        <v>43831</v>
      </c>
      <c r="BF42" s="76">
        <v>44196</v>
      </c>
      <c r="BG42" s="88" t="s">
        <v>529</v>
      </c>
      <c r="BH42" s="49" t="s">
        <v>530</v>
      </c>
      <c r="BI42" s="49" t="s">
        <v>531</v>
      </c>
    </row>
    <row r="43" spans="1:61" ht="190.5" customHeight="1" x14ac:dyDescent="0.25">
      <c r="A43" s="82" t="s">
        <v>76</v>
      </c>
      <c r="B43" s="82">
        <v>17</v>
      </c>
      <c r="C43" s="83">
        <v>44188</v>
      </c>
      <c r="D43" s="49" t="s">
        <v>511</v>
      </c>
      <c r="E43" s="45" t="s">
        <v>692</v>
      </c>
      <c r="F43" s="49">
        <v>1</v>
      </c>
      <c r="G43" s="49" t="s">
        <v>512</v>
      </c>
      <c r="H43" s="68" t="s">
        <v>513</v>
      </c>
      <c r="I43" s="49"/>
      <c r="J43" s="49"/>
      <c r="K43" s="49"/>
      <c r="L43" s="63" t="s">
        <v>83</v>
      </c>
      <c r="M43" s="63" t="s">
        <v>141</v>
      </c>
      <c r="N43" s="66" t="str">
        <f t="shared" si="10"/>
        <v>EXTREMO</v>
      </c>
      <c r="O43" s="67"/>
      <c r="P43" s="68"/>
      <c r="Q43" s="119"/>
      <c r="R43" s="49"/>
      <c r="S43" s="49"/>
      <c r="T43" s="49"/>
      <c r="U43" s="49"/>
      <c r="V43" s="49"/>
      <c r="W43" s="65"/>
      <c r="X43" s="65"/>
      <c r="Y43" s="65"/>
      <c r="Z43" s="65"/>
      <c r="AA43" s="65"/>
      <c r="AB43" s="65"/>
      <c r="AC43" s="70"/>
      <c r="AD43" s="65"/>
      <c r="AE43" s="65"/>
      <c r="AF43" s="65"/>
      <c r="AG43" s="65"/>
      <c r="AH43" s="65"/>
      <c r="AI43" s="70"/>
      <c r="AJ43" s="65"/>
      <c r="AK43" s="70"/>
      <c r="AL43" s="71"/>
      <c r="AM43" s="72" t="str">
        <f t="shared" si="4"/>
        <v xml:space="preserve"> </v>
      </c>
      <c r="AN43" s="72" t="str">
        <f t="shared" si="5"/>
        <v xml:space="preserve"> </v>
      </c>
      <c r="AO43" s="153"/>
      <c r="AP43" s="153"/>
      <c r="AQ43" s="153"/>
      <c r="AR43" s="153"/>
      <c r="AS43" s="73" t="s">
        <v>114</v>
      </c>
      <c r="AT43" s="152"/>
      <c r="AU43" s="152"/>
      <c r="AV43" s="152"/>
      <c r="AW43" s="152"/>
      <c r="AX43" s="73" t="s">
        <v>83</v>
      </c>
      <c r="AY43" s="73" t="str">
        <f t="shared" si="8"/>
        <v>Catastrófico</v>
      </c>
      <c r="AZ43" s="74" t="str">
        <f t="shared" si="9"/>
        <v>EXTREMO</v>
      </c>
      <c r="BA43" s="81" t="s">
        <v>97</v>
      </c>
      <c r="BB43" s="91" t="s">
        <v>532</v>
      </c>
      <c r="BC43" s="61" t="s">
        <v>533</v>
      </c>
      <c r="BD43" s="61" t="s">
        <v>520</v>
      </c>
      <c r="BE43" s="76"/>
      <c r="BF43" s="76"/>
      <c r="BG43" s="88"/>
      <c r="BH43" s="61"/>
      <c r="BI43" s="61"/>
    </row>
    <row r="44" spans="1:61" ht="330.75" customHeight="1" x14ac:dyDescent="0.25">
      <c r="A44" s="82" t="s">
        <v>280</v>
      </c>
      <c r="B44" s="82">
        <v>16</v>
      </c>
      <c r="C44" s="83">
        <v>43971</v>
      </c>
      <c r="D44" s="49" t="s">
        <v>534</v>
      </c>
      <c r="E44" s="45" t="s">
        <v>692</v>
      </c>
      <c r="F44" s="49">
        <v>1</v>
      </c>
      <c r="G44" s="49" t="s">
        <v>535</v>
      </c>
      <c r="H44" s="68" t="s">
        <v>536</v>
      </c>
      <c r="I44" s="49" t="s">
        <v>80</v>
      </c>
      <c r="J44" s="49" t="s">
        <v>537</v>
      </c>
      <c r="K44" s="49"/>
      <c r="L44" s="63" t="s">
        <v>164</v>
      </c>
      <c r="M44" s="63" t="s">
        <v>141</v>
      </c>
      <c r="N44" s="66" t="str">
        <f t="shared" si="10"/>
        <v>EXTREMO</v>
      </c>
      <c r="O44" s="67" t="s">
        <v>538</v>
      </c>
      <c r="P44" s="89" t="s">
        <v>539</v>
      </c>
      <c r="Q44" s="119" t="s">
        <v>87</v>
      </c>
      <c r="R44" s="46" t="s">
        <v>666</v>
      </c>
      <c r="S44" s="46" t="s">
        <v>87</v>
      </c>
      <c r="T44" s="46" t="s">
        <v>711</v>
      </c>
      <c r="U44" s="49" t="s">
        <v>88</v>
      </c>
      <c r="V44" s="49"/>
      <c r="W44" s="65">
        <v>15</v>
      </c>
      <c r="X44" s="65" t="s">
        <v>540</v>
      </c>
      <c r="Y44" s="65">
        <v>15</v>
      </c>
      <c r="Z44" s="65" t="s">
        <v>540</v>
      </c>
      <c r="AA44" s="65">
        <v>15</v>
      </c>
      <c r="AB44" s="65" t="s">
        <v>540</v>
      </c>
      <c r="AC44" s="70" t="s">
        <v>541</v>
      </c>
      <c r="AD44" s="65" t="s">
        <v>542</v>
      </c>
      <c r="AE44" s="65">
        <v>15</v>
      </c>
      <c r="AF44" s="65" t="s">
        <v>543</v>
      </c>
      <c r="AG44" s="65">
        <v>15</v>
      </c>
      <c r="AH44" s="65" t="s">
        <v>544</v>
      </c>
      <c r="AI44" s="70" t="s">
        <v>545</v>
      </c>
      <c r="AJ44" s="65" t="s">
        <v>544</v>
      </c>
      <c r="AK44" s="70" t="s">
        <v>151</v>
      </c>
      <c r="AL44" s="71">
        <f>IF(P44&lt;&gt;"", 5-COUNTBLANK(P44:P45)," ")</f>
        <v>4</v>
      </c>
      <c r="AM44" s="72">
        <f t="shared" si="4"/>
        <v>100</v>
      </c>
      <c r="AN44" s="72" t="str">
        <f t="shared" si="5"/>
        <v>FUERTE</v>
      </c>
      <c r="AO44" s="153">
        <f>(SUM(AM44:AM45))</f>
        <v>100</v>
      </c>
      <c r="AP44" s="153">
        <f>COUNTIF(J44:J45,"*")</f>
        <v>2</v>
      </c>
      <c r="AQ44" s="153">
        <f>+AO44/AP44</f>
        <v>50</v>
      </c>
      <c r="AR44" s="153" t="str">
        <f>IF(AQ44&lt;50,"DEBIL",IF(AQ44&lt;96,"MODERADO","FUERTE"))</f>
        <v>MODERADO</v>
      </c>
      <c r="AS44" s="73" t="str">
        <f>IFERROR(CONCATENATE(AQ44," ", AR44)," ")</f>
        <v>50 MODERADO</v>
      </c>
      <c r="AT44" s="152">
        <f>SUM(IF(AK44="probabilidad",AM44,0),IF(AK45="probabilidad",AM45,0))</f>
        <v>100</v>
      </c>
      <c r="AU44" s="152">
        <f>COUNTIF(AK44:AK45,"Probabilidad")</f>
        <v>1</v>
      </c>
      <c r="AV44" s="152">
        <f>IFERROR(AT44/AU44,0)</f>
        <v>100</v>
      </c>
      <c r="AW44" s="152" t="str">
        <f>IF(AV44&lt;50,"No disminuye",IF(AV44&lt;96,"Indirectamente","Directamente"))</f>
        <v>Directamente</v>
      </c>
      <c r="AX44" s="73" t="s">
        <v>83</v>
      </c>
      <c r="AY44" s="73" t="str">
        <f t="shared" si="8"/>
        <v>Catastrófico</v>
      </c>
      <c r="AZ44" s="74" t="str">
        <f t="shared" si="9"/>
        <v>EXTREMO</v>
      </c>
      <c r="BA44" s="81" t="s">
        <v>97</v>
      </c>
      <c r="BB44" s="61" t="s">
        <v>546</v>
      </c>
      <c r="BC44" s="61" t="s">
        <v>547</v>
      </c>
      <c r="BD44" s="61" t="s">
        <v>548</v>
      </c>
      <c r="BE44" s="76">
        <v>43878</v>
      </c>
      <c r="BF44" s="76">
        <v>44074</v>
      </c>
      <c r="BG44" s="88" t="s">
        <v>549</v>
      </c>
      <c r="BH44" s="61" t="s">
        <v>550</v>
      </c>
      <c r="BI44" s="61" t="s">
        <v>551</v>
      </c>
    </row>
    <row r="45" spans="1:61" ht="78.75" x14ac:dyDescent="0.25">
      <c r="A45" s="82" t="s">
        <v>280</v>
      </c>
      <c r="B45" s="82">
        <v>16</v>
      </c>
      <c r="C45" s="83">
        <v>43971</v>
      </c>
      <c r="D45" s="49" t="s">
        <v>534</v>
      </c>
      <c r="E45" s="45" t="s">
        <v>692</v>
      </c>
      <c r="F45" s="49">
        <v>1</v>
      </c>
      <c r="G45" s="49" t="s">
        <v>535</v>
      </c>
      <c r="H45" s="68" t="s">
        <v>536</v>
      </c>
      <c r="I45" s="49"/>
      <c r="J45" s="65" t="s">
        <v>552</v>
      </c>
      <c r="K45" s="65"/>
      <c r="L45" s="63" t="s">
        <v>164</v>
      </c>
      <c r="M45" s="63" t="s">
        <v>141</v>
      </c>
      <c r="N45" s="66" t="str">
        <f t="shared" si="10"/>
        <v>EXTREMO</v>
      </c>
      <c r="O45" s="67"/>
      <c r="P45" s="68"/>
      <c r="Q45" s="119"/>
      <c r="R45" s="49"/>
      <c r="S45" s="49"/>
      <c r="T45" s="49"/>
      <c r="U45" s="49"/>
      <c r="V45" s="49"/>
      <c r="W45" s="65"/>
      <c r="X45" s="65"/>
      <c r="Y45" s="65"/>
      <c r="Z45" s="65"/>
      <c r="AA45" s="65"/>
      <c r="AB45" s="65"/>
      <c r="AC45" s="70"/>
      <c r="AD45" s="65"/>
      <c r="AE45" s="65"/>
      <c r="AF45" s="65"/>
      <c r="AG45" s="65"/>
      <c r="AH45" s="65"/>
      <c r="AI45" s="70"/>
      <c r="AJ45" s="65"/>
      <c r="AK45" s="70"/>
      <c r="AL45" s="71">
        <v>4</v>
      </c>
      <c r="AM45" s="72" t="str">
        <f t="shared" si="4"/>
        <v xml:space="preserve"> </v>
      </c>
      <c r="AN45" s="72" t="str">
        <f t="shared" si="5"/>
        <v xml:space="preserve"> </v>
      </c>
      <c r="AO45" s="153"/>
      <c r="AP45" s="153"/>
      <c r="AQ45" s="153"/>
      <c r="AR45" s="153"/>
      <c r="AS45" s="73" t="s">
        <v>333</v>
      </c>
      <c r="AT45" s="152"/>
      <c r="AU45" s="152"/>
      <c r="AV45" s="152"/>
      <c r="AW45" s="152"/>
      <c r="AX45" s="73" t="s">
        <v>83</v>
      </c>
      <c r="AY45" s="73" t="str">
        <f t="shared" si="8"/>
        <v>Catastrófico</v>
      </c>
      <c r="AZ45" s="74" t="str">
        <f t="shared" si="9"/>
        <v>EXTREMO</v>
      </c>
      <c r="BA45" s="81" t="s">
        <v>97</v>
      </c>
      <c r="BB45" s="49"/>
      <c r="BC45" s="49"/>
      <c r="BD45" s="49"/>
      <c r="BE45" s="76"/>
      <c r="BF45" s="76"/>
      <c r="BG45" s="88"/>
      <c r="BH45" s="49"/>
      <c r="BI45" s="49"/>
    </row>
    <row r="46" spans="1:61" ht="157.5" customHeight="1" x14ac:dyDescent="0.25">
      <c r="A46" s="82" t="s">
        <v>280</v>
      </c>
      <c r="B46" s="82">
        <v>17</v>
      </c>
      <c r="C46" s="83">
        <v>44202</v>
      </c>
      <c r="D46" s="49" t="s">
        <v>553</v>
      </c>
      <c r="E46" s="49" t="s">
        <v>676</v>
      </c>
      <c r="F46" s="49">
        <v>1</v>
      </c>
      <c r="G46" s="49" t="s">
        <v>554</v>
      </c>
      <c r="H46" s="68" t="s">
        <v>555</v>
      </c>
      <c r="I46" s="93" t="s">
        <v>80</v>
      </c>
      <c r="J46" s="93" t="s">
        <v>556</v>
      </c>
      <c r="K46" s="94"/>
      <c r="L46" s="63" t="s">
        <v>312</v>
      </c>
      <c r="M46" s="63" t="s">
        <v>141</v>
      </c>
      <c r="N46" s="66" t="str">
        <f t="shared" si="10"/>
        <v>EXTREMO</v>
      </c>
      <c r="O46" s="67" t="s">
        <v>557</v>
      </c>
      <c r="P46" s="89" t="s">
        <v>558</v>
      </c>
      <c r="Q46" s="118" t="s">
        <v>87</v>
      </c>
      <c r="R46" s="46" t="s">
        <v>668</v>
      </c>
      <c r="S46" s="46" t="s">
        <v>87</v>
      </c>
      <c r="T46" s="46" t="s">
        <v>716</v>
      </c>
      <c r="U46" s="49" t="s">
        <v>230</v>
      </c>
      <c r="V46" s="49"/>
      <c r="W46" s="65">
        <v>15</v>
      </c>
      <c r="X46" s="65" t="s">
        <v>559</v>
      </c>
      <c r="Y46" s="65">
        <v>15</v>
      </c>
      <c r="Z46" s="65" t="s">
        <v>560</v>
      </c>
      <c r="AA46" s="65">
        <v>15</v>
      </c>
      <c r="AB46" s="65" t="s">
        <v>561</v>
      </c>
      <c r="AC46" s="70">
        <v>15</v>
      </c>
      <c r="AD46" s="65" t="s">
        <v>562</v>
      </c>
      <c r="AE46" s="65">
        <v>15</v>
      </c>
      <c r="AF46" s="65" t="s">
        <v>563</v>
      </c>
      <c r="AG46" s="65">
        <v>15</v>
      </c>
      <c r="AH46" s="65" t="s">
        <v>564</v>
      </c>
      <c r="AI46" s="70">
        <v>10</v>
      </c>
      <c r="AJ46" s="65" t="s">
        <v>565</v>
      </c>
      <c r="AK46" s="70" t="s">
        <v>151</v>
      </c>
      <c r="AL46" s="71">
        <v>7</v>
      </c>
      <c r="AM46" s="72">
        <f t="shared" si="4"/>
        <v>100</v>
      </c>
      <c r="AN46" s="72" t="str">
        <f t="shared" si="5"/>
        <v>FUERTE</v>
      </c>
      <c r="AO46" s="153">
        <f>(SUM(AM46:AM52))</f>
        <v>700</v>
      </c>
      <c r="AP46" s="153">
        <v>4</v>
      </c>
      <c r="AQ46" s="153">
        <f>+AO46/AP46</f>
        <v>175</v>
      </c>
      <c r="AR46" s="153" t="str">
        <f>IF(AQ46&lt;50,"DEBIL",IF(AQ46&lt;96,"MODERADO","FUERTE"))</f>
        <v>FUERTE</v>
      </c>
      <c r="AS46" s="73" t="str">
        <f>IFERROR(CONCATENATE(AQ46," ", AR46)," ")</f>
        <v>175 FUERTE</v>
      </c>
      <c r="AT46" s="152">
        <f>SUM(IF(AK46="probabilidad",AM46,0),IF(AK47="probabilidad",AM47,0),IF(AK50="probabilidad",AM50,0),IF(AK51="probabilidad",AM51,0),IF(AK52="probabilidad",AM52,0),IF(AK50="probabilidad",AM48,0)*IF(AK50="probabilidad",AM49,0))</f>
        <v>10500</v>
      </c>
      <c r="AU46" s="152">
        <f>COUNTIF(AK46:AK52,"Probabilidad")</f>
        <v>7</v>
      </c>
      <c r="AV46" s="152">
        <f>AT46/AU46</f>
        <v>1500</v>
      </c>
      <c r="AW46" s="152" t="str">
        <f>IF(AV46&lt;50,"No disminuye",IF(AV46&lt;96,"Indirectamente","Directamente"))</f>
        <v>Directamente</v>
      </c>
      <c r="AX46" s="73" t="s">
        <v>83</v>
      </c>
      <c r="AY46" s="73" t="str">
        <f t="shared" si="8"/>
        <v>Catastrófico</v>
      </c>
      <c r="AZ46" s="74" t="str">
        <f t="shared" si="9"/>
        <v>EXTREMO</v>
      </c>
      <c r="BA46" s="81" t="s">
        <v>97</v>
      </c>
      <c r="BB46" s="61" t="s">
        <v>566</v>
      </c>
      <c r="BC46" s="61" t="s">
        <v>567</v>
      </c>
      <c r="BD46" s="61" t="s">
        <v>568</v>
      </c>
      <c r="BE46" s="76">
        <v>43831</v>
      </c>
      <c r="BF46" s="76">
        <v>44074</v>
      </c>
      <c r="BG46" s="88" t="s">
        <v>569</v>
      </c>
      <c r="BH46" s="61" t="s">
        <v>570</v>
      </c>
      <c r="BI46" s="61" t="s">
        <v>571</v>
      </c>
    </row>
    <row r="47" spans="1:61" ht="220.5" x14ac:dyDescent="0.25">
      <c r="A47" s="82" t="s">
        <v>280</v>
      </c>
      <c r="B47" s="82">
        <v>17</v>
      </c>
      <c r="C47" s="83">
        <v>44202</v>
      </c>
      <c r="D47" s="49" t="s">
        <v>553</v>
      </c>
      <c r="E47" s="49" t="s">
        <v>676</v>
      </c>
      <c r="F47" s="49">
        <v>1</v>
      </c>
      <c r="G47" s="49" t="s">
        <v>554</v>
      </c>
      <c r="H47" s="68" t="s">
        <v>555</v>
      </c>
      <c r="I47" s="93" t="s">
        <v>80</v>
      </c>
      <c r="J47" s="93" t="s">
        <v>556</v>
      </c>
      <c r="K47" s="94"/>
      <c r="L47" s="63" t="s">
        <v>312</v>
      </c>
      <c r="M47" s="63" t="s">
        <v>141</v>
      </c>
      <c r="N47" s="66" t="str">
        <f t="shared" si="10"/>
        <v>EXTREMO</v>
      </c>
      <c r="O47" s="67" t="s">
        <v>572</v>
      </c>
      <c r="P47" s="68" t="s">
        <v>573</v>
      </c>
      <c r="Q47" s="118" t="s">
        <v>196</v>
      </c>
      <c r="R47" s="46" t="s">
        <v>574</v>
      </c>
      <c r="S47" s="46" t="s">
        <v>196</v>
      </c>
      <c r="T47" s="46" t="s">
        <v>717</v>
      </c>
      <c r="U47" s="49" t="s">
        <v>230</v>
      </c>
      <c r="V47" s="49"/>
      <c r="W47" s="65">
        <v>15</v>
      </c>
      <c r="X47" s="65" t="s">
        <v>575</v>
      </c>
      <c r="Y47" s="65">
        <v>15</v>
      </c>
      <c r="Z47" s="65" t="s">
        <v>576</v>
      </c>
      <c r="AA47" s="65">
        <v>15</v>
      </c>
      <c r="AB47" s="65" t="s">
        <v>561</v>
      </c>
      <c r="AC47" s="70">
        <v>15</v>
      </c>
      <c r="AD47" s="65" t="s">
        <v>562</v>
      </c>
      <c r="AE47" s="65">
        <v>15</v>
      </c>
      <c r="AF47" s="65" t="s">
        <v>563</v>
      </c>
      <c r="AG47" s="65">
        <v>15</v>
      </c>
      <c r="AH47" s="65" t="s">
        <v>564</v>
      </c>
      <c r="AI47" s="70">
        <v>10</v>
      </c>
      <c r="AJ47" s="65" t="s">
        <v>565</v>
      </c>
      <c r="AK47" s="70" t="s">
        <v>151</v>
      </c>
      <c r="AL47" s="71">
        <v>7</v>
      </c>
      <c r="AM47" s="72">
        <f t="shared" ref="AM47:AM52" si="11">IF(P47&lt;&gt;"",W47+Y47+AA47+AC47+AE47+AG47+AI47," ")</f>
        <v>100</v>
      </c>
      <c r="AN47" s="72" t="str">
        <f t="shared" ref="AN47:AN52" si="12">IF(P47&lt;&gt;"",IF(AM47&lt;86,"DEBIL",IF(AM47&lt;96,"MODERADO","FUERTE"))," ")</f>
        <v>FUERTE</v>
      </c>
      <c r="AO47" s="153"/>
      <c r="AP47" s="153"/>
      <c r="AQ47" s="153"/>
      <c r="AR47" s="153"/>
      <c r="AS47" s="73" t="s">
        <v>577</v>
      </c>
      <c r="AT47" s="152"/>
      <c r="AU47" s="152"/>
      <c r="AV47" s="152"/>
      <c r="AW47" s="152"/>
      <c r="AX47" s="73" t="s">
        <v>83</v>
      </c>
      <c r="AY47" s="73" t="str">
        <f t="shared" ref="AY47:AY52" si="13">M47</f>
        <v>Catastrófico</v>
      </c>
      <c r="AZ47" s="74" t="str">
        <f t="shared" si="9"/>
        <v>EXTREMO</v>
      </c>
      <c r="BA47" s="81" t="s">
        <v>97</v>
      </c>
      <c r="BB47" s="49"/>
      <c r="BC47" s="49"/>
      <c r="BD47" s="49"/>
      <c r="BE47" s="76"/>
      <c r="BF47" s="76"/>
      <c r="BG47" s="88"/>
      <c r="BH47" s="49"/>
      <c r="BI47" s="49"/>
    </row>
    <row r="48" spans="1:61" ht="220.5" x14ac:dyDescent="0.25">
      <c r="A48" s="82" t="s">
        <v>280</v>
      </c>
      <c r="B48" s="82">
        <v>17</v>
      </c>
      <c r="C48" s="83">
        <v>44202</v>
      </c>
      <c r="D48" s="49" t="s">
        <v>553</v>
      </c>
      <c r="E48" s="49" t="s">
        <v>676</v>
      </c>
      <c r="F48" s="49">
        <v>1</v>
      </c>
      <c r="G48" s="49" t="s">
        <v>554</v>
      </c>
      <c r="H48" s="68" t="s">
        <v>555</v>
      </c>
      <c r="I48" s="93" t="s">
        <v>80</v>
      </c>
      <c r="J48" s="93" t="s">
        <v>556</v>
      </c>
      <c r="K48" s="94"/>
      <c r="L48" s="63" t="s">
        <v>312</v>
      </c>
      <c r="M48" s="63" t="s">
        <v>141</v>
      </c>
      <c r="N48" s="66" t="str">
        <f t="shared" si="10"/>
        <v>EXTREMO</v>
      </c>
      <c r="O48" s="67" t="s">
        <v>578</v>
      </c>
      <c r="P48" s="68" t="s">
        <v>579</v>
      </c>
      <c r="Q48" s="118" t="s">
        <v>196</v>
      </c>
      <c r="R48" s="46" t="s">
        <v>580</v>
      </c>
      <c r="S48" s="46" t="s">
        <v>196</v>
      </c>
      <c r="T48" s="46" t="s">
        <v>717</v>
      </c>
      <c r="U48" s="49" t="s">
        <v>230</v>
      </c>
      <c r="V48" s="49"/>
      <c r="W48" s="65">
        <v>15</v>
      </c>
      <c r="X48" s="65" t="s">
        <v>575</v>
      </c>
      <c r="Y48" s="65">
        <v>15</v>
      </c>
      <c r="Z48" s="65" t="s">
        <v>581</v>
      </c>
      <c r="AA48" s="65">
        <v>15</v>
      </c>
      <c r="AB48" s="65" t="s">
        <v>561</v>
      </c>
      <c r="AC48" s="70">
        <v>15</v>
      </c>
      <c r="AD48" s="65" t="s">
        <v>562</v>
      </c>
      <c r="AE48" s="65">
        <v>15</v>
      </c>
      <c r="AF48" s="65" t="s">
        <v>563</v>
      </c>
      <c r="AG48" s="65">
        <v>15</v>
      </c>
      <c r="AH48" s="65" t="s">
        <v>564</v>
      </c>
      <c r="AI48" s="70">
        <v>10</v>
      </c>
      <c r="AJ48" s="65" t="s">
        <v>565</v>
      </c>
      <c r="AK48" s="70" t="s">
        <v>151</v>
      </c>
      <c r="AL48" s="71">
        <v>7</v>
      </c>
      <c r="AM48" s="72">
        <f t="shared" si="11"/>
        <v>100</v>
      </c>
      <c r="AN48" s="72"/>
      <c r="AO48" s="153"/>
      <c r="AP48" s="153"/>
      <c r="AQ48" s="153"/>
      <c r="AR48" s="153"/>
      <c r="AS48" s="73" t="s">
        <v>577</v>
      </c>
      <c r="AT48" s="152"/>
      <c r="AU48" s="152"/>
      <c r="AV48" s="152"/>
      <c r="AW48" s="152"/>
      <c r="AX48" s="73" t="s">
        <v>83</v>
      </c>
      <c r="AY48" s="73" t="str">
        <f t="shared" si="13"/>
        <v>Catastrófico</v>
      </c>
      <c r="AZ48" s="74" t="str">
        <f t="shared" si="9"/>
        <v>EXTREMO</v>
      </c>
      <c r="BA48" s="81" t="s">
        <v>97</v>
      </c>
      <c r="BB48" s="49"/>
      <c r="BC48" s="49"/>
      <c r="BD48" s="49"/>
      <c r="BE48" s="76"/>
      <c r="BF48" s="76"/>
      <c r="BG48" s="88"/>
      <c r="BH48" s="49"/>
      <c r="BI48" s="49"/>
    </row>
    <row r="49" spans="1:61" ht="220.5" x14ac:dyDescent="0.25">
      <c r="A49" s="82" t="s">
        <v>280</v>
      </c>
      <c r="B49" s="82">
        <v>17</v>
      </c>
      <c r="C49" s="83">
        <v>44202</v>
      </c>
      <c r="D49" s="49" t="s">
        <v>553</v>
      </c>
      <c r="E49" s="49" t="s">
        <v>676</v>
      </c>
      <c r="F49" s="49">
        <v>1</v>
      </c>
      <c r="G49" s="49" t="s">
        <v>554</v>
      </c>
      <c r="H49" s="68" t="s">
        <v>555</v>
      </c>
      <c r="I49" s="93" t="s">
        <v>80</v>
      </c>
      <c r="J49" s="93" t="s">
        <v>556</v>
      </c>
      <c r="K49" s="94"/>
      <c r="L49" s="63" t="s">
        <v>312</v>
      </c>
      <c r="M49" s="63" t="s">
        <v>141</v>
      </c>
      <c r="N49" s="66" t="str">
        <f t="shared" si="10"/>
        <v>EXTREMO</v>
      </c>
      <c r="O49" s="67" t="s">
        <v>582</v>
      </c>
      <c r="P49" s="68" t="s">
        <v>583</v>
      </c>
      <c r="Q49" s="118" t="s">
        <v>196</v>
      </c>
      <c r="R49" s="46" t="s">
        <v>584</v>
      </c>
      <c r="S49" s="46" t="s">
        <v>196</v>
      </c>
      <c r="T49" s="46" t="s">
        <v>717</v>
      </c>
      <c r="U49" s="49" t="s">
        <v>230</v>
      </c>
      <c r="V49" s="49"/>
      <c r="W49" s="65">
        <v>15</v>
      </c>
      <c r="X49" s="65" t="s">
        <v>585</v>
      </c>
      <c r="Y49" s="65">
        <v>15</v>
      </c>
      <c r="Z49" s="65" t="s">
        <v>586</v>
      </c>
      <c r="AA49" s="65">
        <v>15</v>
      </c>
      <c r="AB49" s="65" t="s">
        <v>561</v>
      </c>
      <c r="AC49" s="70">
        <v>15</v>
      </c>
      <c r="AD49" s="65" t="s">
        <v>562</v>
      </c>
      <c r="AE49" s="65">
        <v>15</v>
      </c>
      <c r="AF49" s="65" t="s">
        <v>563</v>
      </c>
      <c r="AG49" s="65">
        <v>15</v>
      </c>
      <c r="AH49" s="65" t="s">
        <v>564</v>
      </c>
      <c r="AI49" s="70">
        <v>10</v>
      </c>
      <c r="AJ49" s="65" t="s">
        <v>565</v>
      </c>
      <c r="AK49" s="70" t="s">
        <v>151</v>
      </c>
      <c r="AL49" s="71">
        <v>7</v>
      </c>
      <c r="AM49" s="72">
        <f t="shared" si="11"/>
        <v>100</v>
      </c>
      <c r="AN49" s="72"/>
      <c r="AO49" s="153"/>
      <c r="AP49" s="153"/>
      <c r="AQ49" s="153"/>
      <c r="AR49" s="153"/>
      <c r="AS49" s="73" t="s">
        <v>577</v>
      </c>
      <c r="AT49" s="152"/>
      <c r="AU49" s="152"/>
      <c r="AV49" s="152"/>
      <c r="AW49" s="152"/>
      <c r="AX49" s="73" t="s">
        <v>83</v>
      </c>
      <c r="AY49" s="73" t="str">
        <f t="shared" si="13"/>
        <v>Catastrófico</v>
      </c>
      <c r="AZ49" s="74" t="str">
        <f t="shared" si="9"/>
        <v>EXTREMO</v>
      </c>
      <c r="BA49" s="81" t="s">
        <v>97</v>
      </c>
      <c r="BB49" s="49"/>
      <c r="BC49" s="49"/>
      <c r="BD49" s="49"/>
      <c r="BE49" s="76"/>
      <c r="BF49" s="76"/>
      <c r="BG49" s="88"/>
      <c r="BH49" s="49"/>
      <c r="BI49" s="49"/>
    </row>
    <row r="50" spans="1:61" ht="220.5" x14ac:dyDescent="0.25">
      <c r="A50" s="82" t="s">
        <v>280</v>
      </c>
      <c r="B50" s="82">
        <v>17</v>
      </c>
      <c r="C50" s="83">
        <v>44202</v>
      </c>
      <c r="D50" s="49" t="s">
        <v>553</v>
      </c>
      <c r="E50" s="49" t="s">
        <v>676</v>
      </c>
      <c r="F50" s="49">
        <v>1</v>
      </c>
      <c r="G50" s="49" t="s">
        <v>554</v>
      </c>
      <c r="H50" s="68" t="s">
        <v>555</v>
      </c>
      <c r="I50" s="93" t="s">
        <v>80</v>
      </c>
      <c r="J50" s="93" t="s">
        <v>556</v>
      </c>
      <c r="K50" s="95"/>
      <c r="L50" s="63" t="s">
        <v>312</v>
      </c>
      <c r="M50" s="63" t="s">
        <v>141</v>
      </c>
      <c r="N50" s="66" t="str">
        <f t="shared" si="10"/>
        <v>EXTREMO</v>
      </c>
      <c r="O50" s="67" t="s">
        <v>587</v>
      </c>
      <c r="P50" s="68" t="s">
        <v>588</v>
      </c>
      <c r="Q50" s="118" t="s">
        <v>196</v>
      </c>
      <c r="R50" s="46" t="s">
        <v>589</v>
      </c>
      <c r="S50" s="46" t="s">
        <v>196</v>
      </c>
      <c r="T50" s="46" t="s">
        <v>717</v>
      </c>
      <c r="U50" s="49" t="s">
        <v>230</v>
      </c>
      <c r="V50" s="49"/>
      <c r="W50" s="65">
        <v>15</v>
      </c>
      <c r="X50" s="65" t="s">
        <v>575</v>
      </c>
      <c r="Y50" s="65">
        <v>15</v>
      </c>
      <c r="Z50" s="65" t="s">
        <v>581</v>
      </c>
      <c r="AA50" s="65">
        <v>15</v>
      </c>
      <c r="AB50" s="65" t="s">
        <v>561</v>
      </c>
      <c r="AC50" s="70">
        <v>15</v>
      </c>
      <c r="AD50" s="65" t="s">
        <v>562</v>
      </c>
      <c r="AE50" s="65">
        <v>15</v>
      </c>
      <c r="AF50" s="65" t="s">
        <v>563</v>
      </c>
      <c r="AG50" s="65">
        <v>15</v>
      </c>
      <c r="AH50" s="65" t="s">
        <v>564</v>
      </c>
      <c r="AI50" s="70">
        <v>10</v>
      </c>
      <c r="AJ50" s="65" t="s">
        <v>565</v>
      </c>
      <c r="AK50" s="70" t="s">
        <v>151</v>
      </c>
      <c r="AL50" s="71">
        <v>7</v>
      </c>
      <c r="AM50" s="72">
        <f t="shared" si="11"/>
        <v>100</v>
      </c>
      <c r="AN50" s="72" t="str">
        <f t="shared" si="12"/>
        <v>FUERTE</v>
      </c>
      <c r="AO50" s="153"/>
      <c r="AP50" s="153"/>
      <c r="AQ50" s="153"/>
      <c r="AR50" s="153"/>
      <c r="AS50" s="73" t="s">
        <v>577</v>
      </c>
      <c r="AT50" s="152"/>
      <c r="AU50" s="152"/>
      <c r="AV50" s="152"/>
      <c r="AW50" s="152"/>
      <c r="AX50" s="73" t="s">
        <v>83</v>
      </c>
      <c r="AY50" s="73" t="str">
        <f t="shared" si="13"/>
        <v>Catastrófico</v>
      </c>
      <c r="AZ50" s="74" t="str">
        <f t="shared" si="9"/>
        <v>EXTREMO</v>
      </c>
      <c r="BA50" s="81" t="s">
        <v>97</v>
      </c>
      <c r="BB50" s="61"/>
      <c r="BC50" s="61"/>
      <c r="BD50" s="61"/>
      <c r="BE50" s="76"/>
      <c r="BF50" s="76"/>
      <c r="BG50" s="88"/>
      <c r="BH50" s="61"/>
      <c r="BI50" s="61"/>
    </row>
    <row r="51" spans="1:61" ht="220.5" x14ac:dyDescent="0.25">
      <c r="A51" s="82" t="s">
        <v>280</v>
      </c>
      <c r="B51" s="82">
        <v>17</v>
      </c>
      <c r="C51" s="83">
        <v>44202</v>
      </c>
      <c r="D51" s="49" t="s">
        <v>553</v>
      </c>
      <c r="E51" s="49" t="s">
        <v>676</v>
      </c>
      <c r="F51" s="49">
        <v>1</v>
      </c>
      <c r="G51" s="49" t="s">
        <v>554</v>
      </c>
      <c r="H51" s="68" t="s">
        <v>555</v>
      </c>
      <c r="I51" s="93" t="s">
        <v>80</v>
      </c>
      <c r="J51" s="93" t="s">
        <v>556</v>
      </c>
      <c r="K51" s="96"/>
      <c r="L51" s="63" t="s">
        <v>312</v>
      </c>
      <c r="M51" s="63" t="s">
        <v>141</v>
      </c>
      <c r="N51" s="66" t="str">
        <f t="shared" si="10"/>
        <v>EXTREMO</v>
      </c>
      <c r="O51" s="67" t="s">
        <v>590</v>
      </c>
      <c r="P51" s="89" t="s">
        <v>591</v>
      </c>
      <c r="Q51" s="118" t="s">
        <v>196</v>
      </c>
      <c r="R51" s="46" t="s">
        <v>592</v>
      </c>
      <c r="S51" s="46" t="s">
        <v>196</v>
      </c>
      <c r="T51" s="46" t="s">
        <v>717</v>
      </c>
      <c r="U51" s="49" t="s">
        <v>230</v>
      </c>
      <c r="V51" s="49"/>
      <c r="W51" s="65">
        <v>15</v>
      </c>
      <c r="X51" s="65" t="s">
        <v>593</v>
      </c>
      <c r="Y51" s="65">
        <v>15</v>
      </c>
      <c r="Z51" s="65" t="s">
        <v>594</v>
      </c>
      <c r="AA51" s="65">
        <v>15</v>
      </c>
      <c r="AB51" s="65" t="s">
        <v>561</v>
      </c>
      <c r="AC51" s="70">
        <v>15</v>
      </c>
      <c r="AD51" s="65" t="s">
        <v>562</v>
      </c>
      <c r="AE51" s="65">
        <v>15</v>
      </c>
      <c r="AF51" s="65" t="s">
        <v>563</v>
      </c>
      <c r="AG51" s="65">
        <v>15</v>
      </c>
      <c r="AH51" s="65" t="s">
        <v>564</v>
      </c>
      <c r="AI51" s="70">
        <v>10</v>
      </c>
      <c r="AJ51" s="65" t="s">
        <v>565</v>
      </c>
      <c r="AK51" s="70" t="s">
        <v>151</v>
      </c>
      <c r="AL51" s="71">
        <v>7</v>
      </c>
      <c r="AM51" s="72">
        <f t="shared" si="11"/>
        <v>100</v>
      </c>
      <c r="AN51" s="72" t="str">
        <f t="shared" si="12"/>
        <v>FUERTE</v>
      </c>
      <c r="AO51" s="153"/>
      <c r="AP51" s="153"/>
      <c r="AQ51" s="153"/>
      <c r="AR51" s="153"/>
      <c r="AS51" s="73" t="s">
        <v>577</v>
      </c>
      <c r="AT51" s="152"/>
      <c r="AU51" s="152"/>
      <c r="AV51" s="152"/>
      <c r="AW51" s="152"/>
      <c r="AX51" s="73" t="s">
        <v>83</v>
      </c>
      <c r="AY51" s="73" t="str">
        <f t="shared" si="13"/>
        <v>Catastrófico</v>
      </c>
      <c r="AZ51" s="74" t="str">
        <f t="shared" si="9"/>
        <v>EXTREMO</v>
      </c>
      <c r="BA51" s="81" t="s">
        <v>97</v>
      </c>
      <c r="BB51" s="61"/>
      <c r="BC51" s="61"/>
      <c r="BD51" s="61"/>
      <c r="BE51" s="76"/>
      <c r="BF51" s="76"/>
      <c r="BG51" s="88"/>
      <c r="BH51" s="61"/>
      <c r="BI51" s="61"/>
    </row>
    <row r="52" spans="1:61" ht="220.5" x14ac:dyDescent="0.25">
      <c r="A52" s="82" t="s">
        <v>280</v>
      </c>
      <c r="B52" s="82">
        <v>17</v>
      </c>
      <c r="C52" s="83">
        <v>44202</v>
      </c>
      <c r="D52" s="49" t="s">
        <v>553</v>
      </c>
      <c r="E52" s="49" t="s">
        <v>676</v>
      </c>
      <c r="F52" s="49">
        <v>1</v>
      </c>
      <c r="G52" s="49" t="s">
        <v>554</v>
      </c>
      <c r="H52" s="68" t="s">
        <v>555</v>
      </c>
      <c r="I52" s="93" t="s">
        <v>80</v>
      </c>
      <c r="J52" s="93" t="s">
        <v>556</v>
      </c>
      <c r="K52" s="96"/>
      <c r="L52" s="63" t="s">
        <v>312</v>
      </c>
      <c r="M52" s="63" t="s">
        <v>141</v>
      </c>
      <c r="N52" s="66" t="str">
        <f t="shared" si="10"/>
        <v>EXTREMO</v>
      </c>
      <c r="O52" s="67" t="s">
        <v>595</v>
      </c>
      <c r="P52" s="89" t="s">
        <v>596</v>
      </c>
      <c r="Q52" s="118" t="s">
        <v>196</v>
      </c>
      <c r="R52" s="46" t="s">
        <v>597</v>
      </c>
      <c r="S52" s="46" t="s">
        <v>196</v>
      </c>
      <c r="T52" s="46" t="s">
        <v>717</v>
      </c>
      <c r="U52" s="49" t="s">
        <v>230</v>
      </c>
      <c r="V52" s="49"/>
      <c r="W52" s="65">
        <v>15</v>
      </c>
      <c r="X52" s="65" t="s">
        <v>575</v>
      </c>
      <c r="Y52" s="65">
        <v>15</v>
      </c>
      <c r="Z52" s="65" t="s">
        <v>598</v>
      </c>
      <c r="AA52" s="65">
        <v>15</v>
      </c>
      <c r="AB52" s="65" t="s">
        <v>561</v>
      </c>
      <c r="AC52" s="70">
        <v>15</v>
      </c>
      <c r="AD52" s="65" t="s">
        <v>562</v>
      </c>
      <c r="AE52" s="65">
        <v>15</v>
      </c>
      <c r="AF52" s="65" t="s">
        <v>563</v>
      </c>
      <c r="AG52" s="65">
        <v>15</v>
      </c>
      <c r="AH52" s="65" t="s">
        <v>564</v>
      </c>
      <c r="AI52" s="70">
        <v>10</v>
      </c>
      <c r="AJ52" s="65" t="s">
        <v>565</v>
      </c>
      <c r="AK52" s="70" t="s">
        <v>151</v>
      </c>
      <c r="AL52" s="71">
        <v>7</v>
      </c>
      <c r="AM52" s="72">
        <f t="shared" si="11"/>
        <v>100</v>
      </c>
      <c r="AN52" s="72" t="str">
        <f t="shared" si="12"/>
        <v>FUERTE</v>
      </c>
      <c r="AO52" s="153"/>
      <c r="AP52" s="153"/>
      <c r="AQ52" s="153"/>
      <c r="AR52" s="153"/>
      <c r="AS52" s="73" t="s">
        <v>577</v>
      </c>
      <c r="AT52" s="152"/>
      <c r="AU52" s="152"/>
      <c r="AV52" s="152"/>
      <c r="AW52" s="152"/>
      <c r="AX52" s="73" t="s">
        <v>83</v>
      </c>
      <c r="AY52" s="73" t="str">
        <f t="shared" si="13"/>
        <v>Catastrófico</v>
      </c>
      <c r="AZ52" s="74" t="str">
        <f t="shared" si="9"/>
        <v>EXTREMO</v>
      </c>
      <c r="BA52" s="81" t="s">
        <v>97</v>
      </c>
      <c r="BB52" s="61"/>
      <c r="BC52" s="61"/>
      <c r="BD52" s="61"/>
      <c r="BE52" s="76"/>
      <c r="BF52" s="76"/>
      <c r="BG52" s="88"/>
      <c r="BH52" s="61"/>
      <c r="BI52" s="61"/>
    </row>
    <row r="53" spans="1:61" ht="208.5" customHeight="1" x14ac:dyDescent="0.25">
      <c r="A53" s="82" t="s">
        <v>76</v>
      </c>
      <c r="B53" s="82">
        <v>18</v>
      </c>
      <c r="C53" s="83">
        <v>44076</v>
      </c>
      <c r="D53" s="49" t="s">
        <v>599</v>
      </c>
      <c r="E53" s="45" t="s">
        <v>692</v>
      </c>
      <c r="F53" s="49">
        <v>1</v>
      </c>
      <c r="G53" s="49" t="s">
        <v>600</v>
      </c>
      <c r="H53" s="68" t="s">
        <v>601</v>
      </c>
      <c r="I53" s="49"/>
      <c r="J53" s="49" t="s">
        <v>602</v>
      </c>
      <c r="K53" s="49"/>
      <c r="L53" s="63" t="s">
        <v>140</v>
      </c>
      <c r="M53" s="63" t="s">
        <v>84</v>
      </c>
      <c r="N53" s="66" t="str">
        <f t="shared" si="10"/>
        <v>EXTREMO</v>
      </c>
      <c r="O53" s="67" t="s">
        <v>603</v>
      </c>
      <c r="P53" s="89" t="s">
        <v>604</v>
      </c>
      <c r="Q53" s="118" t="s">
        <v>87</v>
      </c>
      <c r="R53" s="46" t="s">
        <v>694</v>
      </c>
      <c r="S53" s="46" t="s">
        <v>87</v>
      </c>
      <c r="T53" s="46" t="s">
        <v>737</v>
      </c>
      <c r="U53" s="49" t="s">
        <v>230</v>
      </c>
      <c r="V53" s="49"/>
      <c r="W53" s="65">
        <v>15</v>
      </c>
      <c r="X53" s="65" t="s">
        <v>605</v>
      </c>
      <c r="Y53" s="65">
        <v>15</v>
      </c>
      <c r="Z53" s="65" t="s">
        <v>606</v>
      </c>
      <c r="AA53" s="65">
        <v>15</v>
      </c>
      <c r="AB53" s="65" t="s">
        <v>607</v>
      </c>
      <c r="AC53" s="70">
        <v>15</v>
      </c>
      <c r="AD53" s="65" t="s">
        <v>608</v>
      </c>
      <c r="AE53" s="65">
        <v>15</v>
      </c>
      <c r="AF53" s="65" t="s">
        <v>609</v>
      </c>
      <c r="AG53" s="65">
        <v>15</v>
      </c>
      <c r="AH53" s="65" t="s">
        <v>610</v>
      </c>
      <c r="AI53" s="70">
        <v>10</v>
      </c>
      <c r="AJ53" s="65" t="s">
        <v>606</v>
      </c>
      <c r="AK53" s="70" t="s">
        <v>96</v>
      </c>
      <c r="AL53" s="71">
        <f>IF(P53&lt;&gt;"", 2-COUNTBLANK(P53:P54)," ")</f>
        <v>2</v>
      </c>
      <c r="AM53" s="72">
        <f>IF(P53&lt;&gt;"",W53+Y53+AA53+AC53+AE53+AG53+AI53," ")</f>
        <v>100</v>
      </c>
      <c r="AN53" s="72" t="str">
        <f>IF(P53&lt;&gt;"",IF(AM53&lt;86,"DEBIL",IF(AM53&lt;96,"MODERADO","FUERTE"))," ")</f>
        <v>FUERTE</v>
      </c>
      <c r="AO53" s="153">
        <f>(SUM(AM53:AM54))</f>
        <v>200</v>
      </c>
      <c r="AP53" s="153">
        <f>COUNTIF(J53:J54,"*")</f>
        <v>2</v>
      </c>
      <c r="AQ53" s="153">
        <f>+AO53/AP53</f>
        <v>100</v>
      </c>
      <c r="AR53" s="153" t="str">
        <f>IF(AQ53&lt;50,"DEBIL",IF(AQ53&lt;96,"MODERADO","FUERTE"))</f>
        <v>FUERTE</v>
      </c>
      <c r="AS53" s="73" t="str">
        <f>IFERROR(CONCATENATE(AQ53," ", AR53)," ")</f>
        <v>100 FUERTE</v>
      </c>
      <c r="AT53" s="152">
        <f>SUM(IF(AK53="probabilidad",AM53,0),IF(AK54="probabilidad",AM54,0))</f>
        <v>100</v>
      </c>
      <c r="AU53" s="152">
        <f>COUNTIF(AK53:AK54,"Probabilidad")</f>
        <v>1</v>
      </c>
      <c r="AV53" s="152">
        <f>AT53/AU53</f>
        <v>100</v>
      </c>
      <c r="AW53" s="152" t="str">
        <f>IF(AV53&lt;50,"No disminuye",IF(AV53&lt;96,"Indirectamente","Directamente"))</f>
        <v>Directamente</v>
      </c>
      <c r="AX53" s="73" t="s">
        <v>164</v>
      </c>
      <c r="AY53" s="73" t="str">
        <f>M53</f>
        <v>Mayor</v>
      </c>
      <c r="AZ53" s="74" t="str">
        <f t="shared" si="9"/>
        <v>ALTO</v>
      </c>
      <c r="BA53" s="81" t="s">
        <v>97</v>
      </c>
      <c r="BB53" s="61" t="s">
        <v>611</v>
      </c>
      <c r="BC53" s="61" t="s">
        <v>609</v>
      </c>
      <c r="BD53" s="61" t="s">
        <v>612</v>
      </c>
      <c r="BE53" s="76">
        <v>43831</v>
      </c>
      <c r="BF53" s="76">
        <v>44196</v>
      </c>
      <c r="BG53" s="88" t="s">
        <v>613</v>
      </c>
      <c r="BH53" s="61" t="s">
        <v>614</v>
      </c>
      <c r="BI53" s="61" t="s">
        <v>615</v>
      </c>
    </row>
    <row r="54" spans="1:61" ht="409.5" x14ac:dyDescent="0.25">
      <c r="A54" s="82" t="s">
        <v>76</v>
      </c>
      <c r="B54" s="82">
        <v>18</v>
      </c>
      <c r="C54" s="83">
        <v>44076</v>
      </c>
      <c r="D54" s="49" t="s">
        <v>599</v>
      </c>
      <c r="E54" s="45" t="s">
        <v>692</v>
      </c>
      <c r="F54" s="49">
        <v>1</v>
      </c>
      <c r="G54" s="49" t="s">
        <v>600</v>
      </c>
      <c r="H54" s="68" t="s">
        <v>601</v>
      </c>
      <c r="I54" s="49" t="s">
        <v>80</v>
      </c>
      <c r="J54" s="65" t="s">
        <v>616</v>
      </c>
      <c r="K54" s="65"/>
      <c r="L54" s="63" t="s">
        <v>140</v>
      </c>
      <c r="M54" s="63" t="s">
        <v>84</v>
      </c>
      <c r="N54" s="66" t="str">
        <f t="shared" si="10"/>
        <v>EXTREMO</v>
      </c>
      <c r="O54" s="67" t="s">
        <v>617</v>
      </c>
      <c r="P54" s="68" t="s">
        <v>618</v>
      </c>
      <c r="Q54" s="118" t="s">
        <v>87</v>
      </c>
      <c r="R54" s="46" t="s">
        <v>695</v>
      </c>
      <c r="S54" s="46" t="s">
        <v>87</v>
      </c>
      <c r="T54" s="46" t="s">
        <v>738</v>
      </c>
      <c r="U54" s="49" t="s">
        <v>230</v>
      </c>
      <c r="V54" s="49"/>
      <c r="W54" s="65">
        <v>15</v>
      </c>
      <c r="X54" s="65" t="s">
        <v>619</v>
      </c>
      <c r="Y54" s="65">
        <v>15</v>
      </c>
      <c r="Z54" s="65" t="s">
        <v>620</v>
      </c>
      <c r="AA54" s="65">
        <v>15</v>
      </c>
      <c r="AB54" s="65" t="s">
        <v>198</v>
      </c>
      <c r="AC54" s="70">
        <v>15</v>
      </c>
      <c r="AD54" s="65" t="s">
        <v>621</v>
      </c>
      <c r="AE54" s="65">
        <v>15</v>
      </c>
      <c r="AF54" s="65" t="s">
        <v>622</v>
      </c>
      <c r="AG54" s="65">
        <v>15</v>
      </c>
      <c r="AH54" s="65" t="s">
        <v>623</v>
      </c>
      <c r="AI54" s="70">
        <v>10</v>
      </c>
      <c r="AJ54" s="65" t="s">
        <v>620</v>
      </c>
      <c r="AK54" s="70" t="s">
        <v>151</v>
      </c>
      <c r="AL54" s="71">
        <v>2</v>
      </c>
      <c r="AM54" s="72">
        <f>IF(P54&lt;&gt;"",W54+Y54+AA54+AC54+AE54+AG54+AI54," ")</f>
        <v>100</v>
      </c>
      <c r="AN54" s="72" t="str">
        <f>IF(P54&lt;&gt;"",IF(AM54&lt;86,"DEBIL",IF(AM54&lt;96,"MODERADO","FUERTE"))," ")</f>
        <v>FUERTE</v>
      </c>
      <c r="AO54" s="153"/>
      <c r="AP54" s="153"/>
      <c r="AQ54" s="153"/>
      <c r="AR54" s="153"/>
      <c r="AS54" s="73" t="s">
        <v>114</v>
      </c>
      <c r="AT54" s="152"/>
      <c r="AU54" s="152"/>
      <c r="AV54" s="152"/>
      <c r="AW54" s="152"/>
      <c r="AX54" s="73" t="s">
        <v>164</v>
      </c>
      <c r="AY54" s="73" t="str">
        <f>M54</f>
        <v>Mayor</v>
      </c>
      <c r="AZ54" s="74" t="str">
        <f t="shared" si="9"/>
        <v>ALTO</v>
      </c>
      <c r="BA54" s="81" t="s">
        <v>97</v>
      </c>
      <c r="BB54" s="49" t="s">
        <v>624</v>
      </c>
      <c r="BC54" s="49" t="s">
        <v>620</v>
      </c>
      <c r="BD54" s="49" t="s">
        <v>612</v>
      </c>
      <c r="BE54" s="76">
        <v>43831</v>
      </c>
      <c r="BF54" s="76">
        <v>44196</v>
      </c>
      <c r="BG54" s="88" t="s">
        <v>625</v>
      </c>
      <c r="BH54" s="49" t="s">
        <v>626</v>
      </c>
      <c r="BI54" s="49" t="s">
        <v>627</v>
      </c>
    </row>
    <row r="55" spans="1:61" ht="183.75" customHeight="1" x14ac:dyDescent="0.25">
      <c r="A55" s="82" t="s">
        <v>76</v>
      </c>
      <c r="B55" s="82">
        <v>18</v>
      </c>
      <c r="C55" s="83">
        <v>44076</v>
      </c>
      <c r="D55" s="49" t="s">
        <v>599</v>
      </c>
      <c r="E55" s="45" t="s">
        <v>692</v>
      </c>
      <c r="F55" s="49">
        <v>2</v>
      </c>
      <c r="G55" s="49" t="s">
        <v>628</v>
      </c>
      <c r="H55" s="68" t="s">
        <v>629</v>
      </c>
      <c r="I55" s="49" t="s">
        <v>428</v>
      </c>
      <c r="J55" s="65" t="s">
        <v>630</v>
      </c>
      <c r="K55" s="49"/>
      <c r="L55" s="63" t="s">
        <v>312</v>
      </c>
      <c r="M55" s="63" t="s">
        <v>84</v>
      </c>
      <c r="N55" s="66" t="str">
        <f t="shared" si="10"/>
        <v>EXTREMO</v>
      </c>
      <c r="O55" s="67" t="s">
        <v>631</v>
      </c>
      <c r="P55" s="68" t="s">
        <v>632</v>
      </c>
      <c r="Q55" s="118" t="s">
        <v>87</v>
      </c>
      <c r="R55" s="46" t="s">
        <v>696</v>
      </c>
      <c r="S55" s="46" t="s">
        <v>87</v>
      </c>
      <c r="T55" s="46" t="s">
        <v>739</v>
      </c>
      <c r="U55" s="49" t="s">
        <v>230</v>
      </c>
      <c r="V55" s="49"/>
      <c r="W55" s="65">
        <v>15</v>
      </c>
      <c r="X55" s="65" t="s">
        <v>605</v>
      </c>
      <c r="Y55" s="65">
        <v>15</v>
      </c>
      <c r="Z55" s="65" t="s">
        <v>633</v>
      </c>
      <c r="AA55" s="65">
        <v>15</v>
      </c>
      <c r="AB55" s="65" t="s">
        <v>634</v>
      </c>
      <c r="AC55" s="70">
        <v>15</v>
      </c>
      <c r="AD55" s="65" t="s">
        <v>635</v>
      </c>
      <c r="AE55" s="65">
        <v>15</v>
      </c>
      <c r="AF55" s="65" t="s">
        <v>633</v>
      </c>
      <c r="AG55" s="65">
        <v>15</v>
      </c>
      <c r="AH55" s="65" t="s">
        <v>633</v>
      </c>
      <c r="AI55" s="70">
        <v>10</v>
      </c>
      <c r="AJ55" s="65" t="s">
        <v>633</v>
      </c>
      <c r="AK55" s="70" t="s">
        <v>151</v>
      </c>
      <c r="AL55" s="71">
        <v>1</v>
      </c>
      <c r="AM55" s="72">
        <f>IF(P55&lt;&gt;"",W55+Y55+AA55+AC55+AE55+AG55+AI55," ")</f>
        <v>100</v>
      </c>
      <c r="AN55" s="72" t="str">
        <f>IF(P55&lt;&gt;"",IF(AM55&lt;86,"DEBIL",IF(AM55&lt;96,"MODERADO","FUERTE"))," ")</f>
        <v>FUERTE</v>
      </c>
      <c r="AO55" s="72">
        <f>(SUM(AM55:AM55))</f>
        <v>100</v>
      </c>
      <c r="AP55" s="72">
        <f>COUNTIF(J55:J55,"*")</f>
        <v>1</v>
      </c>
      <c r="AQ55" s="72">
        <f>+AO55/AP55</f>
        <v>100</v>
      </c>
      <c r="AR55" s="72" t="str">
        <f>IF(AQ55&lt;50,"DEBIL",IF(AQ55&lt;96,"MODERADO","FUERTE"))</f>
        <v>FUERTE</v>
      </c>
      <c r="AS55" s="73" t="str">
        <f>IFERROR(CONCATENATE(AQ55," ", AR55)," ")</f>
        <v>100 FUERTE</v>
      </c>
      <c r="AT55" s="90">
        <f>SUM(IF(AK55="probabilidad",AM55,0))</f>
        <v>100</v>
      </c>
      <c r="AU55" s="90">
        <f>COUNTIF(AK55:AK55,"Probabilidad")</f>
        <v>1</v>
      </c>
      <c r="AV55" s="90">
        <f>AT55/AU55</f>
        <v>100</v>
      </c>
      <c r="AW55" s="90" t="str">
        <f>IF(AV55&lt;50,"No disminuye",IF(AV55&lt;96,"Indirectamente","Directamente"))</f>
        <v>Directamente</v>
      </c>
      <c r="AX55" s="73" t="s">
        <v>83</v>
      </c>
      <c r="AY55" s="73" t="str">
        <f>M55</f>
        <v>Mayor</v>
      </c>
      <c r="AZ55" s="74" t="str">
        <f t="shared" si="9"/>
        <v>ALTO</v>
      </c>
      <c r="BA55" s="81" t="s">
        <v>97</v>
      </c>
      <c r="BB55" s="61" t="s">
        <v>636</v>
      </c>
      <c r="BC55" s="61" t="s">
        <v>633</v>
      </c>
      <c r="BD55" s="61" t="s">
        <v>612</v>
      </c>
      <c r="BE55" s="76">
        <v>43831</v>
      </c>
      <c r="BF55" s="76">
        <v>44196</v>
      </c>
      <c r="BG55" s="88" t="s">
        <v>637</v>
      </c>
      <c r="BH55" s="61" t="s">
        <v>633</v>
      </c>
      <c r="BI55" s="61" t="s">
        <v>638</v>
      </c>
    </row>
    <row r="56" spans="1:61" ht="409.5" x14ac:dyDescent="0.25">
      <c r="A56" s="82" t="s">
        <v>76</v>
      </c>
      <c r="B56" s="82">
        <v>18</v>
      </c>
      <c r="C56" s="83">
        <v>44076</v>
      </c>
      <c r="D56" s="49" t="s">
        <v>599</v>
      </c>
      <c r="E56" s="45" t="s">
        <v>692</v>
      </c>
      <c r="F56" s="49">
        <v>3</v>
      </c>
      <c r="G56" s="49" t="s">
        <v>639</v>
      </c>
      <c r="H56" s="68" t="s">
        <v>640</v>
      </c>
      <c r="I56" s="49"/>
      <c r="J56" s="49" t="s">
        <v>641</v>
      </c>
      <c r="K56" s="49"/>
      <c r="L56" s="63" t="s">
        <v>312</v>
      </c>
      <c r="M56" s="63" t="s">
        <v>345</v>
      </c>
      <c r="N56" s="66" t="str">
        <f t="shared" si="10"/>
        <v>ALTO</v>
      </c>
      <c r="O56" s="67" t="s">
        <v>642</v>
      </c>
      <c r="P56" s="89" t="s">
        <v>643</v>
      </c>
      <c r="Q56" s="118" t="s">
        <v>87</v>
      </c>
      <c r="R56" s="46" t="s">
        <v>697</v>
      </c>
      <c r="S56" s="46" t="s">
        <v>87</v>
      </c>
      <c r="T56" s="46" t="s">
        <v>740</v>
      </c>
      <c r="U56" s="49" t="s">
        <v>230</v>
      </c>
      <c r="V56" s="49"/>
      <c r="W56" s="65">
        <v>15</v>
      </c>
      <c r="X56" s="65" t="s">
        <v>644</v>
      </c>
      <c r="Y56" s="65">
        <v>15</v>
      </c>
      <c r="Z56" s="65" t="s">
        <v>645</v>
      </c>
      <c r="AA56" s="65">
        <v>15</v>
      </c>
      <c r="AB56" s="65" t="s">
        <v>646</v>
      </c>
      <c r="AC56" s="70">
        <v>15</v>
      </c>
      <c r="AD56" s="65" t="s">
        <v>647</v>
      </c>
      <c r="AE56" s="65">
        <v>15</v>
      </c>
      <c r="AF56" s="65" t="s">
        <v>648</v>
      </c>
      <c r="AG56" s="65">
        <v>15</v>
      </c>
      <c r="AH56" s="65" t="s">
        <v>649</v>
      </c>
      <c r="AI56" s="70">
        <v>10</v>
      </c>
      <c r="AJ56" s="65" t="s">
        <v>650</v>
      </c>
      <c r="AK56" s="70" t="s">
        <v>151</v>
      </c>
      <c r="AL56" s="71">
        <f>IF(P56&lt;&gt;"", 1-COUNTBLANK(P56:P56)," ")</f>
        <v>1</v>
      </c>
      <c r="AM56" s="72">
        <f>IF(P56&lt;&gt;"",W56+Y56+AA56+AC56+AE56+AG56+AI56," ")</f>
        <v>100</v>
      </c>
      <c r="AN56" s="72" t="str">
        <f>IF(P56&lt;&gt;"",IF(AM56&lt;86,"DEBIL",IF(AM56&lt;96,"MODERADO","FUERTE"))," ")</f>
        <v>FUERTE</v>
      </c>
      <c r="AO56" s="72">
        <f>(SUM(AM56:AM56))</f>
        <v>100</v>
      </c>
      <c r="AP56" s="72">
        <f>COUNTIF(J56:J56,"*")</f>
        <v>1</v>
      </c>
      <c r="AQ56" s="72">
        <f>+AO56/AP56</f>
        <v>100</v>
      </c>
      <c r="AR56" s="72" t="str">
        <f>IF(AQ56&lt;50,"DEBIL",IF(AQ56&lt;96,"MODERADO","FUERTE"))</f>
        <v>FUERTE</v>
      </c>
      <c r="AS56" s="73" t="str">
        <f>IFERROR(CONCATENATE(AQ56," ", AR56)," ")</f>
        <v>100 FUERTE</v>
      </c>
      <c r="AT56" s="90">
        <f>SUM(IF(AK56="probabilidad",AM56,0))</f>
        <v>100</v>
      </c>
      <c r="AU56" s="90">
        <f>COUNTIF(AK56:AK56,"Probabilidad")</f>
        <v>1</v>
      </c>
      <c r="AV56" s="90">
        <f>AT56/AU56</f>
        <v>100</v>
      </c>
      <c r="AW56" s="90" t="str">
        <f>IF(AV56&lt;50,"No disminuye",IF(AV56&lt;96,"Indirectamente","Directamente"))</f>
        <v>Directamente</v>
      </c>
      <c r="AX56" s="73" t="s">
        <v>83</v>
      </c>
      <c r="AY56" s="73" t="str">
        <f>M56</f>
        <v>Moderado</v>
      </c>
      <c r="AZ56" s="74" t="str">
        <f t="shared" si="9"/>
        <v>MODERADO</v>
      </c>
      <c r="BA56" s="81" t="s">
        <v>97</v>
      </c>
      <c r="BB56" s="61" t="s">
        <v>651</v>
      </c>
      <c r="BC56" s="61" t="s">
        <v>652</v>
      </c>
      <c r="BD56" s="61" t="s">
        <v>653</v>
      </c>
      <c r="BE56" s="76">
        <v>43831</v>
      </c>
      <c r="BF56" s="76">
        <v>44196</v>
      </c>
      <c r="BG56" s="88" t="s">
        <v>654</v>
      </c>
      <c r="BH56" s="61" t="s">
        <v>655</v>
      </c>
      <c r="BI56" s="61" t="s">
        <v>656</v>
      </c>
    </row>
    <row r="57" spans="1:61" ht="15.75" customHeight="1" x14ac:dyDescent="0.25">
      <c r="D57" s="97"/>
      <c r="E57" s="98"/>
      <c r="F57" s="99"/>
      <c r="G57" s="99"/>
      <c r="H57" s="100"/>
      <c r="I57" s="98"/>
      <c r="J57" s="98"/>
      <c r="K57" s="99"/>
      <c r="L57" s="99"/>
      <c r="M57" s="99"/>
      <c r="N57" s="99"/>
      <c r="O57" s="101"/>
      <c r="P57" s="102"/>
      <c r="Q57" s="98"/>
      <c r="R57" s="98"/>
      <c r="S57" s="98"/>
      <c r="T57" s="98"/>
      <c r="U57" s="98"/>
      <c r="V57" s="98"/>
      <c r="W57" s="103"/>
      <c r="X57" s="103"/>
      <c r="Y57" s="103"/>
      <c r="Z57" s="103"/>
      <c r="AA57" s="103"/>
      <c r="AB57" s="103"/>
      <c r="AC57" s="103"/>
      <c r="AD57" s="103"/>
      <c r="AE57" s="103"/>
      <c r="AF57" s="103"/>
      <c r="AG57" s="103"/>
      <c r="AH57" s="103"/>
      <c r="AI57" s="103"/>
      <c r="AJ57" s="103"/>
      <c r="AX57" s="103"/>
      <c r="AY57" s="103"/>
      <c r="AZ57" s="103"/>
      <c r="BA57" s="103"/>
    </row>
    <row r="58" spans="1:61" ht="15.75" customHeight="1" x14ac:dyDescent="0.25">
      <c r="D58" s="97"/>
      <c r="E58" s="98"/>
      <c r="F58" s="99"/>
      <c r="G58" s="99"/>
      <c r="H58" s="100"/>
      <c r="I58" s="98"/>
      <c r="J58" s="98"/>
      <c r="K58" s="99"/>
      <c r="L58" s="99"/>
      <c r="M58" s="99"/>
      <c r="N58" s="99"/>
      <c r="O58" s="101"/>
      <c r="P58" s="102"/>
      <c r="Q58" s="98"/>
      <c r="R58" s="98"/>
      <c r="S58" s="98"/>
      <c r="T58" s="98"/>
      <c r="U58" s="98"/>
      <c r="V58" s="98"/>
      <c r="W58" s="103"/>
      <c r="X58" s="103"/>
      <c r="Y58" s="103"/>
      <c r="Z58" s="103"/>
      <c r="AA58" s="103"/>
      <c r="AB58" s="103"/>
      <c r="AC58" s="103"/>
      <c r="AD58" s="103"/>
      <c r="AE58" s="103"/>
      <c r="AF58" s="103"/>
      <c r="AG58" s="103"/>
      <c r="AH58" s="103"/>
      <c r="AI58" s="103"/>
      <c r="AJ58" s="103"/>
      <c r="AX58" s="103"/>
      <c r="AY58" s="103"/>
      <c r="AZ58" s="103"/>
      <c r="BA58" s="103"/>
    </row>
    <row r="59" spans="1:61" ht="15.75" customHeight="1" x14ac:dyDescent="0.25">
      <c r="D59" s="97"/>
      <c r="E59" s="98"/>
      <c r="F59" s="99"/>
      <c r="G59" s="99"/>
      <c r="H59" s="100"/>
      <c r="I59" s="98"/>
      <c r="J59" s="98"/>
      <c r="K59" s="99"/>
      <c r="L59" s="99"/>
      <c r="M59" s="99"/>
      <c r="N59" s="99"/>
      <c r="O59" s="101"/>
      <c r="P59" s="102"/>
      <c r="Q59" s="98"/>
      <c r="R59" s="98"/>
      <c r="S59" s="98"/>
      <c r="T59" s="98"/>
      <c r="U59" s="98"/>
      <c r="V59" s="98"/>
      <c r="W59" s="103"/>
      <c r="X59" s="103"/>
      <c r="Y59" s="103"/>
      <c r="Z59" s="103"/>
      <c r="AA59" s="103"/>
      <c r="AB59" s="103"/>
      <c r="AC59" s="103"/>
      <c r="AD59" s="103"/>
      <c r="AE59" s="103"/>
      <c r="AF59" s="103"/>
      <c r="AG59" s="103"/>
      <c r="AH59" s="103"/>
      <c r="AI59" s="103"/>
      <c r="AJ59" s="103"/>
      <c r="AX59" s="103"/>
      <c r="AY59" s="103"/>
      <c r="AZ59" s="103"/>
      <c r="BA59" s="103"/>
    </row>
    <row r="60" spans="1:61" ht="15.75" customHeight="1" x14ac:dyDescent="0.25">
      <c r="D60" s="97"/>
      <c r="E60" s="98"/>
      <c r="F60" s="99"/>
      <c r="G60" s="99"/>
      <c r="H60" s="100"/>
      <c r="I60" s="98"/>
      <c r="J60" s="98"/>
      <c r="K60" s="99"/>
      <c r="L60" s="99"/>
      <c r="M60" s="99"/>
      <c r="N60" s="99"/>
      <c r="O60" s="101"/>
      <c r="P60" s="102"/>
      <c r="Q60" s="98"/>
      <c r="R60" s="98"/>
      <c r="S60" s="98"/>
      <c r="T60" s="98"/>
      <c r="U60" s="98"/>
      <c r="V60" s="98"/>
      <c r="W60" s="103"/>
      <c r="X60" s="103"/>
      <c r="Y60" s="103"/>
      <c r="Z60" s="103"/>
      <c r="AA60" s="103"/>
      <c r="AB60" s="103"/>
      <c r="AC60" s="103"/>
      <c r="AD60" s="103"/>
      <c r="AE60" s="103"/>
      <c r="AF60" s="103"/>
      <c r="AG60" s="103"/>
      <c r="AH60" s="103"/>
      <c r="AI60" s="103"/>
      <c r="AJ60" s="103"/>
      <c r="AX60" s="103"/>
      <c r="AY60" s="103"/>
      <c r="AZ60" s="103"/>
      <c r="BA60" s="103"/>
    </row>
    <row r="61" spans="1:61" ht="15.75" customHeight="1" x14ac:dyDescent="0.25">
      <c r="D61" s="97"/>
      <c r="E61" s="98"/>
      <c r="F61" s="99"/>
      <c r="G61" s="99"/>
      <c r="H61" s="100"/>
      <c r="I61" s="98"/>
      <c r="J61" s="98"/>
      <c r="K61" s="99"/>
      <c r="L61" s="99"/>
      <c r="M61" s="99"/>
      <c r="N61" s="99"/>
      <c r="O61" s="101"/>
      <c r="P61" s="102"/>
      <c r="Q61" s="98"/>
      <c r="R61" s="98"/>
      <c r="S61" s="98"/>
      <c r="T61" s="98"/>
      <c r="U61" s="98"/>
      <c r="V61" s="98"/>
      <c r="W61" s="103"/>
      <c r="X61" s="103"/>
      <c r="Y61" s="103"/>
      <c r="Z61" s="103"/>
      <c r="AA61" s="103"/>
      <c r="AB61" s="103"/>
      <c r="AC61" s="103"/>
      <c r="AD61" s="103"/>
      <c r="AE61" s="103"/>
      <c r="AF61" s="103"/>
      <c r="AG61" s="103"/>
      <c r="AH61" s="103"/>
      <c r="AI61" s="103"/>
      <c r="AJ61" s="103"/>
      <c r="AX61" s="103"/>
      <c r="AY61" s="103"/>
      <c r="AZ61" s="103"/>
      <c r="BA61" s="103"/>
      <c r="BI61" s="104"/>
    </row>
    <row r="62" spans="1:61" ht="15.75" customHeight="1" x14ac:dyDescent="0.25">
      <c r="D62" s="97"/>
      <c r="E62" s="98"/>
      <c r="F62" s="99"/>
      <c r="G62" s="99"/>
      <c r="H62" s="100"/>
      <c r="I62" s="98"/>
      <c r="J62" s="98"/>
      <c r="K62" s="99"/>
      <c r="L62" s="99"/>
      <c r="M62" s="99"/>
      <c r="N62" s="99"/>
      <c r="O62" s="101"/>
      <c r="P62" s="102"/>
      <c r="Q62" s="98"/>
      <c r="R62" s="98"/>
      <c r="S62" s="98"/>
      <c r="T62" s="98"/>
      <c r="U62" s="98"/>
      <c r="V62" s="98"/>
      <c r="W62" s="103"/>
      <c r="X62" s="103"/>
      <c r="Y62" s="103"/>
      <c r="Z62" s="103"/>
      <c r="AA62" s="103"/>
      <c r="AB62" s="103"/>
      <c r="AC62" s="103"/>
      <c r="AD62" s="103"/>
      <c r="AE62" s="103"/>
      <c r="AF62" s="103"/>
      <c r="AG62" s="103"/>
      <c r="AH62" s="103"/>
      <c r="AI62" s="103"/>
      <c r="AJ62" s="103"/>
      <c r="AX62" s="103"/>
      <c r="AY62" s="103"/>
      <c r="AZ62" s="103"/>
      <c r="BA62" s="103"/>
    </row>
    <row r="63" spans="1:61" ht="15.75" customHeight="1" x14ac:dyDescent="0.25">
      <c r="D63" s="97"/>
      <c r="E63" s="98"/>
      <c r="F63" s="99"/>
      <c r="G63" s="99"/>
      <c r="H63" s="100"/>
      <c r="I63" s="98"/>
      <c r="J63" s="98"/>
      <c r="K63" s="99"/>
      <c r="L63" s="99"/>
      <c r="M63" s="99"/>
      <c r="N63" s="99"/>
      <c r="O63" s="101"/>
      <c r="P63" s="102"/>
      <c r="Q63" s="98"/>
      <c r="R63" s="98"/>
      <c r="S63" s="98"/>
      <c r="T63" s="98"/>
      <c r="U63" s="98"/>
      <c r="V63" s="98"/>
      <c r="W63" s="103"/>
      <c r="X63" s="103"/>
      <c r="Y63" s="103"/>
      <c r="Z63" s="103"/>
      <c r="AA63" s="103"/>
      <c r="AB63" s="103"/>
      <c r="AC63" s="103"/>
      <c r="AD63" s="103"/>
      <c r="AE63" s="103"/>
      <c r="AF63" s="103"/>
      <c r="AG63" s="103"/>
      <c r="AH63" s="103"/>
      <c r="AI63" s="103"/>
      <c r="AJ63" s="103"/>
      <c r="AX63" s="103"/>
      <c r="AY63" s="103"/>
      <c r="AZ63" s="103"/>
      <c r="BA63" s="103"/>
    </row>
    <row r="64" spans="1:61" ht="15.75" customHeight="1" x14ac:dyDescent="0.25">
      <c r="D64" s="97"/>
      <c r="E64" s="98"/>
      <c r="F64" s="99"/>
      <c r="G64" s="99"/>
      <c r="H64" s="100"/>
      <c r="I64" s="98"/>
      <c r="J64" s="98"/>
      <c r="K64" s="99"/>
      <c r="L64" s="99"/>
      <c r="M64" s="99"/>
      <c r="N64" s="99"/>
      <c r="O64" s="101"/>
      <c r="P64" s="102"/>
      <c r="Q64" s="98"/>
      <c r="R64" s="98"/>
      <c r="S64" s="98"/>
      <c r="T64" s="98"/>
      <c r="U64" s="98"/>
      <c r="V64" s="98"/>
      <c r="W64" s="103"/>
      <c r="X64" s="103"/>
      <c r="Y64" s="103"/>
      <c r="Z64" s="103"/>
      <c r="AA64" s="103"/>
      <c r="AB64" s="103"/>
      <c r="AC64" s="103"/>
      <c r="AD64" s="103"/>
      <c r="AE64" s="103"/>
      <c r="AF64" s="103"/>
      <c r="AG64" s="103"/>
      <c r="AH64" s="103"/>
      <c r="AI64" s="103"/>
      <c r="AJ64" s="103"/>
      <c r="AX64" s="103"/>
      <c r="AY64" s="103"/>
      <c r="AZ64" s="103"/>
      <c r="BA64" s="103"/>
    </row>
    <row r="65" spans="4:53" ht="15.75" customHeight="1" x14ac:dyDescent="0.25">
      <c r="D65" s="97"/>
      <c r="E65" s="98"/>
      <c r="F65" s="99"/>
      <c r="G65" s="99"/>
      <c r="H65" s="100"/>
      <c r="I65" s="98"/>
      <c r="J65" s="98"/>
      <c r="K65" s="99"/>
      <c r="L65" s="99"/>
      <c r="M65" s="99"/>
      <c r="N65" s="99"/>
      <c r="O65" s="101"/>
      <c r="P65" s="102"/>
      <c r="Q65" s="98"/>
      <c r="R65" s="98"/>
      <c r="S65" s="98"/>
      <c r="T65" s="98"/>
      <c r="U65" s="98"/>
      <c r="V65" s="98"/>
      <c r="W65" s="103"/>
      <c r="X65" s="103"/>
      <c r="Y65" s="103"/>
      <c r="Z65" s="103"/>
      <c r="AA65" s="103"/>
      <c r="AB65" s="103"/>
      <c r="AC65" s="103"/>
      <c r="AD65" s="103"/>
      <c r="AE65" s="103"/>
      <c r="AF65" s="103"/>
      <c r="AG65" s="103"/>
      <c r="AH65" s="103"/>
      <c r="AI65" s="103"/>
      <c r="AJ65" s="103"/>
      <c r="AX65" s="103"/>
      <c r="AY65" s="103"/>
      <c r="AZ65" s="103"/>
      <c r="BA65" s="103"/>
    </row>
    <row r="66" spans="4:53" ht="15.75" customHeight="1" x14ac:dyDescent="0.25">
      <c r="D66" s="97"/>
      <c r="E66" s="98"/>
      <c r="F66" s="99"/>
      <c r="G66" s="99"/>
      <c r="H66" s="100"/>
      <c r="I66" s="98"/>
      <c r="J66" s="98"/>
      <c r="K66" s="99"/>
      <c r="L66" s="99"/>
      <c r="M66" s="99"/>
      <c r="N66" s="99"/>
      <c r="O66" s="101"/>
      <c r="P66" s="102"/>
      <c r="Q66" s="98"/>
      <c r="R66" s="98"/>
      <c r="S66" s="98"/>
      <c r="T66" s="98"/>
      <c r="U66" s="98"/>
      <c r="V66" s="98"/>
      <c r="W66" s="103"/>
      <c r="X66" s="103"/>
      <c r="Y66" s="103"/>
      <c r="Z66" s="103"/>
      <c r="AA66" s="103"/>
      <c r="AB66" s="103"/>
      <c r="AC66" s="103"/>
      <c r="AD66" s="103"/>
      <c r="AE66" s="103"/>
      <c r="AF66" s="103"/>
      <c r="AG66" s="103"/>
      <c r="AH66" s="103"/>
      <c r="AI66" s="103"/>
      <c r="AJ66" s="103"/>
      <c r="AX66" s="103"/>
      <c r="AY66" s="103"/>
      <c r="AZ66" s="103"/>
      <c r="BA66" s="103"/>
    </row>
    <row r="67" spans="4:53" ht="15.75" customHeight="1" x14ac:dyDescent="0.25">
      <c r="D67" s="97"/>
      <c r="E67" s="98"/>
      <c r="F67" s="99"/>
      <c r="G67" s="99"/>
      <c r="H67" s="100"/>
      <c r="I67" s="98"/>
      <c r="J67" s="98"/>
      <c r="K67" s="99"/>
      <c r="L67" s="99"/>
      <c r="M67" s="99"/>
      <c r="N67" s="99"/>
      <c r="O67" s="101"/>
      <c r="P67" s="102"/>
      <c r="Q67" s="98"/>
      <c r="R67" s="98"/>
      <c r="S67" s="98"/>
      <c r="T67" s="98"/>
      <c r="U67" s="98"/>
      <c r="V67" s="98"/>
      <c r="W67" s="103"/>
      <c r="X67" s="103"/>
      <c r="Y67" s="103"/>
      <c r="Z67" s="103"/>
      <c r="AA67" s="103"/>
      <c r="AB67" s="103"/>
      <c r="AC67" s="103"/>
      <c r="AD67" s="103"/>
      <c r="AE67" s="103"/>
      <c r="AF67" s="103"/>
      <c r="AG67" s="103"/>
      <c r="AH67" s="103"/>
      <c r="AI67" s="103"/>
      <c r="AJ67" s="103"/>
      <c r="AX67" s="103"/>
      <c r="AY67" s="103"/>
      <c r="AZ67" s="103"/>
      <c r="BA67" s="103"/>
    </row>
    <row r="68" spans="4:53" ht="15.75" customHeight="1" x14ac:dyDescent="0.25">
      <c r="D68" s="97"/>
      <c r="E68" s="98"/>
      <c r="F68" s="99"/>
      <c r="G68" s="99"/>
      <c r="H68" s="100"/>
      <c r="I68" s="98"/>
      <c r="J68" s="98"/>
      <c r="K68" s="99"/>
      <c r="L68" s="99"/>
      <c r="M68" s="99"/>
      <c r="N68" s="99"/>
      <c r="O68" s="101"/>
      <c r="P68" s="102"/>
      <c r="Q68" s="98"/>
      <c r="R68" s="98"/>
      <c r="S68" s="98"/>
      <c r="T68" s="98"/>
      <c r="U68" s="98"/>
      <c r="V68" s="98"/>
      <c r="W68" s="103"/>
      <c r="X68" s="103"/>
      <c r="Y68" s="103"/>
      <c r="Z68" s="103"/>
      <c r="AA68" s="103"/>
      <c r="AB68" s="103"/>
      <c r="AC68" s="103"/>
      <c r="AD68" s="103"/>
      <c r="AE68" s="103"/>
      <c r="AF68" s="103"/>
      <c r="AG68" s="103"/>
      <c r="AH68" s="103"/>
      <c r="AI68" s="103"/>
      <c r="AJ68" s="103"/>
      <c r="AX68" s="103"/>
      <c r="AY68" s="103"/>
      <c r="AZ68" s="103"/>
      <c r="BA68" s="103"/>
    </row>
    <row r="69" spans="4:53" ht="15.75" customHeight="1" x14ac:dyDescent="0.25">
      <c r="D69" s="97"/>
      <c r="E69" s="98"/>
      <c r="F69" s="99"/>
      <c r="G69" s="99"/>
      <c r="H69" s="100"/>
      <c r="I69" s="98"/>
      <c r="J69" s="98"/>
      <c r="K69" s="99"/>
      <c r="L69" s="99"/>
      <c r="M69" s="99"/>
      <c r="N69" s="99"/>
      <c r="O69" s="101"/>
      <c r="P69" s="102"/>
      <c r="Q69" s="98"/>
      <c r="R69" s="98"/>
      <c r="S69" s="98"/>
      <c r="T69" s="98"/>
      <c r="U69" s="98"/>
      <c r="V69" s="98"/>
      <c r="W69" s="103"/>
      <c r="X69" s="103"/>
      <c r="Y69" s="103"/>
      <c r="Z69" s="103"/>
      <c r="AA69" s="103"/>
      <c r="AB69" s="103"/>
      <c r="AC69" s="103"/>
      <c r="AD69" s="103"/>
      <c r="AE69" s="103"/>
      <c r="AF69" s="103"/>
      <c r="AG69" s="103"/>
      <c r="AH69" s="103"/>
      <c r="AI69" s="103"/>
      <c r="AJ69" s="103"/>
      <c r="AX69" s="103"/>
      <c r="AY69" s="103"/>
      <c r="AZ69" s="103"/>
      <c r="BA69" s="103"/>
    </row>
    <row r="70" spans="4:53" ht="15.75" customHeight="1" x14ac:dyDescent="0.25">
      <c r="D70" s="97"/>
      <c r="E70" s="98"/>
      <c r="F70" s="99"/>
      <c r="G70" s="99"/>
      <c r="H70" s="100"/>
      <c r="I70" s="98"/>
      <c r="J70" s="98"/>
      <c r="K70" s="99"/>
      <c r="L70" s="99"/>
      <c r="M70" s="99"/>
      <c r="N70" s="99"/>
      <c r="O70" s="101"/>
      <c r="P70" s="102"/>
      <c r="Q70" s="98"/>
      <c r="R70" s="98"/>
      <c r="S70" s="98"/>
      <c r="T70" s="98"/>
      <c r="U70" s="98"/>
      <c r="V70" s="98"/>
      <c r="W70" s="103"/>
      <c r="X70" s="103"/>
      <c r="Y70" s="103"/>
      <c r="Z70" s="103"/>
      <c r="AA70" s="103"/>
      <c r="AB70" s="103"/>
      <c r="AC70" s="103"/>
      <c r="AD70" s="103"/>
      <c r="AE70" s="103"/>
      <c r="AF70" s="103"/>
      <c r="AG70" s="103"/>
      <c r="AH70" s="103"/>
      <c r="AI70" s="103"/>
      <c r="AJ70" s="103"/>
      <c r="AX70" s="103"/>
      <c r="AY70" s="103"/>
      <c r="AZ70" s="103"/>
      <c r="BA70" s="103"/>
    </row>
    <row r="71" spans="4:53" ht="15.75" customHeight="1" x14ac:dyDescent="0.25">
      <c r="D71" s="97"/>
      <c r="E71" s="98"/>
      <c r="F71" s="99"/>
      <c r="G71" s="99"/>
      <c r="H71" s="100"/>
      <c r="I71" s="98"/>
      <c r="J71" s="98"/>
      <c r="K71" s="99"/>
      <c r="L71" s="99"/>
      <c r="M71" s="99"/>
      <c r="N71" s="99"/>
      <c r="O71" s="101"/>
      <c r="P71" s="102"/>
      <c r="Q71" s="98"/>
      <c r="R71" s="98"/>
      <c r="S71" s="98"/>
      <c r="T71" s="98"/>
      <c r="U71" s="98"/>
      <c r="V71" s="98"/>
      <c r="W71" s="103"/>
      <c r="X71" s="103"/>
      <c r="Y71" s="103"/>
      <c r="Z71" s="103"/>
      <c r="AA71" s="103"/>
      <c r="AB71" s="103"/>
      <c r="AC71" s="103"/>
      <c r="AD71" s="103"/>
      <c r="AE71" s="103"/>
      <c r="AF71" s="103"/>
      <c r="AG71" s="103"/>
      <c r="AH71" s="103"/>
      <c r="AI71" s="103"/>
      <c r="AJ71" s="103"/>
      <c r="AX71" s="103"/>
      <c r="AY71" s="103"/>
      <c r="AZ71" s="103"/>
      <c r="BA71" s="103"/>
    </row>
    <row r="72" spans="4:53" ht="15.75" customHeight="1" x14ac:dyDescent="0.25">
      <c r="D72" s="97"/>
      <c r="E72" s="98"/>
      <c r="F72" s="99"/>
      <c r="G72" s="99"/>
      <c r="H72" s="100"/>
      <c r="I72" s="98"/>
      <c r="J72" s="98"/>
      <c r="K72" s="99"/>
      <c r="L72" s="99"/>
      <c r="M72" s="99"/>
      <c r="N72" s="99"/>
      <c r="O72" s="101"/>
      <c r="P72" s="102"/>
      <c r="Q72" s="98"/>
      <c r="R72" s="98"/>
      <c r="S72" s="98"/>
      <c r="T72" s="98"/>
      <c r="U72" s="98"/>
      <c r="V72" s="98"/>
      <c r="W72" s="103"/>
      <c r="X72" s="103"/>
      <c r="Y72" s="103"/>
      <c r="Z72" s="103"/>
      <c r="AA72" s="103"/>
      <c r="AB72" s="103"/>
      <c r="AC72" s="103"/>
      <c r="AD72" s="103"/>
      <c r="AE72" s="103"/>
      <c r="AF72" s="103"/>
      <c r="AG72" s="103"/>
      <c r="AH72" s="103"/>
      <c r="AI72" s="103"/>
      <c r="AJ72" s="103"/>
      <c r="AX72" s="103"/>
      <c r="AY72" s="103"/>
      <c r="AZ72" s="103"/>
      <c r="BA72" s="103"/>
    </row>
    <row r="73" spans="4:53" ht="15.75" customHeight="1" x14ac:dyDescent="0.25">
      <c r="D73" s="97"/>
      <c r="E73" s="98"/>
      <c r="F73" s="99"/>
      <c r="G73" s="99"/>
      <c r="H73" s="100"/>
      <c r="I73" s="98"/>
      <c r="J73" s="98"/>
      <c r="K73" s="99"/>
      <c r="L73" s="99"/>
      <c r="M73" s="99"/>
      <c r="N73" s="99"/>
      <c r="O73" s="101"/>
      <c r="P73" s="102"/>
      <c r="Q73" s="98"/>
      <c r="R73" s="98"/>
      <c r="S73" s="98"/>
      <c r="T73" s="98"/>
      <c r="U73" s="98"/>
      <c r="V73" s="98"/>
      <c r="W73" s="103"/>
      <c r="X73" s="103"/>
      <c r="Y73" s="103"/>
      <c r="Z73" s="103"/>
      <c r="AA73" s="103"/>
      <c r="AB73" s="103"/>
      <c r="AC73" s="103"/>
      <c r="AD73" s="103"/>
      <c r="AE73" s="103"/>
      <c r="AF73" s="103"/>
      <c r="AG73" s="103"/>
      <c r="AH73" s="103"/>
      <c r="AI73" s="103"/>
      <c r="AJ73" s="103"/>
      <c r="AX73" s="103"/>
      <c r="AY73" s="103"/>
      <c r="AZ73" s="103"/>
      <c r="BA73" s="103"/>
    </row>
    <row r="74" spans="4:53" ht="15.75" customHeight="1" x14ac:dyDescent="0.25">
      <c r="D74" s="97"/>
      <c r="E74" s="98"/>
      <c r="F74" s="99"/>
      <c r="G74" s="99"/>
      <c r="H74" s="100"/>
      <c r="I74" s="98"/>
      <c r="J74" s="98"/>
      <c r="K74" s="99"/>
      <c r="L74" s="99"/>
      <c r="M74" s="99"/>
      <c r="N74" s="99"/>
      <c r="O74" s="101"/>
      <c r="P74" s="102"/>
      <c r="Q74" s="98"/>
      <c r="R74" s="98"/>
      <c r="S74" s="98"/>
      <c r="T74" s="98"/>
      <c r="U74" s="98"/>
      <c r="V74" s="98"/>
      <c r="W74" s="103"/>
      <c r="X74" s="103"/>
      <c r="Y74" s="103"/>
      <c r="Z74" s="103"/>
      <c r="AA74" s="103"/>
      <c r="AB74" s="103"/>
      <c r="AC74" s="103"/>
      <c r="AD74" s="103"/>
      <c r="AE74" s="103"/>
      <c r="AF74" s="103"/>
      <c r="AG74" s="103"/>
      <c r="AH74" s="103"/>
      <c r="AI74" s="103"/>
      <c r="AJ74" s="103"/>
      <c r="AX74" s="103"/>
      <c r="AY74" s="103"/>
      <c r="AZ74" s="103"/>
      <c r="BA74" s="103"/>
    </row>
    <row r="75" spans="4:53" ht="15.75" customHeight="1" x14ac:dyDescent="0.25">
      <c r="D75" s="97"/>
      <c r="E75" s="98"/>
      <c r="F75" s="99"/>
      <c r="G75" s="99"/>
      <c r="H75" s="100"/>
      <c r="I75" s="98"/>
      <c r="J75" s="98"/>
      <c r="K75" s="99"/>
      <c r="L75" s="99"/>
      <c r="M75" s="99"/>
      <c r="N75" s="99"/>
      <c r="O75" s="101"/>
      <c r="P75" s="102"/>
      <c r="Q75" s="98"/>
      <c r="R75" s="98"/>
      <c r="S75" s="98"/>
      <c r="T75" s="98"/>
      <c r="U75" s="98"/>
      <c r="V75" s="98"/>
      <c r="W75" s="103"/>
      <c r="X75" s="103"/>
      <c r="Y75" s="103"/>
      <c r="Z75" s="103"/>
      <c r="AA75" s="103"/>
      <c r="AB75" s="103"/>
      <c r="AC75" s="103"/>
      <c r="AD75" s="103"/>
      <c r="AE75" s="103"/>
      <c r="AF75" s="103"/>
      <c r="AG75" s="103"/>
      <c r="AH75" s="103"/>
      <c r="AI75" s="103"/>
      <c r="AJ75" s="103"/>
      <c r="AX75" s="103"/>
      <c r="AY75" s="103"/>
      <c r="AZ75" s="103"/>
      <c r="BA75" s="103"/>
    </row>
    <row r="76" spans="4:53" ht="15.75" customHeight="1" x14ac:dyDescent="0.25">
      <c r="D76" s="97"/>
      <c r="E76" s="98"/>
      <c r="F76" s="99"/>
      <c r="G76" s="99"/>
      <c r="H76" s="100"/>
      <c r="I76" s="98"/>
      <c r="J76" s="98"/>
      <c r="K76" s="99"/>
      <c r="L76" s="99"/>
      <c r="M76" s="99"/>
      <c r="N76" s="99"/>
      <c r="O76" s="101"/>
      <c r="P76" s="102"/>
      <c r="Q76" s="98"/>
      <c r="R76" s="98"/>
      <c r="S76" s="98"/>
      <c r="T76" s="98"/>
      <c r="U76" s="98"/>
      <c r="V76" s="98"/>
      <c r="W76" s="103"/>
      <c r="X76" s="103"/>
      <c r="Y76" s="103"/>
      <c r="Z76" s="103"/>
      <c r="AA76" s="103"/>
      <c r="AB76" s="103"/>
      <c r="AC76" s="103"/>
      <c r="AD76" s="103"/>
      <c r="AE76" s="103"/>
      <c r="AF76" s="103"/>
      <c r="AG76" s="103"/>
      <c r="AH76" s="103"/>
      <c r="AI76" s="103"/>
      <c r="AJ76" s="103"/>
      <c r="AX76" s="103"/>
      <c r="AY76" s="103"/>
      <c r="AZ76" s="103"/>
      <c r="BA76" s="103"/>
    </row>
    <row r="77" spans="4:53" ht="15.75" customHeight="1" x14ac:dyDescent="0.25">
      <c r="D77" s="97"/>
      <c r="E77" s="98"/>
      <c r="F77" s="99"/>
      <c r="G77" s="99"/>
      <c r="H77" s="100"/>
      <c r="I77" s="98"/>
      <c r="J77" s="98"/>
      <c r="K77" s="99"/>
      <c r="L77" s="99"/>
      <c r="M77" s="99"/>
      <c r="N77" s="99"/>
      <c r="O77" s="101"/>
      <c r="P77" s="102"/>
      <c r="Q77" s="98"/>
      <c r="R77" s="98"/>
      <c r="S77" s="98"/>
      <c r="T77" s="98"/>
      <c r="U77" s="98"/>
      <c r="V77" s="98"/>
      <c r="W77" s="103"/>
      <c r="X77" s="103"/>
      <c r="Y77" s="103"/>
      <c r="Z77" s="103"/>
      <c r="AA77" s="103"/>
      <c r="AB77" s="103"/>
      <c r="AC77" s="103"/>
      <c r="AD77" s="103"/>
      <c r="AE77" s="103"/>
      <c r="AF77" s="103"/>
      <c r="AG77" s="103"/>
      <c r="AH77" s="103"/>
      <c r="AI77" s="103"/>
      <c r="AJ77" s="103"/>
      <c r="AX77" s="103"/>
      <c r="AY77" s="103"/>
      <c r="AZ77" s="103"/>
      <c r="BA77" s="103"/>
    </row>
    <row r="78" spans="4:53" ht="15.75" customHeight="1" x14ac:dyDescent="0.25">
      <c r="D78" s="97"/>
      <c r="E78" s="98"/>
      <c r="F78" s="99"/>
      <c r="G78" s="99"/>
      <c r="H78" s="100"/>
      <c r="I78" s="98"/>
      <c r="J78" s="98"/>
      <c r="K78" s="99"/>
      <c r="L78" s="99"/>
      <c r="M78" s="99"/>
      <c r="N78" s="99"/>
      <c r="O78" s="101"/>
      <c r="P78" s="102"/>
      <c r="Q78" s="98"/>
      <c r="R78" s="98"/>
      <c r="S78" s="98"/>
      <c r="T78" s="98"/>
      <c r="U78" s="98"/>
      <c r="V78" s="98"/>
      <c r="W78" s="103"/>
      <c r="X78" s="103"/>
      <c r="Y78" s="103"/>
      <c r="Z78" s="103"/>
      <c r="AA78" s="103"/>
      <c r="AB78" s="103"/>
      <c r="AC78" s="103"/>
      <c r="AD78" s="103"/>
      <c r="AE78" s="103"/>
      <c r="AF78" s="103"/>
      <c r="AG78" s="103"/>
      <c r="AH78" s="103"/>
      <c r="AI78" s="103"/>
      <c r="AJ78" s="103"/>
      <c r="AX78" s="103"/>
      <c r="AY78" s="103"/>
      <c r="AZ78" s="103"/>
      <c r="BA78" s="103"/>
    </row>
    <row r="79" spans="4:53" ht="15.75" customHeight="1" x14ac:dyDescent="0.25">
      <c r="D79" s="97"/>
      <c r="E79" s="98"/>
      <c r="F79" s="99"/>
      <c r="G79" s="99"/>
      <c r="H79" s="100"/>
      <c r="I79" s="98"/>
      <c r="J79" s="98"/>
      <c r="K79" s="99"/>
      <c r="L79" s="99"/>
      <c r="M79" s="99"/>
      <c r="N79" s="99"/>
      <c r="O79" s="101"/>
      <c r="P79" s="102"/>
      <c r="Q79" s="98"/>
      <c r="R79" s="98"/>
      <c r="S79" s="98"/>
      <c r="T79" s="98"/>
      <c r="U79" s="98"/>
      <c r="V79" s="98"/>
      <c r="W79" s="103"/>
      <c r="X79" s="103"/>
      <c r="Y79" s="103"/>
      <c r="Z79" s="103"/>
      <c r="AA79" s="103"/>
      <c r="AB79" s="103"/>
      <c r="AC79" s="103"/>
      <c r="AD79" s="103"/>
      <c r="AE79" s="103"/>
      <c r="AF79" s="103"/>
      <c r="AG79" s="103"/>
      <c r="AH79" s="103"/>
      <c r="AI79" s="103"/>
      <c r="AJ79" s="103"/>
      <c r="AX79" s="103"/>
      <c r="AY79" s="103"/>
      <c r="AZ79" s="103"/>
      <c r="BA79" s="103"/>
    </row>
    <row r="80" spans="4:53" ht="15.75" customHeight="1" x14ac:dyDescent="0.25">
      <c r="D80" s="97"/>
      <c r="E80" s="98"/>
      <c r="F80" s="99"/>
      <c r="G80" s="99"/>
      <c r="H80" s="100"/>
      <c r="I80" s="98"/>
      <c r="J80" s="98"/>
      <c r="K80" s="99"/>
      <c r="L80" s="99"/>
      <c r="M80" s="99"/>
      <c r="N80" s="99"/>
      <c r="O80" s="101"/>
      <c r="P80" s="102"/>
      <c r="Q80" s="98"/>
      <c r="R80" s="98"/>
      <c r="S80" s="98"/>
      <c r="T80" s="98"/>
      <c r="U80" s="98"/>
      <c r="V80" s="98"/>
      <c r="W80" s="103"/>
      <c r="X80" s="103"/>
      <c r="Y80" s="103"/>
      <c r="Z80" s="103"/>
      <c r="AA80" s="103"/>
      <c r="AB80" s="103"/>
      <c r="AC80" s="103"/>
      <c r="AD80" s="103"/>
      <c r="AE80" s="103"/>
      <c r="AF80" s="103"/>
      <c r="AG80" s="103"/>
      <c r="AH80" s="103"/>
      <c r="AI80" s="103"/>
      <c r="AJ80" s="103"/>
      <c r="AX80" s="103"/>
      <c r="AY80" s="103"/>
      <c r="AZ80" s="103"/>
      <c r="BA80" s="103"/>
    </row>
    <row r="81" spans="4:53" ht="15.75" customHeight="1" x14ac:dyDescent="0.25">
      <c r="D81" s="97"/>
      <c r="E81" s="98"/>
      <c r="F81" s="99"/>
      <c r="G81" s="99"/>
      <c r="H81" s="100"/>
      <c r="I81" s="98"/>
      <c r="J81" s="98"/>
      <c r="K81" s="99"/>
      <c r="L81" s="99"/>
      <c r="M81" s="99"/>
      <c r="N81" s="99"/>
      <c r="O81" s="101"/>
      <c r="P81" s="102"/>
      <c r="Q81" s="98"/>
      <c r="R81" s="98"/>
      <c r="S81" s="98"/>
      <c r="T81" s="98"/>
      <c r="U81" s="98"/>
      <c r="V81" s="98"/>
      <c r="W81" s="103"/>
      <c r="X81" s="103"/>
      <c r="Y81" s="103"/>
      <c r="Z81" s="103"/>
      <c r="AA81" s="103"/>
      <c r="AB81" s="103"/>
      <c r="AC81" s="103"/>
      <c r="AD81" s="103"/>
      <c r="AE81" s="103"/>
      <c r="AF81" s="103"/>
      <c r="AG81" s="103"/>
      <c r="AH81" s="103"/>
      <c r="AI81" s="103"/>
      <c r="AJ81" s="103"/>
      <c r="AX81" s="103"/>
      <c r="AY81" s="103"/>
      <c r="AZ81" s="103"/>
      <c r="BA81" s="103"/>
    </row>
    <row r="82" spans="4:53" ht="15.75" customHeight="1" x14ac:dyDescent="0.25">
      <c r="D82" s="97"/>
      <c r="E82" s="98"/>
      <c r="F82" s="99"/>
      <c r="G82" s="99"/>
      <c r="H82" s="100"/>
      <c r="I82" s="98"/>
      <c r="J82" s="98"/>
      <c r="K82" s="99"/>
      <c r="L82" s="99"/>
      <c r="M82" s="99"/>
      <c r="N82" s="99"/>
      <c r="O82" s="101"/>
      <c r="P82" s="102"/>
      <c r="Q82" s="98"/>
      <c r="R82" s="98"/>
      <c r="S82" s="98"/>
      <c r="T82" s="98"/>
      <c r="U82" s="98"/>
      <c r="V82" s="98"/>
      <c r="W82" s="103"/>
      <c r="X82" s="103"/>
      <c r="Y82" s="103"/>
      <c r="Z82" s="103"/>
      <c r="AA82" s="103"/>
      <c r="AB82" s="103"/>
      <c r="AC82" s="103"/>
      <c r="AD82" s="103"/>
      <c r="AE82" s="103"/>
      <c r="AF82" s="103"/>
      <c r="AG82" s="103"/>
      <c r="AH82" s="103"/>
      <c r="AI82" s="103"/>
      <c r="AJ82" s="103"/>
      <c r="AX82" s="103"/>
      <c r="AY82" s="103"/>
      <c r="AZ82" s="103"/>
      <c r="BA82" s="103"/>
    </row>
    <row r="83" spans="4:53" ht="15.75" customHeight="1" x14ac:dyDescent="0.25">
      <c r="D83" s="97"/>
      <c r="E83" s="98"/>
      <c r="F83" s="99"/>
      <c r="G83" s="99"/>
      <c r="H83" s="100"/>
      <c r="I83" s="98"/>
      <c r="J83" s="98"/>
      <c r="K83" s="99"/>
      <c r="L83" s="99"/>
      <c r="M83" s="99"/>
      <c r="N83" s="99"/>
      <c r="O83" s="101"/>
      <c r="P83" s="102"/>
      <c r="Q83" s="98"/>
      <c r="R83" s="98"/>
      <c r="S83" s="98"/>
      <c r="T83" s="98"/>
      <c r="U83" s="98"/>
      <c r="V83" s="98"/>
      <c r="W83" s="103"/>
      <c r="X83" s="103"/>
      <c r="Y83" s="103"/>
      <c r="Z83" s="103"/>
      <c r="AA83" s="103"/>
      <c r="AB83" s="103"/>
      <c r="AC83" s="103"/>
      <c r="AD83" s="103"/>
      <c r="AE83" s="103"/>
      <c r="AF83" s="103"/>
      <c r="AG83" s="103"/>
      <c r="AH83" s="103"/>
      <c r="AI83" s="103"/>
      <c r="AJ83" s="103"/>
      <c r="AX83" s="103"/>
      <c r="AY83" s="103"/>
      <c r="AZ83" s="103"/>
      <c r="BA83" s="103"/>
    </row>
    <row r="84" spans="4:53" ht="15.75" customHeight="1" x14ac:dyDescent="0.25">
      <c r="D84" s="97"/>
      <c r="E84" s="98"/>
      <c r="F84" s="99"/>
      <c r="G84" s="99"/>
      <c r="H84" s="100"/>
      <c r="I84" s="98"/>
      <c r="J84" s="98"/>
      <c r="K84" s="99"/>
      <c r="L84" s="99"/>
      <c r="M84" s="99"/>
      <c r="N84" s="99"/>
      <c r="O84" s="101"/>
      <c r="P84" s="102"/>
      <c r="Q84" s="98"/>
      <c r="R84" s="98"/>
      <c r="S84" s="98"/>
      <c r="T84" s="98"/>
      <c r="U84" s="98"/>
      <c r="V84" s="98"/>
      <c r="W84" s="103"/>
      <c r="X84" s="103"/>
      <c r="Y84" s="103"/>
      <c r="Z84" s="103"/>
      <c r="AA84" s="103"/>
      <c r="AB84" s="103"/>
      <c r="AC84" s="103"/>
      <c r="AD84" s="103"/>
      <c r="AE84" s="103"/>
      <c r="AF84" s="103"/>
      <c r="AG84" s="103"/>
      <c r="AH84" s="103"/>
      <c r="AI84" s="103"/>
      <c r="AJ84" s="103"/>
      <c r="AX84" s="103"/>
      <c r="AY84" s="103"/>
      <c r="AZ84" s="103"/>
      <c r="BA84" s="103"/>
    </row>
    <row r="85" spans="4:53" ht="15.75" customHeight="1" x14ac:dyDescent="0.25">
      <c r="D85" s="97"/>
      <c r="E85" s="98"/>
      <c r="F85" s="99"/>
      <c r="G85" s="99"/>
      <c r="H85" s="100"/>
      <c r="I85" s="98"/>
      <c r="J85" s="98"/>
      <c r="K85" s="99"/>
      <c r="L85" s="99"/>
      <c r="M85" s="99"/>
      <c r="N85" s="99"/>
      <c r="O85" s="101"/>
      <c r="P85" s="102"/>
      <c r="Q85" s="98"/>
      <c r="R85" s="98"/>
      <c r="S85" s="98"/>
      <c r="T85" s="98"/>
      <c r="U85" s="98"/>
      <c r="V85" s="98"/>
      <c r="W85" s="103"/>
      <c r="X85" s="103"/>
      <c r="Y85" s="103"/>
      <c r="Z85" s="103"/>
      <c r="AA85" s="103"/>
      <c r="AB85" s="103"/>
      <c r="AC85" s="103"/>
      <c r="AD85" s="103"/>
      <c r="AE85" s="103"/>
      <c r="AF85" s="103"/>
      <c r="AG85" s="103"/>
      <c r="AH85" s="103"/>
      <c r="AI85" s="103"/>
      <c r="AJ85" s="103"/>
      <c r="AX85" s="103"/>
      <c r="AY85" s="103"/>
      <c r="AZ85" s="103"/>
      <c r="BA85" s="103"/>
    </row>
    <row r="86" spans="4:53" ht="15.75" customHeight="1" x14ac:dyDescent="0.25">
      <c r="D86" s="97"/>
      <c r="E86" s="98"/>
      <c r="F86" s="99"/>
      <c r="G86" s="99"/>
      <c r="H86" s="100"/>
      <c r="I86" s="98"/>
      <c r="J86" s="98"/>
      <c r="K86" s="99"/>
      <c r="L86" s="99"/>
      <c r="M86" s="99"/>
      <c r="N86" s="99"/>
      <c r="O86" s="101"/>
      <c r="P86" s="102"/>
      <c r="Q86" s="98"/>
      <c r="R86" s="98"/>
      <c r="S86" s="98"/>
      <c r="T86" s="98"/>
      <c r="U86" s="98"/>
      <c r="V86" s="98"/>
      <c r="W86" s="103"/>
      <c r="X86" s="103"/>
      <c r="Y86" s="103"/>
      <c r="Z86" s="103"/>
      <c r="AA86" s="103"/>
      <c r="AB86" s="103"/>
      <c r="AC86" s="103"/>
      <c r="AD86" s="103"/>
      <c r="AE86" s="103"/>
      <c r="AF86" s="103"/>
      <c r="AG86" s="103"/>
      <c r="AH86" s="103"/>
      <c r="AI86" s="103"/>
      <c r="AJ86" s="103"/>
      <c r="AX86" s="103"/>
      <c r="AY86" s="103"/>
      <c r="AZ86" s="103"/>
      <c r="BA86" s="103"/>
    </row>
    <row r="87" spans="4:53" ht="15.75" customHeight="1" x14ac:dyDescent="0.25">
      <c r="D87" s="97"/>
      <c r="E87" s="98"/>
      <c r="F87" s="99"/>
      <c r="G87" s="99"/>
      <c r="H87" s="100"/>
      <c r="I87" s="98"/>
      <c r="J87" s="98"/>
      <c r="K87" s="99"/>
      <c r="L87" s="99"/>
      <c r="M87" s="99"/>
      <c r="N87" s="99"/>
      <c r="O87" s="101"/>
      <c r="P87" s="102"/>
      <c r="Q87" s="98"/>
      <c r="R87" s="98"/>
      <c r="S87" s="98"/>
      <c r="T87" s="98"/>
      <c r="U87" s="98"/>
      <c r="V87" s="98"/>
      <c r="W87" s="103"/>
      <c r="X87" s="103"/>
      <c r="Y87" s="103"/>
      <c r="Z87" s="103"/>
      <c r="AA87" s="103"/>
      <c r="AB87" s="103"/>
      <c r="AC87" s="103"/>
      <c r="AD87" s="103"/>
      <c r="AE87" s="103"/>
      <c r="AF87" s="103"/>
      <c r="AG87" s="103"/>
      <c r="AH87" s="103"/>
      <c r="AI87" s="103"/>
      <c r="AJ87" s="103"/>
      <c r="AX87" s="103"/>
      <c r="AY87" s="103"/>
      <c r="AZ87" s="103"/>
      <c r="BA87" s="103"/>
    </row>
    <row r="88" spans="4:53" ht="15.75" customHeight="1" x14ac:dyDescent="0.25">
      <c r="D88" s="97"/>
      <c r="E88" s="98"/>
      <c r="F88" s="99"/>
      <c r="G88" s="99"/>
      <c r="H88" s="100"/>
      <c r="I88" s="98"/>
      <c r="J88" s="98"/>
      <c r="K88" s="99"/>
      <c r="L88" s="99"/>
      <c r="M88" s="99"/>
      <c r="N88" s="99"/>
      <c r="O88" s="101"/>
      <c r="P88" s="102"/>
      <c r="Q88" s="98"/>
      <c r="R88" s="98"/>
      <c r="S88" s="98"/>
      <c r="T88" s="98"/>
      <c r="U88" s="98"/>
      <c r="V88" s="98"/>
      <c r="W88" s="103"/>
      <c r="X88" s="103"/>
      <c r="Y88" s="103"/>
      <c r="Z88" s="103"/>
      <c r="AA88" s="103"/>
      <c r="AB88" s="103"/>
      <c r="AC88" s="103"/>
      <c r="AD88" s="103"/>
      <c r="AE88" s="103"/>
      <c r="AF88" s="103"/>
      <c r="AG88" s="103"/>
      <c r="AH88" s="103"/>
      <c r="AI88" s="103"/>
      <c r="AJ88" s="103"/>
      <c r="AX88" s="103"/>
      <c r="AY88" s="103"/>
      <c r="AZ88" s="103"/>
      <c r="BA88" s="103"/>
    </row>
    <row r="89" spans="4:53" ht="15.75" customHeight="1" x14ac:dyDescent="0.25">
      <c r="D89" s="97"/>
      <c r="E89" s="98"/>
      <c r="F89" s="99"/>
      <c r="G89" s="99"/>
      <c r="H89" s="100"/>
      <c r="I89" s="98"/>
      <c r="J89" s="98"/>
      <c r="K89" s="99"/>
      <c r="L89" s="99"/>
      <c r="M89" s="99"/>
      <c r="N89" s="99"/>
      <c r="O89" s="101"/>
      <c r="P89" s="102"/>
      <c r="Q89" s="98"/>
      <c r="R89" s="98"/>
      <c r="S89" s="98"/>
      <c r="T89" s="98"/>
      <c r="U89" s="98"/>
      <c r="V89" s="98"/>
      <c r="W89" s="103"/>
      <c r="X89" s="103"/>
      <c r="Y89" s="103"/>
      <c r="Z89" s="103"/>
      <c r="AA89" s="103"/>
      <c r="AB89" s="103"/>
      <c r="AC89" s="103"/>
      <c r="AD89" s="103"/>
      <c r="AE89" s="103"/>
      <c r="AF89" s="103"/>
      <c r="AG89" s="103"/>
      <c r="AH89" s="103"/>
      <c r="AI89" s="103"/>
      <c r="AJ89" s="103"/>
      <c r="AX89" s="103"/>
      <c r="AY89" s="103"/>
      <c r="AZ89" s="103"/>
      <c r="BA89" s="103"/>
    </row>
    <row r="90" spans="4:53" ht="15.75" customHeight="1" x14ac:dyDescent="0.25">
      <c r="D90" s="97"/>
      <c r="E90" s="98"/>
      <c r="F90" s="99"/>
      <c r="G90" s="99"/>
      <c r="H90" s="100"/>
      <c r="I90" s="98"/>
      <c r="J90" s="98"/>
      <c r="K90" s="99"/>
      <c r="L90" s="99"/>
      <c r="M90" s="99"/>
      <c r="N90" s="99"/>
      <c r="O90" s="101"/>
      <c r="P90" s="102"/>
      <c r="Q90" s="98"/>
      <c r="R90" s="98"/>
      <c r="S90" s="98"/>
      <c r="T90" s="98"/>
      <c r="U90" s="98"/>
      <c r="V90" s="98"/>
      <c r="W90" s="103"/>
      <c r="X90" s="103"/>
      <c r="Y90" s="103"/>
      <c r="Z90" s="103"/>
      <c r="AA90" s="103"/>
      <c r="AB90" s="103"/>
      <c r="AC90" s="103"/>
      <c r="AD90" s="103"/>
      <c r="AE90" s="103"/>
      <c r="AF90" s="103"/>
      <c r="AG90" s="103"/>
      <c r="AH90" s="103"/>
      <c r="AI90" s="103"/>
      <c r="AJ90" s="103"/>
      <c r="AX90" s="103"/>
      <c r="AY90" s="103"/>
      <c r="AZ90" s="103"/>
      <c r="BA90" s="103"/>
    </row>
    <row r="91" spans="4:53" ht="15.75" customHeight="1" x14ac:dyDescent="0.25">
      <c r="D91" s="97"/>
      <c r="E91" s="98"/>
      <c r="F91" s="99"/>
      <c r="G91" s="99"/>
      <c r="H91" s="100"/>
      <c r="I91" s="98"/>
      <c r="J91" s="98"/>
      <c r="K91" s="99"/>
      <c r="L91" s="99"/>
      <c r="M91" s="99"/>
      <c r="N91" s="99"/>
      <c r="O91" s="101"/>
      <c r="P91" s="102"/>
      <c r="Q91" s="98"/>
      <c r="R91" s="98"/>
      <c r="S91" s="98"/>
      <c r="T91" s="98"/>
      <c r="U91" s="98"/>
      <c r="V91" s="98"/>
      <c r="W91" s="103"/>
      <c r="X91" s="103"/>
      <c r="Y91" s="103"/>
      <c r="Z91" s="103"/>
      <c r="AA91" s="103"/>
      <c r="AB91" s="103"/>
      <c r="AC91" s="103"/>
      <c r="AD91" s="103"/>
      <c r="AE91" s="103"/>
      <c r="AF91" s="103"/>
      <c r="AG91" s="103"/>
      <c r="AH91" s="103"/>
      <c r="AI91" s="103"/>
      <c r="AJ91" s="103"/>
      <c r="AX91" s="103"/>
      <c r="AY91" s="103"/>
      <c r="AZ91" s="103"/>
      <c r="BA91" s="103"/>
    </row>
    <row r="92" spans="4:53" ht="15.75" customHeight="1" x14ac:dyDescent="0.25">
      <c r="D92" s="97"/>
      <c r="E92" s="98"/>
      <c r="F92" s="99"/>
      <c r="G92" s="99"/>
      <c r="H92" s="100"/>
      <c r="I92" s="98"/>
      <c r="J92" s="98"/>
      <c r="K92" s="99"/>
      <c r="L92" s="99"/>
      <c r="M92" s="99"/>
      <c r="N92" s="99"/>
      <c r="O92" s="101"/>
      <c r="P92" s="102"/>
      <c r="Q92" s="98"/>
      <c r="R92" s="98"/>
      <c r="S92" s="98"/>
      <c r="T92" s="98"/>
      <c r="U92" s="98"/>
      <c r="V92" s="98"/>
      <c r="W92" s="103"/>
      <c r="X92" s="103"/>
      <c r="Y92" s="103"/>
      <c r="Z92" s="103"/>
      <c r="AA92" s="103"/>
      <c r="AB92" s="103"/>
      <c r="AC92" s="103"/>
      <c r="AD92" s="103"/>
      <c r="AE92" s="103"/>
      <c r="AF92" s="103"/>
      <c r="AG92" s="103"/>
      <c r="AH92" s="103"/>
      <c r="AI92" s="103"/>
      <c r="AJ92" s="103"/>
      <c r="AX92" s="103"/>
      <c r="AY92" s="103"/>
      <c r="AZ92" s="103"/>
      <c r="BA92" s="103"/>
    </row>
    <row r="93" spans="4:53" ht="15.75" customHeight="1" x14ac:dyDescent="0.25">
      <c r="D93" s="97"/>
      <c r="E93" s="98"/>
      <c r="F93" s="99"/>
      <c r="G93" s="99"/>
      <c r="H93" s="100"/>
      <c r="I93" s="98"/>
      <c r="J93" s="98"/>
      <c r="K93" s="99"/>
      <c r="L93" s="99"/>
      <c r="M93" s="99"/>
      <c r="N93" s="99"/>
      <c r="O93" s="101"/>
      <c r="P93" s="102"/>
      <c r="Q93" s="98"/>
      <c r="R93" s="98"/>
      <c r="S93" s="98"/>
      <c r="T93" s="98"/>
      <c r="U93" s="98"/>
      <c r="V93" s="98"/>
      <c r="W93" s="103"/>
      <c r="X93" s="103"/>
      <c r="Y93" s="103"/>
      <c r="Z93" s="103"/>
      <c r="AA93" s="103"/>
      <c r="AB93" s="103"/>
      <c r="AC93" s="103"/>
      <c r="AD93" s="103"/>
      <c r="AE93" s="103"/>
      <c r="AF93" s="103"/>
      <c r="AG93" s="103"/>
      <c r="AH93" s="103"/>
      <c r="AI93" s="103"/>
      <c r="AJ93" s="103"/>
      <c r="AX93" s="103"/>
      <c r="AY93" s="103"/>
      <c r="AZ93" s="103"/>
      <c r="BA93" s="103"/>
    </row>
    <row r="94" spans="4:53" ht="15.75" customHeight="1" x14ac:dyDescent="0.25">
      <c r="D94" s="97"/>
      <c r="E94" s="98"/>
      <c r="F94" s="99"/>
      <c r="G94" s="99"/>
      <c r="H94" s="100"/>
      <c r="I94" s="98"/>
      <c r="J94" s="98"/>
      <c r="K94" s="99"/>
      <c r="L94" s="99"/>
      <c r="M94" s="99"/>
      <c r="N94" s="99"/>
      <c r="O94" s="101"/>
      <c r="P94" s="102"/>
      <c r="Q94" s="98"/>
      <c r="R94" s="98"/>
      <c r="S94" s="98"/>
      <c r="T94" s="98"/>
      <c r="U94" s="98"/>
      <c r="V94" s="98"/>
      <c r="W94" s="103"/>
      <c r="X94" s="103"/>
      <c r="Y94" s="103"/>
      <c r="Z94" s="103"/>
      <c r="AA94" s="103"/>
      <c r="AB94" s="103"/>
      <c r="AC94" s="103"/>
      <c r="AD94" s="103"/>
      <c r="AE94" s="103"/>
      <c r="AF94" s="103"/>
      <c r="AG94" s="103"/>
      <c r="AH94" s="103"/>
      <c r="AI94" s="103"/>
      <c r="AJ94" s="103"/>
      <c r="AX94" s="103"/>
      <c r="AY94" s="103"/>
      <c r="AZ94" s="103"/>
      <c r="BA94" s="103"/>
    </row>
    <row r="95" spans="4:53" ht="15.75" customHeight="1" x14ac:dyDescent="0.25">
      <c r="D95" s="97"/>
      <c r="E95" s="98"/>
      <c r="F95" s="99"/>
      <c r="G95" s="99"/>
      <c r="H95" s="100"/>
      <c r="I95" s="98"/>
      <c r="J95" s="98"/>
      <c r="K95" s="99"/>
      <c r="L95" s="99"/>
      <c r="M95" s="99"/>
      <c r="N95" s="99"/>
      <c r="O95" s="101"/>
      <c r="P95" s="102"/>
      <c r="Q95" s="98"/>
      <c r="R95" s="98"/>
      <c r="S95" s="98"/>
      <c r="T95" s="98"/>
      <c r="U95" s="98"/>
      <c r="V95" s="98"/>
      <c r="W95" s="103"/>
      <c r="X95" s="103"/>
      <c r="Y95" s="103"/>
      <c r="Z95" s="103"/>
      <c r="AA95" s="103"/>
      <c r="AB95" s="103"/>
      <c r="AC95" s="103"/>
      <c r="AD95" s="103"/>
      <c r="AE95" s="103"/>
      <c r="AF95" s="103"/>
      <c r="AG95" s="103"/>
      <c r="AH95" s="103"/>
      <c r="AI95" s="103"/>
      <c r="AJ95" s="103"/>
      <c r="AX95" s="103"/>
      <c r="AY95" s="103"/>
      <c r="AZ95" s="103"/>
      <c r="BA95" s="103"/>
    </row>
    <row r="96" spans="4:53" ht="15.75" customHeight="1" x14ac:dyDescent="0.25">
      <c r="D96" s="97"/>
      <c r="E96" s="98"/>
      <c r="F96" s="99"/>
      <c r="G96" s="99"/>
      <c r="H96" s="100"/>
      <c r="I96" s="98"/>
      <c r="J96" s="98"/>
      <c r="K96" s="99"/>
      <c r="L96" s="99"/>
      <c r="M96" s="99"/>
      <c r="N96" s="99"/>
      <c r="O96" s="101"/>
      <c r="P96" s="102"/>
      <c r="Q96" s="98"/>
      <c r="R96" s="98"/>
      <c r="S96" s="98"/>
      <c r="T96" s="98"/>
      <c r="U96" s="98"/>
      <c r="V96" s="98"/>
      <c r="W96" s="103"/>
      <c r="X96" s="103"/>
      <c r="Y96" s="103"/>
      <c r="Z96" s="103"/>
      <c r="AA96" s="103"/>
      <c r="AB96" s="103"/>
      <c r="AC96" s="103"/>
      <c r="AD96" s="103"/>
      <c r="AE96" s="103"/>
      <c r="AF96" s="103"/>
      <c r="AG96" s="103"/>
      <c r="AH96" s="103"/>
      <c r="AI96" s="103"/>
      <c r="AJ96" s="103"/>
      <c r="AX96" s="103"/>
      <c r="AY96" s="103"/>
      <c r="AZ96" s="103"/>
      <c r="BA96" s="103"/>
    </row>
    <row r="97" spans="4:53" ht="15.75" customHeight="1" x14ac:dyDescent="0.25">
      <c r="D97" s="97"/>
      <c r="E97" s="98"/>
      <c r="F97" s="99"/>
      <c r="G97" s="99"/>
      <c r="H97" s="100"/>
      <c r="I97" s="98"/>
      <c r="J97" s="98"/>
      <c r="K97" s="99"/>
      <c r="L97" s="99"/>
      <c r="M97" s="99"/>
      <c r="N97" s="99"/>
      <c r="O97" s="101"/>
      <c r="P97" s="102"/>
      <c r="Q97" s="98"/>
      <c r="R97" s="98"/>
      <c r="S97" s="98"/>
      <c r="T97" s="98"/>
      <c r="U97" s="98"/>
      <c r="V97" s="98"/>
      <c r="W97" s="103"/>
      <c r="X97" s="103"/>
      <c r="Y97" s="103"/>
      <c r="Z97" s="103"/>
      <c r="AA97" s="103"/>
      <c r="AB97" s="103"/>
      <c r="AC97" s="103"/>
      <c r="AD97" s="103"/>
      <c r="AE97" s="103"/>
      <c r="AF97" s="103"/>
      <c r="AG97" s="103"/>
      <c r="AH97" s="103"/>
      <c r="AI97" s="103"/>
      <c r="AJ97" s="103"/>
      <c r="AX97" s="103"/>
      <c r="AY97" s="103"/>
      <c r="AZ97" s="103"/>
      <c r="BA97" s="103"/>
    </row>
    <row r="98" spans="4:53" ht="15.75" customHeight="1" x14ac:dyDescent="0.25">
      <c r="D98" s="97"/>
      <c r="E98" s="98"/>
      <c r="F98" s="99"/>
      <c r="G98" s="99"/>
      <c r="H98" s="100"/>
      <c r="I98" s="98"/>
      <c r="J98" s="98"/>
      <c r="K98" s="99"/>
      <c r="L98" s="99"/>
      <c r="M98" s="99"/>
      <c r="N98" s="99"/>
      <c r="O98" s="101"/>
      <c r="P98" s="102"/>
      <c r="Q98" s="98"/>
      <c r="R98" s="98"/>
      <c r="S98" s="98"/>
      <c r="T98" s="98"/>
      <c r="U98" s="98"/>
      <c r="V98" s="98"/>
      <c r="W98" s="103"/>
      <c r="X98" s="103"/>
      <c r="Y98" s="103"/>
      <c r="Z98" s="103"/>
      <c r="AA98" s="103"/>
      <c r="AB98" s="103"/>
      <c r="AC98" s="103"/>
      <c r="AD98" s="103"/>
      <c r="AE98" s="103"/>
      <c r="AF98" s="103"/>
      <c r="AG98" s="103"/>
      <c r="AH98" s="103"/>
      <c r="AI98" s="103"/>
      <c r="AJ98" s="103"/>
      <c r="AX98" s="103"/>
      <c r="AY98" s="103"/>
      <c r="AZ98" s="103"/>
      <c r="BA98" s="103"/>
    </row>
    <row r="99" spans="4:53" ht="15.75" customHeight="1" x14ac:dyDescent="0.25">
      <c r="D99" s="97"/>
      <c r="E99" s="98"/>
      <c r="F99" s="99"/>
      <c r="G99" s="99"/>
      <c r="H99" s="100"/>
      <c r="I99" s="98"/>
      <c r="J99" s="98"/>
      <c r="K99" s="99"/>
      <c r="L99" s="99"/>
      <c r="M99" s="99"/>
      <c r="N99" s="99"/>
      <c r="O99" s="101"/>
      <c r="P99" s="102"/>
      <c r="Q99" s="98"/>
      <c r="R99" s="98"/>
      <c r="S99" s="98"/>
      <c r="T99" s="98"/>
      <c r="U99" s="98"/>
      <c r="V99" s="98"/>
      <c r="W99" s="103"/>
      <c r="X99" s="103"/>
      <c r="Y99" s="103"/>
      <c r="Z99" s="103"/>
      <c r="AA99" s="103"/>
      <c r="AB99" s="103"/>
      <c r="AC99" s="103"/>
      <c r="AD99" s="103"/>
      <c r="AE99" s="103"/>
      <c r="AF99" s="103"/>
      <c r="AG99" s="103"/>
      <c r="AH99" s="103"/>
      <c r="AI99" s="103"/>
      <c r="AJ99" s="103"/>
      <c r="AX99" s="103"/>
      <c r="AY99" s="103"/>
      <c r="AZ99" s="103"/>
      <c r="BA99" s="103"/>
    </row>
    <row r="100" spans="4:53" ht="15.75" customHeight="1" x14ac:dyDescent="0.25">
      <c r="D100" s="97"/>
      <c r="E100" s="98"/>
      <c r="F100" s="99"/>
      <c r="G100" s="99"/>
      <c r="H100" s="100"/>
      <c r="I100" s="98"/>
      <c r="J100" s="98"/>
      <c r="K100" s="99"/>
      <c r="L100" s="99"/>
      <c r="M100" s="99"/>
      <c r="N100" s="99"/>
      <c r="O100" s="101"/>
      <c r="P100" s="102"/>
      <c r="Q100" s="98"/>
      <c r="R100" s="98"/>
      <c r="S100" s="98"/>
      <c r="T100" s="98"/>
      <c r="U100" s="98"/>
      <c r="V100" s="98"/>
      <c r="W100" s="103"/>
      <c r="X100" s="103"/>
      <c r="Y100" s="103"/>
      <c r="Z100" s="103"/>
      <c r="AA100" s="103"/>
      <c r="AB100" s="103"/>
      <c r="AC100" s="103"/>
      <c r="AD100" s="103"/>
      <c r="AE100" s="103"/>
      <c r="AF100" s="103"/>
      <c r="AG100" s="103"/>
      <c r="AH100" s="103"/>
      <c r="AI100" s="103"/>
      <c r="AJ100" s="103"/>
      <c r="AX100" s="103"/>
      <c r="AY100" s="103"/>
      <c r="AZ100" s="103"/>
      <c r="BA100" s="103"/>
    </row>
    <row r="101" spans="4:53" ht="15.75" customHeight="1" x14ac:dyDescent="0.25">
      <c r="D101" s="97"/>
      <c r="E101" s="98"/>
      <c r="F101" s="99"/>
      <c r="G101" s="99"/>
      <c r="H101" s="100"/>
      <c r="I101" s="98"/>
      <c r="J101" s="98"/>
      <c r="K101" s="99"/>
      <c r="L101" s="99"/>
      <c r="M101" s="99"/>
      <c r="N101" s="99"/>
      <c r="O101" s="101"/>
      <c r="P101" s="102"/>
      <c r="Q101" s="98"/>
      <c r="R101" s="98"/>
      <c r="S101" s="98"/>
      <c r="T101" s="98"/>
      <c r="U101" s="98"/>
      <c r="V101" s="98"/>
      <c r="W101" s="103"/>
      <c r="X101" s="103"/>
      <c r="Y101" s="103"/>
      <c r="Z101" s="103"/>
      <c r="AA101" s="103"/>
      <c r="AB101" s="103"/>
      <c r="AC101" s="103"/>
      <c r="AD101" s="103"/>
      <c r="AE101" s="103"/>
      <c r="AF101" s="103"/>
      <c r="AG101" s="103"/>
      <c r="AH101" s="103"/>
      <c r="AI101" s="103"/>
      <c r="AJ101" s="103"/>
      <c r="AX101" s="103"/>
      <c r="AY101" s="103"/>
      <c r="AZ101" s="103"/>
      <c r="BA101" s="103"/>
    </row>
    <row r="102" spans="4:53" ht="15.75" customHeight="1" x14ac:dyDescent="0.25">
      <c r="D102" s="97"/>
      <c r="E102" s="98"/>
      <c r="F102" s="99"/>
      <c r="G102" s="99"/>
      <c r="H102" s="100"/>
      <c r="I102" s="98"/>
      <c r="J102" s="98"/>
      <c r="K102" s="99"/>
      <c r="L102" s="99"/>
      <c r="M102" s="99"/>
      <c r="N102" s="99"/>
      <c r="O102" s="101"/>
      <c r="P102" s="102"/>
      <c r="Q102" s="98"/>
      <c r="R102" s="98"/>
      <c r="S102" s="98"/>
      <c r="T102" s="98"/>
      <c r="U102" s="98"/>
      <c r="V102" s="98"/>
      <c r="W102" s="103"/>
      <c r="X102" s="103"/>
      <c r="Y102" s="103"/>
      <c r="Z102" s="103"/>
      <c r="AA102" s="103"/>
      <c r="AB102" s="103"/>
      <c r="AC102" s="103"/>
      <c r="AD102" s="103"/>
      <c r="AE102" s="103"/>
      <c r="AF102" s="103"/>
      <c r="AG102" s="103"/>
      <c r="AH102" s="103"/>
      <c r="AI102" s="103"/>
      <c r="AJ102" s="103"/>
      <c r="AX102" s="103"/>
      <c r="AY102" s="103"/>
      <c r="AZ102" s="103"/>
      <c r="BA102" s="103"/>
    </row>
    <row r="103" spans="4:53" ht="15.75" customHeight="1" x14ac:dyDescent="0.25">
      <c r="D103" s="97"/>
      <c r="E103" s="98"/>
      <c r="F103" s="99"/>
      <c r="G103" s="99"/>
      <c r="H103" s="100"/>
      <c r="I103" s="98"/>
      <c r="J103" s="98"/>
      <c r="K103" s="99"/>
      <c r="L103" s="99"/>
      <c r="M103" s="99"/>
      <c r="N103" s="99"/>
      <c r="O103" s="101"/>
      <c r="P103" s="102"/>
      <c r="Q103" s="98"/>
      <c r="R103" s="98"/>
      <c r="S103" s="98"/>
      <c r="T103" s="98"/>
      <c r="U103" s="98"/>
      <c r="V103" s="98"/>
      <c r="W103" s="103"/>
      <c r="X103" s="103"/>
      <c r="Y103" s="103"/>
      <c r="Z103" s="103"/>
      <c r="AA103" s="103"/>
      <c r="AB103" s="103"/>
      <c r="AC103" s="103"/>
      <c r="AD103" s="103"/>
      <c r="AE103" s="103"/>
      <c r="AF103" s="103"/>
      <c r="AG103" s="103"/>
      <c r="AH103" s="103"/>
      <c r="AI103" s="103"/>
      <c r="AJ103" s="103"/>
      <c r="AX103" s="103"/>
      <c r="AY103" s="103"/>
      <c r="AZ103" s="103"/>
      <c r="BA103" s="103"/>
    </row>
    <row r="104" spans="4:53" ht="15.75" customHeight="1" x14ac:dyDescent="0.25">
      <c r="D104" s="97"/>
      <c r="E104" s="98"/>
      <c r="F104" s="99"/>
      <c r="G104" s="99"/>
      <c r="H104" s="100"/>
      <c r="I104" s="98"/>
      <c r="J104" s="98"/>
      <c r="K104" s="99"/>
      <c r="L104" s="99"/>
      <c r="M104" s="99"/>
      <c r="N104" s="99"/>
      <c r="O104" s="101"/>
      <c r="P104" s="102"/>
      <c r="Q104" s="98"/>
      <c r="R104" s="98"/>
      <c r="S104" s="98"/>
      <c r="T104" s="98"/>
      <c r="U104" s="98"/>
      <c r="V104" s="98"/>
      <c r="W104" s="103"/>
      <c r="X104" s="103"/>
      <c r="Y104" s="103"/>
      <c r="Z104" s="103"/>
      <c r="AA104" s="103"/>
      <c r="AB104" s="103"/>
      <c r="AC104" s="103"/>
      <c r="AD104" s="103"/>
      <c r="AE104" s="103"/>
      <c r="AF104" s="103"/>
      <c r="AG104" s="103"/>
      <c r="AH104" s="103"/>
      <c r="AI104" s="103"/>
      <c r="AJ104" s="103"/>
      <c r="AX104" s="103"/>
      <c r="AY104" s="103"/>
      <c r="AZ104" s="103"/>
      <c r="BA104" s="103"/>
    </row>
    <row r="105" spans="4:53" ht="15.75" customHeight="1" x14ac:dyDescent="0.25">
      <c r="D105" s="97"/>
      <c r="E105" s="98"/>
      <c r="F105" s="99"/>
      <c r="G105" s="99"/>
      <c r="H105" s="100"/>
      <c r="I105" s="98"/>
      <c r="J105" s="98"/>
      <c r="K105" s="99"/>
      <c r="L105" s="99"/>
      <c r="M105" s="99"/>
      <c r="N105" s="99"/>
      <c r="O105" s="101"/>
      <c r="P105" s="102"/>
      <c r="Q105" s="98"/>
      <c r="R105" s="98"/>
      <c r="S105" s="98"/>
      <c r="T105" s="98"/>
      <c r="U105" s="98"/>
      <c r="V105" s="98"/>
      <c r="W105" s="103"/>
      <c r="X105" s="103"/>
      <c r="Y105" s="103"/>
      <c r="Z105" s="103"/>
      <c r="AA105" s="103"/>
      <c r="AB105" s="103"/>
      <c r="AC105" s="103"/>
      <c r="AD105" s="103"/>
      <c r="AE105" s="103"/>
      <c r="AF105" s="103"/>
      <c r="AG105" s="103"/>
      <c r="AH105" s="103"/>
      <c r="AI105" s="103"/>
      <c r="AJ105" s="103"/>
      <c r="AX105" s="103"/>
      <c r="AY105" s="103"/>
      <c r="AZ105" s="103"/>
      <c r="BA105" s="103"/>
    </row>
    <row r="106" spans="4:53" ht="15.75" customHeight="1" x14ac:dyDescent="0.25">
      <c r="D106" s="97"/>
      <c r="E106" s="98"/>
      <c r="F106" s="99"/>
      <c r="G106" s="99"/>
      <c r="H106" s="100"/>
      <c r="I106" s="98"/>
      <c r="J106" s="98"/>
      <c r="K106" s="99"/>
      <c r="L106" s="99"/>
      <c r="M106" s="99"/>
      <c r="N106" s="99"/>
      <c r="O106" s="101"/>
      <c r="P106" s="102"/>
      <c r="Q106" s="98"/>
      <c r="R106" s="98"/>
      <c r="S106" s="98"/>
      <c r="T106" s="98"/>
      <c r="U106" s="98"/>
      <c r="V106" s="98"/>
      <c r="W106" s="103"/>
      <c r="X106" s="103"/>
      <c r="Y106" s="103"/>
      <c r="Z106" s="103"/>
      <c r="AA106" s="103"/>
      <c r="AB106" s="103"/>
      <c r="AC106" s="103"/>
      <c r="AD106" s="103"/>
      <c r="AE106" s="103"/>
      <c r="AF106" s="103"/>
      <c r="AG106" s="103"/>
      <c r="AH106" s="103"/>
      <c r="AI106" s="103"/>
      <c r="AJ106" s="103"/>
      <c r="AX106" s="103"/>
      <c r="AY106" s="103"/>
      <c r="AZ106" s="103"/>
      <c r="BA106" s="103"/>
    </row>
    <row r="107" spans="4:53" ht="15.75" customHeight="1" x14ac:dyDescent="0.25">
      <c r="D107" s="97"/>
      <c r="E107" s="98"/>
      <c r="F107" s="99"/>
      <c r="G107" s="99"/>
      <c r="H107" s="100"/>
      <c r="I107" s="98"/>
      <c r="J107" s="98"/>
      <c r="K107" s="99"/>
      <c r="L107" s="99"/>
      <c r="M107" s="99"/>
      <c r="N107" s="99"/>
      <c r="O107" s="101"/>
      <c r="P107" s="102"/>
      <c r="Q107" s="98"/>
      <c r="R107" s="98"/>
      <c r="S107" s="98"/>
      <c r="T107" s="98"/>
      <c r="U107" s="98"/>
      <c r="V107" s="98"/>
      <c r="W107" s="103"/>
      <c r="X107" s="103"/>
      <c r="Y107" s="103"/>
      <c r="Z107" s="103"/>
      <c r="AA107" s="103"/>
      <c r="AB107" s="103"/>
      <c r="AC107" s="103"/>
      <c r="AD107" s="103"/>
      <c r="AE107" s="103"/>
      <c r="AF107" s="103"/>
      <c r="AG107" s="103"/>
      <c r="AH107" s="103"/>
      <c r="AI107" s="103"/>
      <c r="AJ107" s="103"/>
      <c r="AX107" s="103"/>
      <c r="AY107" s="103"/>
      <c r="AZ107" s="103"/>
      <c r="BA107" s="103"/>
    </row>
    <row r="108" spans="4:53" ht="15.75" customHeight="1" x14ac:dyDescent="0.25">
      <c r="D108" s="97"/>
      <c r="E108" s="98"/>
      <c r="F108" s="99"/>
      <c r="G108" s="99"/>
      <c r="H108" s="100"/>
      <c r="I108" s="98"/>
      <c r="J108" s="98"/>
      <c r="K108" s="99"/>
      <c r="L108" s="99"/>
      <c r="M108" s="99"/>
      <c r="N108" s="99"/>
      <c r="O108" s="101"/>
      <c r="P108" s="102"/>
      <c r="Q108" s="98"/>
      <c r="R108" s="98"/>
      <c r="S108" s="98"/>
      <c r="T108" s="98"/>
      <c r="U108" s="98"/>
      <c r="V108" s="98"/>
      <c r="W108" s="103"/>
      <c r="X108" s="103"/>
      <c r="Y108" s="103"/>
      <c r="Z108" s="103"/>
      <c r="AA108" s="103"/>
      <c r="AB108" s="103"/>
      <c r="AC108" s="103"/>
      <c r="AD108" s="103"/>
      <c r="AE108" s="103"/>
      <c r="AF108" s="103"/>
      <c r="AG108" s="103"/>
      <c r="AH108" s="103"/>
      <c r="AI108" s="103"/>
      <c r="AJ108" s="103"/>
      <c r="AX108" s="103"/>
      <c r="AY108" s="103"/>
      <c r="AZ108" s="103"/>
      <c r="BA108" s="103"/>
    </row>
    <row r="109" spans="4:53" ht="15.75" customHeight="1" x14ac:dyDescent="0.25">
      <c r="D109" s="97"/>
      <c r="E109" s="98"/>
      <c r="F109" s="99"/>
      <c r="G109" s="99"/>
      <c r="H109" s="100"/>
      <c r="I109" s="98"/>
      <c r="J109" s="98"/>
      <c r="K109" s="99"/>
      <c r="L109" s="99"/>
      <c r="M109" s="99"/>
      <c r="N109" s="99"/>
      <c r="O109" s="101"/>
      <c r="P109" s="102"/>
      <c r="Q109" s="98"/>
      <c r="R109" s="98"/>
      <c r="S109" s="98"/>
      <c r="T109" s="98"/>
      <c r="U109" s="98"/>
      <c r="V109" s="98"/>
      <c r="W109" s="103"/>
      <c r="X109" s="103"/>
      <c r="Y109" s="103"/>
      <c r="Z109" s="103"/>
      <c r="AA109" s="103"/>
      <c r="AB109" s="103"/>
      <c r="AC109" s="103"/>
      <c r="AD109" s="103"/>
      <c r="AE109" s="103"/>
      <c r="AF109" s="103"/>
      <c r="AG109" s="103"/>
      <c r="AH109" s="103"/>
      <c r="AI109" s="103"/>
      <c r="AJ109" s="103"/>
      <c r="AX109" s="103"/>
      <c r="AY109" s="103"/>
      <c r="AZ109" s="103"/>
      <c r="BA109" s="103"/>
    </row>
    <row r="110" spans="4:53" ht="15.75" customHeight="1" x14ac:dyDescent="0.25">
      <c r="D110" s="97"/>
      <c r="E110" s="98"/>
      <c r="F110" s="99"/>
      <c r="G110" s="99"/>
      <c r="H110" s="100"/>
      <c r="I110" s="98"/>
      <c r="J110" s="98"/>
      <c r="K110" s="99"/>
      <c r="L110" s="99"/>
      <c r="M110" s="99"/>
      <c r="N110" s="99"/>
      <c r="O110" s="101"/>
      <c r="P110" s="102"/>
      <c r="Q110" s="98"/>
      <c r="R110" s="98"/>
      <c r="S110" s="98"/>
      <c r="T110" s="98"/>
      <c r="U110" s="98"/>
      <c r="V110" s="98"/>
      <c r="W110" s="103"/>
      <c r="X110" s="103"/>
      <c r="Y110" s="103"/>
      <c r="Z110" s="103"/>
      <c r="AA110" s="103"/>
      <c r="AB110" s="103"/>
      <c r="AC110" s="103"/>
      <c r="AD110" s="103"/>
      <c r="AE110" s="103"/>
      <c r="AF110" s="103"/>
      <c r="AG110" s="103"/>
      <c r="AH110" s="103"/>
      <c r="AI110" s="103"/>
      <c r="AJ110" s="103"/>
      <c r="AX110" s="103"/>
      <c r="AY110" s="103"/>
      <c r="AZ110" s="103"/>
      <c r="BA110" s="103"/>
    </row>
    <row r="111" spans="4:53" ht="15.75" customHeight="1" x14ac:dyDescent="0.25">
      <c r="D111" s="97"/>
      <c r="E111" s="98"/>
      <c r="F111" s="99"/>
      <c r="G111" s="99"/>
      <c r="H111" s="100"/>
      <c r="I111" s="98"/>
      <c r="J111" s="98"/>
      <c r="K111" s="99"/>
      <c r="L111" s="99"/>
      <c r="M111" s="99"/>
      <c r="N111" s="99"/>
      <c r="O111" s="101"/>
      <c r="P111" s="102"/>
      <c r="Q111" s="98"/>
      <c r="R111" s="98"/>
      <c r="S111" s="98"/>
      <c r="T111" s="98"/>
      <c r="U111" s="98"/>
      <c r="V111" s="98"/>
      <c r="W111" s="103"/>
      <c r="X111" s="103"/>
      <c r="Y111" s="103"/>
      <c r="Z111" s="103"/>
      <c r="AA111" s="103"/>
      <c r="AB111" s="103"/>
      <c r="AC111" s="103"/>
      <c r="AD111" s="103"/>
      <c r="AE111" s="103"/>
      <c r="AF111" s="103"/>
      <c r="AG111" s="103"/>
      <c r="AH111" s="103"/>
      <c r="AI111" s="103"/>
      <c r="AJ111" s="103"/>
      <c r="AX111" s="103"/>
      <c r="AY111" s="103"/>
      <c r="AZ111" s="103"/>
      <c r="BA111" s="103"/>
    </row>
    <row r="112" spans="4:53" ht="15.75" customHeight="1" x14ac:dyDescent="0.25">
      <c r="D112" s="97"/>
      <c r="E112" s="98"/>
      <c r="F112" s="99"/>
      <c r="G112" s="99"/>
      <c r="H112" s="100"/>
      <c r="I112" s="98"/>
      <c r="J112" s="98"/>
      <c r="K112" s="99"/>
      <c r="L112" s="99"/>
      <c r="M112" s="99"/>
      <c r="N112" s="99"/>
      <c r="O112" s="101"/>
      <c r="P112" s="102"/>
      <c r="Q112" s="98"/>
      <c r="R112" s="98"/>
      <c r="S112" s="98"/>
      <c r="T112" s="98"/>
      <c r="U112" s="98"/>
      <c r="V112" s="98"/>
      <c r="W112" s="103"/>
      <c r="X112" s="103"/>
      <c r="Y112" s="103"/>
      <c r="Z112" s="103"/>
      <c r="AA112" s="103"/>
      <c r="AB112" s="103"/>
      <c r="AC112" s="103"/>
      <c r="AD112" s="103"/>
      <c r="AE112" s="103"/>
      <c r="AF112" s="103"/>
      <c r="AG112" s="103"/>
      <c r="AH112" s="103"/>
      <c r="AI112" s="103"/>
      <c r="AJ112" s="103"/>
      <c r="AX112" s="103"/>
      <c r="AY112" s="103"/>
      <c r="AZ112" s="103"/>
      <c r="BA112" s="103"/>
    </row>
    <row r="113" spans="4:53" ht="15.75" customHeight="1" x14ac:dyDescent="0.25">
      <c r="D113" s="97"/>
      <c r="E113" s="98"/>
      <c r="F113" s="99"/>
      <c r="G113" s="99"/>
      <c r="H113" s="100"/>
      <c r="I113" s="98"/>
      <c r="J113" s="98"/>
      <c r="K113" s="99"/>
      <c r="L113" s="99"/>
      <c r="M113" s="99"/>
      <c r="N113" s="99"/>
      <c r="O113" s="101"/>
      <c r="P113" s="102"/>
      <c r="Q113" s="98"/>
      <c r="R113" s="98"/>
      <c r="S113" s="98"/>
      <c r="T113" s="98"/>
      <c r="U113" s="98"/>
      <c r="V113" s="98"/>
      <c r="W113" s="103"/>
      <c r="X113" s="103"/>
      <c r="Y113" s="103"/>
      <c r="Z113" s="103"/>
      <c r="AA113" s="103"/>
      <c r="AB113" s="103"/>
      <c r="AC113" s="103"/>
      <c r="AD113" s="103"/>
      <c r="AE113" s="103"/>
      <c r="AF113" s="103"/>
      <c r="AG113" s="103"/>
      <c r="AH113" s="103"/>
      <c r="AI113" s="103"/>
      <c r="AJ113" s="103"/>
      <c r="AX113" s="103"/>
      <c r="AY113" s="103"/>
      <c r="AZ113" s="103"/>
      <c r="BA113" s="103"/>
    </row>
    <row r="114" spans="4:53" ht="15.75" customHeight="1" x14ac:dyDescent="0.25">
      <c r="D114" s="97"/>
      <c r="E114" s="98"/>
      <c r="F114" s="99"/>
      <c r="G114" s="99"/>
      <c r="H114" s="100"/>
      <c r="I114" s="98"/>
      <c r="J114" s="98"/>
      <c r="K114" s="99"/>
      <c r="L114" s="99"/>
      <c r="M114" s="99"/>
      <c r="N114" s="99"/>
      <c r="O114" s="101"/>
      <c r="P114" s="102"/>
      <c r="Q114" s="98"/>
      <c r="R114" s="98"/>
      <c r="S114" s="98"/>
      <c r="T114" s="98"/>
      <c r="U114" s="98"/>
      <c r="V114" s="98"/>
      <c r="W114" s="103"/>
      <c r="X114" s="103"/>
      <c r="Y114" s="103"/>
      <c r="Z114" s="103"/>
      <c r="AA114" s="103"/>
      <c r="AB114" s="103"/>
      <c r="AC114" s="103"/>
      <c r="AD114" s="103"/>
      <c r="AE114" s="103"/>
      <c r="AF114" s="103"/>
      <c r="AG114" s="103"/>
      <c r="AH114" s="103"/>
      <c r="AI114" s="103"/>
      <c r="AJ114" s="103"/>
      <c r="AX114" s="103"/>
      <c r="AY114" s="103"/>
      <c r="AZ114" s="103"/>
      <c r="BA114" s="103"/>
    </row>
    <row r="115" spans="4:53" ht="15.75" customHeight="1" x14ac:dyDescent="0.25">
      <c r="D115" s="97"/>
      <c r="E115" s="98"/>
      <c r="F115" s="99"/>
      <c r="G115" s="99"/>
      <c r="H115" s="100"/>
      <c r="I115" s="98"/>
      <c r="J115" s="98"/>
      <c r="K115" s="99"/>
      <c r="L115" s="99"/>
      <c r="M115" s="99"/>
      <c r="N115" s="99"/>
      <c r="O115" s="101"/>
      <c r="P115" s="102"/>
      <c r="Q115" s="98"/>
      <c r="R115" s="98"/>
      <c r="S115" s="98"/>
      <c r="T115" s="98"/>
      <c r="U115" s="98"/>
      <c r="V115" s="98"/>
      <c r="W115" s="103"/>
      <c r="X115" s="103"/>
      <c r="Y115" s="103"/>
      <c r="Z115" s="103"/>
      <c r="AA115" s="103"/>
      <c r="AB115" s="103"/>
      <c r="AC115" s="103"/>
      <c r="AD115" s="103"/>
      <c r="AE115" s="103"/>
      <c r="AF115" s="103"/>
      <c r="AG115" s="103"/>
      <c r="AH115" s="103"/>
      <c r="AI115" s="103"/>
      <c r="AJ115" s="103"/>
      <c r="AX115" s="103"/>
      <c r="AY115" s="103"/>
      <c r="AZ115" s="103"/>
      <c r="BA115" s="103"/>
    </row>
    <row r="116" spans="4:53" ht="15.75" customHeight="1" x14ac:dyDescent="0.25">
      <c r="D116" s="97"/>
      <c r="E116" s="98"/>
      <c r="F116" s="99"/>
      <c r="G116" s="99"/>
      <c r="H116" s="100"/>
      <c r="I116" s="98"/>
      <c r="J116" s="98"/>
      <c r="K116" s="99"/>
      <c r="L116" s="99"/>
      <c r="M116" s="99"/>
      <c r="N116" s="99"/>
      <c r="O116" s="101"/>
      <c r="P116" s="102"/>
      <c r="Q116" s="98"/>
      <c r="R116" s="98"/>
      <c r="S116" s="98"/>
      <c r="T116" s="98"/>
      <c r="U116" s="98"/>
      <c r="V116" s="98"/>
      <c r="W116" s="103"/>
      <c r="X116" s="103"/>
      <c r="Y116" s="103"/>
      <c r="Z116" s="103"/>
      <c r="AA116" s="103"/>
      <c r="AB116" s="103"/>
      <c r="AC116" s="103"/>
      <c r="AD116" s="103"/>
      <c r="AE116" s="103"/>
      <c r="AF116" s="103"/>
      <c r="AG116" s="103"/>
      <c r="AH116" s="103"/>
      <c r="AI116" s="103"/>
      <c r="AJ116" s="103"/>
      <c r="AX116" s="103"/>
      <c r="AY116" s="103"/>
      <c r="AZ116" s="103"/>
      <c r="BA116" s="103"/>
    </row>
    <row r="117" spans="4:53" ht="15.75" customHeight="1" x14ac:dyDescent="0.25">
      <c r="D117" s="97"/>
      <c r="E117" s="98"/>
      <c r="F117" s="99"/>
      <c r="G117" s="99"/>
      <c r="H117" s="100"/>
      <c r="I117" s="98"/>
      <c r="J117" s="98"/>
      <c r="K117" s="99"/>
      <c r="L117" s="99"/>
      <c r="M117" s="99"/>
      <c r="N117" s="99"/>
      <c r="O117" s="101"/>
      <c r="P117" s="102"/>
      <c r="Q117" s="98"/>
      <c r="R117" s="98"/>
      <c r="S117" s="98"/>
      <c r="T117" s="98"/>
      <c r="U117" s="98"/>
      <c r="V117" s="98"/>
      <c r="W117" s="103"/>
      <c r="X117" s="103"/>
      <c r="Y117" s="103"/>
      <c r="Z117" s="103"/>
      <c r="AA117" s="103"/>
      <c r="AB117" s="103"/>
      <c r="AC117" s="103"/>
      <c r="AD117" s="103"/>
      <c r="AE117" s="103"/>
      <c r="AF117" s="103"/>
      <c r="AG117" s="103"/>
      <c r="AH117" s="103"/>
      <c r="AI117" s="103"/>
      <c r="AJ117" s="103"/>
      <c r="AX117" s="103"/>
      <c r="AY117" s="103"/>
      <c r="AZ117" s="103"/>
      <c r="BA117" s="103"/>
    </row>
    <row r="118" spans="4:53" ht="15.75" customHeight="1" x14ac:dyDescent="0.25">
      <c r="D118" s="97"/>
      <c r="E118" s="98"/>
      <c r="F118" s="99"/>
      <c r="G118" s="99"/>
      <c r="H118" s="100"/>
      <c r="I118" s="98"/>
      <c r="J118" s="98"/>
      <c r="K118" s="99"/>
      <c r="L118" s="99"/>
      <c r="M118" s="99"/>
      <c r="N118" s="99"/>
      <c r="O118" s="101"/>
      <c r="P118" s="102"/>
      <c r="Q118" s="98"/>
      <c r="R118" s="98"/>
      <c r="S118" s="98"/>
      <c r="T118" s="98"/>
      <c r="U118" s="98"/>
      <c r="V118" s="98"/>
      <c r="W118" s="103"/>
      <c r="X118" s="103"/>
      <c r="Y118" s="103"/>
      <c r="Z118" s="103"/>
      <c r="AA118" s="103"/>
      <c r="AB118" s="103"/>
      <c r="AC118" s="103"/>
      <c r="AD118" s="103"/>
      <c r="AE118" s="103"/>
      <c r="AF118" s="103"/>
      <c r="AG118" s="103"/>
      <c r="AH118" s="103"/>
      <c r="AI118" s="103"/>
      <c r="AJ118" s="103"/>
      <c r="AX118" s="103"/>
      <c r="AY118" s="103"/>
      <c r="AZ118" s="103"/>
      <c r="BA118" s="103"/>
    </row>
    <row r="119" spans="4:53" ht="15.75" customHeight="1" x14ac:dyDescent="0.25">
      <c r="D119" s="97"/>
      <c r="E119" s="98"/>
      <c r="F119" s="99"/>
      <c r="G119" s="99"/>
      <c r="H119" s="100"/>
      <c r="I119" s="98"/>
      <c r="J119" s="98"/>
      <c r="K119" s="99"/>
      <c r="L119" s="99"/>
      <c r="M119" s="99"/>
      <c r="N119" s="99"/>
      <c r="O119" s="101"/>
      <c r="P119" s="102"/>
      <c r="Q119" s="98"/>
      <c r="R119" s="98"/>
      <c r="S119" s="98"/>
      <c r="T119" s="98"/>
      <c r="U119" s="98"/>
      <c r="V119" s="98"/>
      <c r="W119" s="103"/>
      <c r="X119" s="103"/>
      <c r="Y119" s="103"/>
      <c r="Z119" s="103"/>
      <c r="AA119" s="103"/>
      <c r="AB119" s="103"/>
      <c r="AC119" s="103"/>
      <c r="AD119" s="103"/>
      <c r="AE119" s="103"/>
      <c r="AF119" s="103"/>
      <c r="AG119" s="103"/>
      <c r="AH119" s="103"/>
      <c r="AI119" s="103"/>
      <c r="AJ119" s="103"/>
      <c r="AX119" s="103"/>
      <c r="AY119" s="103"/>
      <c r="AZ119" s="103"/>
      <c r="BA119" s="103"/>
    </row>
    <row r="120" spans="4:53" ht="15.75" customHeight="1" x14ac:dyDescent="0.25">
      <c r="D120" s="97"/>
      <c r="E120" s="98"/>
      <c r="F120" s="99"/>
      <c r="G120" s="99"/>
      <c r="H120" s="100"/>
      <c r="I120" s="98"/>
      <c r="J120" s="98"/>
      <c r="K120" s="99"/>
      <c r="L120" s="99"/>
      <c r="M120" s="99"/>
      <c r="N120" s="99"/>
      <c r="O120" s="101"/>
      <c r="P120" s="102"/>
      <c r="Q120" s="98"/>
      <c r="R120" s="98"/>
      <c r="S120" s="98"/>
      <c r="T120" s="98"/>
      <c r="U120" s="98"/>
      <c r="V120" s="98"/>
      <c r="W120" s="103"/>
      <c r="X120" s="103"/>
      <c r="Y120" s="103"/>
      <c r="Z120" s="103"/>
      <c r="AA120" s="103"/>
      <c r="AB120" s="103"/>
      <c r="AC120" s="103"/>
      <c r="AD120" s="103"/>
      <c r="AE120" s="103"/>
      <c r="AF120" s="103"/>
      <c r="AG120" s="103"/>
      <c r="AH120" s="103"/>
      <c r="AI120" s="103"/>
      <c r="AJ120" s="103"/>
      <c r="AX120" s="103"/>
      <c r="AY120" s="103"/>
      <c r="AZ120" s="103"/>
      <c r="BA120" s="103"/>
    </row>
    <row r="121" spans="4:53" ht="15.75" customHeight="1" x14ac:dyDescent="0.25">
      <c r="D121" s="97"/>
      <c r="E121" s="98"/>
      <c r="F121" s="99"/>
      <c r="G121" s="99"/>
      <c r="H121" s="100"/>
      <c r="I121" s="98"/>
      <c r="J121" s="98"/>
      <c r="K121" s="99"/>
      <c r="L121" s="99"/>
      <c r="M121" s="99"/>
      <c r="N121" s="99"/>
      <c r="O121" s="101"/>
      <c r="P121" s="102"/>
      <c r="Q121" s="98"/>
      <c r="R121" s="98"/>
      <c r="S121" s="98"/>
      <c r="T121" s="98"/>
      <c r="U121" s="98"/>
      <c r="V121" s="98"/>
      <c r="W121" s="103"/>
      <c r="X121" s="103"/>
      <c r="Y121" s="103"/>
      <c r="Z121" s="103"/>
      <c r="AA121" s="103"/>
      <c r="AB121" s="103"/>
      <c r="AC121" s="103"/>
      <c r="AD121" s="103"/>
      <c r="AE121" s="103"/>
      <c r="AF121" s="103"/>
      <c r="AG121" s="103"/>
      <c r="AH121" s="103"/>
      <c r="AI121" s="103"/>
      <c r="AJ121" s="103"/>
      <c r="AX121" s="103"/>
      <c r="AY121" s="103"/>
      <c r="AZ121" s="103"/>
      <c r="BA121" s="103"/>
    </row>
    <row r="122" spans="4:53" ht="15.75" customHeight="1" x14ac:dyDescent="0.25">
      <c r="D122" s="97"/>
      <c r="E122" s="98"/>
      <c r="F122" s="99"/>
      <c r="G122" s="99"/>
      <c r="H122" s="100"/>
      <c r="I122" s="98"/>
      <c r="J122" s="98"/>
      <c r="K122" s="99"/>
      <c r="L122" s="99"/>
      <c r="M122" s="99"/>
      <c r="N122" s="99"/>
      <c r="O122" s="101"/>
      <c r="P122" s="102"/>
      <c r="Q122" s="98"/>
      <c r="R122" s="98"/>
      <c r="S122" s="98"/>
      <c r="T122" s="98"/>
      <c r="U122" s="98"/>
      <c r="V122" s="98"/>
      <c r="W122" s="103"/>
      <c r="X122" s="103"/>
      <c r="Y122" s="103"/>
      <c r="Z122" s="103"/>
      <c r="AA122" s="103"/>
      <c r="AB122" s="103"/>
      <c r="AC122" s="103"/>
      <c r="AD122" s="103"/>
      <c r="AE122" s="103"/>
      <c r="AF122" s="103"/>
      <c r="AG122" s="103"/>
      <c r="AH122" s="103"/>
      <c r="AI122" s="103"/>
      <c r="AJ122" s="103"/>
      <c r="AX122" s="103"/>
      <c r="AY122" s="103"/>
      <c r="AZ122" s="103"/>
      <c r="BA122" s="103"/>
    </row>
    <row r="123" spans="4:53" ht="15.75" customHeight="1" x14ac:dyDescent="0.25">
      <c r="D123" s="97"/>
      <c r="E123" s="98"/>
      <c r="F123" s="99"/>
      <c r="G123" s="99"/>
      <c r="H123" s="100"/>
      <c r="I123" s="98"/>
      <c r="J123" s="98"/>
      <c r="K123" s="99"/>
      <c r="L123" s="99"/>
      <c r="M123" s="99"/>
      <c r="N123" s="99"/>
      <c r="O123" s="101"/>
      <c r="P123" s="102"/>
      <c r="Q123" s="98"/>
      <c r="R123" s="98"/>
      <c r="S123" s="98"/>
      <c r="T123" s="98"/>
      <c r="U123" s="98"/>
      <c r="V123" s="98"/>
      <c r="W123" s="103"/>
      <c r="X123" s="103"/>
      <c r="Y123" s="103"/>
      <c r="Z123" s="103"/>
      <c r="AA123" s="103"/>
      <c r="AB123" s="103"/>
      <c r="AC123" s="103"/>
      <c r="AD123" s="103"/>
      <c r="AE123" s="103"/>
      <c r="AF123" s="103"/>
      <c r="AG123" s="103"/>
      <c r="AH123" s="103"/>
      <c r="AI123" s="103"/>
      <c r="AJ123" s="103"/>
      <c r="AX123" s="103"/>
      <c r="AY123" s="103"/>
      <c r="AZ123" s="103"/>
      <c r="BA123" s="103"/>
    </row>
    <row r="124" spans="4:53" ht="15.75" customHeight="1" x14ac:dyDescent="0.25">
      <c r="D124" s="97"/>
      <c r="E124" s="98"/>
      <c r="F124" s="99"/>
      <c r="G124" s="99"/>
      <c r="H124" s="100"/>
      <c r="I124" s="98"/>
      <c r="J124" s="98"/>
      <c r="K124" s="99"/>
      <c r="L124" s="99"/>
      <c r="M124" s="99"/>
      <c r="N124" s="99"/>
      <c r="O124" s="101"/>
      <c r="P124" s="102"/>
      <c r="Q124" s="98"/>
      <c r="R124" s="98"/>
      <c r="S124" s="98"/>
      <c r="T124" s="98"/>
      <c r="U124" s="98"/>
      <c r="V124" s="98"/>
      <c r="W124" s="103"/>
      <c r="X124" s="103"/>
      <c r="Y124" s="103"/>
      <c r="Z124" s="103"/>
      <c r="AA124" s="103"/>
      <c r="AB124" s="103"/>
      <c r="AC124" s="103"/>
      <c r="AD124" s="103"/>
      <c r="AE124" s="103"/>
      <c r="AF124" s="103"/>
      <c r="AG124" s="103"/>
      <c r="AH124" s="103"/>
      <c r="AI124" s="103"/>
      <c r="AJ124" s="103"/>
      <c r="AX124" s="103"/>
      <c r="AY124" s="103"/>
      <c r="AZ124" s="103"/>
      <c r="BA124" s="103"/>
    </row>
    <row r="125" spans="4:53" ht="15.75" customHeight="1" x14ac:dyDescent="0.25">
      <c r="D125" s="97"/>
      <c r="E125" s="98"/>
      <c r="F125" s="99"/>
      <c r="G125" s="99"/>
      <c r="H125" s="100"/>
      <c r="I125" s="98"/>
      <c r="J125" s="98"/>
      <c r="K125" s="99"/>
      <c r="L125" s="99"/>
      <c r="M125" s="99"/>
      <c r="N125" s="99"/>
      <c r="O125" s="101"/>
      <c r="P125" s="102"/>
      <c r="Q125" s="98"/>
      <c r="R125" s="98"/>
      <c r="S125" s="98"/>
      <c r="T125" s="98"/>
      <c r="U125" s="98"/>
      <c r="V125" s="98"/>
      <c r="W125" s="103"/>
      <c r="X125" s="103"/>
      <c r="Y125" s="103"/>
      <c r="Z125" s="103"/>
      <c r="AA125" s="103"/>
      <c r="AB125" s="103"/>
      <c r="AC125" s="103"/>
      <c r="AD125" s="103"/>
      <c r="AE125" s="103"/>
      <c r="AF125" s="103"/>
      <c r="AG125" s="103"/>
      <c r="AH125" s="103"/>
      <c r="AI125" s="103"/>
      <c r="AJ125" s="103"/>
      <c r="AX125" s="103"/>
      <c r="AY125" s="103"/>
      <c r="AZ125" s="103"/>
      <c r="BA125" s="103"/>
    </row>
    <row r="126" spans="4:53" ht="15.75" customHeight="1" x14ac:dyDescent="0.25">
      <c r="D126" s="97"/>
      <c r="E126" s="98"/>
      <c r="F126" s="99"/>
      <c r="G126" s="99"/>
      <c r="H126" s="100"/>
      <c r="I126" s="98"/>
      <c r="J126" s="98"/>
      <c r="K126" s="99"/>
      <c r="L126" s="99"/>
      <c r="M126" s="99"/>
      <c r="N126" s="99"/>
      <c r="O126" s="101"/>
      <c r="P126" s="102"/>
      <c r="Q126" s="98"/>
      <c r="R126" s="98"/>
      <c r="S126" s="98"/>
      <c r="T126" s="98"/>
      <c r="U126" s="98"/>
      <c r="V126" s="98"/>
      <c r="W126" s="103"/>
      <c r="X126" s="103"/>
      <c r="Y126" s="103"/>
      <c r="Z126" s="103"/>
      <c r="AA126" s="103"/>
      <c r="AB126" s="103"/>
      <c r="AC126" s="103"/>
      <c r="AD126" s="103"/>
      <c r="AE126" s="103"/>
      <c r="AF126" s="103"/>
      <c r="AG126" s="103"/>
      <c r="AH126" s="103"/>
      <c r="AI126" s="103"/>
      <c r="AJ126" s="103"/>
      <c r="AX126" s="103"/>
      <c r="AY126" s="103"/>
      <c r="AZ126" s="103"/>
      <c r="BA126" s="103"/>
    </row>
    <row r="127" spans="4:53" ht="15.75" customHeight="1" x14ac:dyDescent="0.25">
      <c r="D127" s="97"/>
      <c r="E127" s="98"/>
      <c r="F127" s="99"/>
      <c r="G127" s="99"/>
      <c r="H127" s="100"/>
      <c r="I127" s="98"/>
      <c r="J127" s="98"/>
      <c r="K127" s="99"/>
      <c r="L127" s="99"/>
      <c r="M127" s="99"/>
      <c r="N127" s="99"/>
      <c r="O127" s="101"/>
      <c r="P127" s="102"/>
      <c r="Q127" s="98"/>
      <c r="R127" s="98"/>
      <c r="S127" s="98"/>
      <c r="T127" s="98"/>
      <c r="U127" s="98"/>
      <c r="V127" s="98"/>
      <c r="W127" s="103"/>
      <c r="X127" s="103"/>
      <c r="Y127" s="103"/>
      <c r="Z127" s="103"/>
      <c r="AA127" s="103"/>
      <c r="AB127" s="103"/>
      <c r="AC127" s="103"/>
      <c r="AD127" s="103"/>
      <c r="AE127" s="103"/>
      <c r="AF127" s="103"/>
      <c r="AG127" s="103"/>
      <c r="AH127" s="103"/>
      <c r="AI127" s="103"/>
      <c r="AJ127" s="103"/>
      <c r="AX127" s="103"/>
      <c r="AY127" s="103"/>
      <c r="AZ127" s="103"/>
      <c r="BA127" s="103"/>
    </row>
    <row r="128" spans="4:53" ht="15.75" customHeight="1" x14ac:dyDescent="0.25">
      <c r="D128" s="97"/>
      <c r="E128" s="98"/>
      <c r="F128" s="99"/>
      <c r="G128" s="99"/>
      <c r="H128" s="100"/>
      <c r="I128" s="98"/>
      <c r="J128" s="98"/>
      <c r="K128" s="99"/>
      <c r="L128" s="99"/>
      <c r="M128" s="99"/>
      <c r="N128" s="99"/>
      <c r="O128" s="101"/>
      <c r="P128" s="102"/>
      <c r="Q128" s="98"/>
      <c r="R128" s="98"/>
      <c r="S128" s="98"/>
      <c r="T128" s="98"/>
      <c r="U128" s="98"/>
      <c r="V128" s="98"/>
      <c r="W128" s="103"/>
      <c r="X128" s="103"/>
      <c r="Y128" s="103"/>
      <c r="Z128" s="103"/>
      <c r="AA128" s="103"/>
      <c r="AB128" s="103"/>
      <c r="AC128" s="103"/>
      <c r="AD128" s="103"/>
      <c r="AE128" s="103"/>
      <c r="AF128" s="103"/>
      <c r="AG128" s="103"/>
      <c r="AH128" s="103"/>
      <c r="AI128" s="103"/>
      <c r="AJ128" s="103"/>
      <c r="AX128" s="103"/>
      <c r="AY128" s="103"/>
      <c r="AZ128" s="103"/>
      <c r="BA128" s="103"/>
    </row>
    <row r="129" spans="4:53" ht="15.75" customHeight="1" x14ac:dyDescent="0.25">
      <c r="D129" s="97"/>
      <c r="E129" s="98"/>
      <c r="F129" s="99"/>
      <c r="G129" s="99"/>
      <c r="H129" s="100"/>
      <c r="I129" s="98"/>
      <c r="J129" s="98"/>
      <c r="K129" s="99"/>
      <c r="L129" s="99"/>
      <c r="M129" s="99"/>
      <c r="N129" s="99"/>
      <c r="O129" s="101"/>
      <c r="P129" s="102"/>
      <c r="Q129" s="98"/>
      <c r="R129" s="98"/>
      <c r="S129" s="98"/>
      <c r="T129" s="98"/>
      <c r="U129" s="98"/>
      <c r="V129" s="98"/>
      <c r="W129" s="103"/>
      <c r="X129" s="103"/>
      <c r="Y129" s="103"/>
      <c r="Z129" s="103"/>
      <c r="AA129" s="103"/>
      <c r="AB129" s="103"/>
      <c r="AC129" s="103"/>
      <c r="AD129" s="103"/>
      <c r="AE129" s="103"/>
      <c r="AF129" s="103"/>
      <c r="AG129" s="103"/>
      <c r="AH129" s="103"/>
      <c r="AI129" s="103"/>
      <c r="AJ129" s="103"/>
      <c r="AX129" s="103"/>
      <c r="AY129" s="103"/>
      <c r="AZ129" s="103"/>
      <c r="BA129" s="103"/>
    </row>
    <row r="130" spans="4:53" ht="15.75" customHeight="1" x14ac:dyDescent="0.25">
      <c r="D130" s="97"/>
      <c r="E130" s="98"/>
      <c r="F130" s="99"/>
      <c r="G130" s="99"/>
      <c r="H130" s="100"/>
      <c r="I130" s="98"/>
      <c r="J130" s="98"/>
      <c r="K130" s="99"/>
      <c r="L130" s="99"/>
      <c r="M130" s="99"/>
      <c r="N130" s="99"/>
      <c r="O130" s="101"/>
      <c r="P130" s="102"/>
      <c r="Q130" s="98"/>
      <c r="R130" s="98"/>
      <c r="S130" s="98"/>
      <c r="T130" s="98"/>
      <c r="U130" s="98"/>
      <c r="V130" s="98"/>
      <c r="W130" s="103"/>
      <c r="X130" s="103"/>
      <c r="Y130" s="103"/>
      <c r="Z130" s="103"/>
      <c r="AA130" s="103"/>
      <c r="AB130" s="103"/>
      <c r="AC130" s="103"/>
      <c r="AD130" s="103"/>
      <c r="AE130" s="103"/>
      <c r="AF130" s="103"/>
      <c r="AG130" s="103"/>
      <c r="AH130" s="103"/>
      <c r="AI130" s="103"/>
      <c r="AJ130" s="103"/>
      <c r="AX130" s="103"/>
      <c r="AY130" s="103"/>
      <c r="AZ130" s="103"/>
      <c r="BA130" s="103"/>
    </row>
    <row r="131" spans="4:53" ht="15.75" customHeight="1" x14ac:dyDescent="0.25">
      <c r="D131" s="97"/>
      <c r="E131" s="98"/>
      <c r="F131" s="99"/>
      <c r="G131" s="99"/>
      <c r="H131" s="100"/>
      <c r="I131" s="98"/>
      <c r="J131" s="98"/>
      <c r="K131" s="99"/>
      <c r="L131" s="99"/>
      <c r="M131" s="99"/>
      <c r="N131" s="99"/>
      <c r="O131" s="101"/>
      <c r="P131" s="102"/>
      <c r="Q131" s="98"/>
      <c r="R131" s="98"/>
      <c r="S131" s="98"/>
      <c r="T131" s="98"/>
      <c r="U131" s="98"/>
      <c r="V131" s="98"/>
      <c r="W131" s="103"/>
      <c r="X131" s="103"/>
      <c r="Y131" s="103"/>
      <c r="Z131" s="103"/>
      <c r="AA131" s="103"/>
      <c r="AB131" s="103"/>
      <c r="AC131" s="103"/>
      <c r="AD131" s="103"/>
      <c r="AE131" s="103"/>
      <c r="AF131" s="103"/>
      <c r="AG131" s="103"/>
      <c r="AH131" s="103"/>
      <c r="AI131" s="103"/>
      <c r="AJ131" s="103"/>
      <c r="AX131" s="103"/>
      <c r="AY131" s="103"/>
      <c r="AZ131" s="103"/>
      <c r="BA131" s="103"/>
    </row>
    <row r="132" spans="4:53" ht="15.75" customHeight="1" x14ac:dyDescent="0.25">
      <c r="D132" s="97"/>
      <c r="E132" s="98"/>
      <c r="F132" s="99"/>
      <c r="G132" s="99"/>
      <c r="H132" s="100"/>
      <c r="I132" s="98"/>
      <c r="J132" s="98"/>
      <c r="K132" s="99"/>
      <c r="L132" s="99"/>
      <c r="M132" s="99"/>
      <c r="N132" s="99"/>
      <c r="O132" s="101"/>
      <c r="P132" s="102"/>
      <c r="Q132" s="98"/>
      <c r="R132" s="98"/>
      <c r="S132" s="98"/>
      <c r="T132" s="98"/>
      <c r="U132" s="98"/>
      <c r="V132" s="98"/>
      <c r="W132" s="103"/>
      <c r="X132" s="103"/>
      <c r="Y132" s="103"/>
      <c r="Z132" s="103"/>
      <c r="AA132" s="103"/>
      <c r="AB132" s="103"/>
      <c r="AC132" s="103"/>
      <c r="AD132" s="103"/>
      <c r="AE132" s="103"/>
      <c r="AF132" s="103"/>
      <c r="AG132" s="103"/>
      <c r="AH132" s="103"/>
      <c r="AI132" s="103"/>
      <c r="AJ132" s="103"/>
      <c r="AX132" s="103"/>
      <c r="AY132" s="103"/>
      <c r="AZ132" s="103"/>
      <c r="BA132" s="103"/>
    </row>
    <row r="133" spans="4:53" ht="15.75" customHeight="1" x14ac:dyDescent="0.25">
      <c r="D133" s="97"/>
      <c r="E133" s="98"/>
      <c r="F133" s="99"/>
      <c r="G133" s="99"/>
      <c r="H133" s="100"/>
      <c r="I133" s="98"/>
      <c r="J133" s="98"/>
      <c r="K133" s="99"/>
      <c r="L133" s="99"/>
      <c r="M133" s="99"/>
      <c r="N133" s="99"/>
      <c r="O133" s="101"/>
      <c r="P133" s="102"/>
      <c r="Q133" s="98"/>
      <c r="R133" s="98"/>
      <c r="S133" s="98"/>
      <c r="T133" s="98"/>
      <c r="U133" s="98"/>
      <c r="V133" s="98"/>
      <c r="W133" s="103"/>
      <c r="X133" s="103"/>
      <c r="Y133" s="103"/>
      <c r="Z133" s="103"/>
      <c r="AA133" s="103"/>
      <c r="AB133" s="103"/>
      <c r="AC133" s="103"/>
      <c r="AD133" s="103"/>
      <c r="AE133" s="103"/>
      <c r="AF133" s="103"/>
      <c r="AG133" s="103"/>
      <c r="AH133" s="103"/>
      <c r="AI133" s="103"/>
      <c r="AJ133" s="103"/>
      <c r="AX133" s="103"/>
      <c r="AY133" s="103"/>
      <c r="AZ133" s="103"/>
      <c r="BA133" s="103"/>
    </row>
    <row r="134" spans="4:53" ht="15.75" customHeight="1" x14ac:dyDescent="0.25">
      <c r="D134" s="97"/>
      <c r="E134" s="98"/>
      <c r="F134" s="99"/>
      <c r="G134" s="99"/>
      <c r="H134" s="100"/>
      <c r="I134" s="98"/>
      <c r="J134" s="98"/>
      <c r="K134" s="99"/>
      <c r="L134" s="99"/>
      <c r="M134" s="99"/>
      <c r="N134" s="99"/>
      <c r="O134" s="101"/>
      <c r="P134" s="102"/>
      <c r="Q134" s="98"/>
      <c r="R134" s="98"/>
      <c r="S134" s="98"/>
      <c r="T134" s="98"/>
      <c r="U134" s="98"/>
      <c r="V134" s="98"/>
      <c r="W134" s="103"/>
      <c r="X134" s="103"/>
      <c r="Y134" s="103"/>
      <c r="Z134" s="103"/>
      <c r="AA134" s="103"/>
      <c r="AB134" s="103"/>
      <c r="AC134" s="103"/>
      <c r="AD134" s="103"/>
      <c r="AE134" s="103"/>
      <c r="AF134" s="103"/>
      <c r="AG134" s="103"/>
      <c r="AH134" s="103"/>
      <c r="AI134" s="103"/>
      <c r="AJ134" s="103"/>
      <c r="AX134" s="103"/>
      <c r="AY134" s="103"/>
      <c r="AZ134" s="103"/>
      <c r="BA134" s="103"/>
    </row>
    <row r="135" spans="4:53" ht="15.75" customHeight="1" x14ac:dyDescent="0.25">
      <c r="D135" s="97"/>
      <c r="E135" s="98"/>
      <c r="F135" s="99"/>
      <c r="G135" s="99"/>
      <c r="H135" s="100"/>
      <c r="I135" s="98"/>
      <c r="J135" s="98"/>
      <c r="K135" s="99"/>
      <c r="L135" s="99"/>
      <c r="M135" s="99"/>
      <c r="N135" s="99"/>
      <c r="O135" s="101"/>
      <c r="P135" s="102"/>
      <c r="Q135" s="98"/>
      <c r="R135" s="98"/>
      <c r="S135" s="98"/>
      <c r="T135" s="98"/>
      <c r="U135" s="98"/>
      <c r="V135" s="98"/>
      <c r="W135" s="103"/>
      <c r="X135" s="103"/>
      <c r="Y135" s="103"/>
      <c r="Z135" s="103"/>
      <c r="AA135" s="103"/>
      <c r="AB135" s="103"/>
      <c r="AC135" s="103"/>
      <c r="AD135" s="103"/>
      <c r="AE135" s="103"/>
      <c r="AF135" s="103"/>
      <c r="AG135" s="103"/>
      <c r="AH135" s="103"/>
      <c r="AI135" s="103"/>
      <c r="AJ135" s="103"/>
      <c r="AX135" s="103"/>
      <c r="AY135" s="103"/>
      <c r="AZ135" s="103"/>
      <c r="BA135" s="103"/>
    </row>
    <row r="136" spans="4:53" ht="15.75" customHeight="1" x14ac:dyDescent="0.25">
      <c r="D136" s="97"/>
      <c r="E136" s="98"/>
      <c r="F136" s="99"/>
      <c r="G136" s="99"/>
      <c r="H136" s="100"/>
      <c r="I136" s="98"/>
      <c r="J136" s="98"/>
      <c r="K136" s="99"/>
      <c r="L136" s="99"/>
      <c r="M136" s="99"/>
      <c r="N136" s="99"/>
      <c r="O136" s="101"/>
      <c r="P136" s="102"/>
      <c r="Q136" s="98"/>
      <c r="R136" s="98"/>
      <c r="S136" s="98"/>
      <c r="T136" s="98"/>
      <c r="U136" s="98"/>
      <c r="V136" s="98"/>
      <c r="W136" s="103"/>
      <c r="X136" s="103"/>
      <c r="Y136" s="103"/>
      <c r="Z136" s="103"/>
      <c r="AA136" s="103"/>
      <c r="AB136" s="103"/>
      <c r="AC136" s="103"/>
      <c r="AD136" s="103"/>
      <c r="AE136" s="103"/>
      <c r="AF136" s="103"/>
      <c r="AG136" s="103"/>
      <c r="AH136" s="103"/>
      <c r="AI136" s="103"/>
      <c r="AJ136" s="103"/>
      <c r="AX136" s="103"/>
      <c r="AY136" s="103"/>
      <c r="AZ136" s="103"/>
      <c r="BA136" s="103"/>
    </row>
    <row r="137" spans="4:53" ht="15.75" customHeight="1" x14ac:dyDescent="0.25">
      <c r="D137" s="97"/>
      <c r="E137" s="98"/>
      <c r="F137" s="99"/>
      <c r="G137" s="99"/>
      <c r="H137" s="100"/>
      <c r="I137" s="98"/>
      <c r="J137" s="98"/>
      <c r="K137" s="99"/>
      <c r="L137" s="99"/>
      <c r="M137" s="99"/>
      <c r="N137" s="99"/>
      <c r="O137" s="101"/>
      <c r="P137" s="102"/>
      <c r="Q137" s="98"/>
      <c r="R137" s="98"/>
      <c r="S137" s="98"/>
      <c r="T137" s="98"/>
      <c r="U137" s="98"/>
      <c r="V137" s="98"/>
      <c r="W137" s="103"/>
      <c r="X137" s="103"/>
      <c r="Y137" s="103"/>
      <c r="Z137" s="103"/>
      <c r="AA137" s="103"/>
      <c r="AB137" s="103"/>
      <c r="AC137" s="103"/>
      <c r="AD137" s="103"/>
      <c r="AE137" s="103"/>
      <c r="AF137" s="103"/>
      <c r="AG137" s="103"/>
      <c r="AH137" s="103"/>
      <c r="AI137" s="103"/>
      <c r="AJ137" s="103"/>
      <c r="AX137" s="103"/>
      <c r="AY137" s="103"/>
      <c r="AZ137" s="103"/>
      <c r="BA137" s="103"/>
    </row>
    <row r="138" spans="4:53" ht="15.75" customHeight="1" x14ac:dyDescent="0.25">
      <c r="D138" s="97"/>
      <c r="E138" s="98"/>
      <c r="F138" s="99"/>
      <c r="G138" s="99"/>
      <c r="H138" s="100"/>
      <c r="I138" s="98"/>
      <c r="J138" s="98"/>
      <c r="K138" s="99"/>
      <c r="L138" s="99"/>
      <c r="M138" s="99"/>
      <c r="N138" s="99"/>
      <c r="O138" s="101"/>
      <c r="P138" s="102"/>
      <c r="Q138" s="98"/>
      <c r="R138" s="98"/>
      <c r="S138" s="98"/>
      <c r="T138" s="98"/>
      <c r="U138" s="98"/>
      <c r="V138" s="98"/>
      <c r="W138" s="103"/>
      <c r="X138" s="103"/>
      <c r="Y138" s="103"/>
      <c r="Z138" s="103"/>
      <c r="AA138" s="103"/>
      <c r="AB138" s="103"/>
      <c r="AC138" s="103"/>
      <c r="AD138" s="103"/>
      <c r="AE138" s="103"/>
      <c r="AF138" s="103"/>
      <c r="AG138" s="103"/>
      <c r="AH138" s="103"/>
      <c r="AI138" s="103"/>
      <c r="AJ138" s="103"/>
      <c r="AX138" s="103"/>
      <c r="AY138" s="103"/>
      <c r="AZ138" s="103"/>
      <c r="BA138" s="103"/>
    </row>
    <row r="139" spans="4:53" ht="15.75" customHeight="1" x14ac:dyDescent="0.25">
      <c r="D139" s="97"/>
      <c r="E139" s="98"/>
      <c r="F139" s="99"/>
      <c r="G139" s="99"/>
      <c r="H139" s="100"/>
      <c r="I139" s="98"/>
      <c r="J139" s="98"/>
      <c r="K139" s="99"/>
      <c r="L139" s="99"/>
      <c r="M139" s="99"/>
      <c r="N139" s="99"/>
      <c r="O139" s="101"/>
      <c r="P139" s="102"/>
      <c r="Q139" s="98"/>
      <c r="R139" s="98"/>
      <c r="S139" s="98"/>
      <c r="T139" s="98"/>
      <c r="U139" s="98"/>
      <c r="V139" s="98"/>
      <c r="W139" s="103"/>
      <c r="X139" s="103"/>
      <c r="Y139" s="103"/>
      <c r="Z139" s="103"/>
      <c r="AA139" s="103"/>
      <c r="AB139" s="103"/>
      <c r="AC139" s="103"/>
      <c r="AD139" s="103"/>
      <c r="AE139" s="103"/>
      <c r="AF139" s="103"/>
      <c r="AG139" s="103"/>
      <c r="AH139" s="103"/>
      <c r="AI139" s="103"/>
      <c r="AJ139" s="103"/>
      <c r="AX139" s="103"/>
      <c r="AY139" s="103"/>
      <c r="AZ139" s="103"/>
      <c r="BA139" s="103"/>
    </row>
    <row r="140" spans="4:53" ht="15.75" customHeight="1" x14ac:dyDescent="0.25">
      <c r="D140" s="97"/>
      <c r="E140" s="98"/>
      <c r="F140" s="99"/>
      <c r="G140" s="99"/>
      <c r="H140" s="100"/>
      <c r="I140" s="98"/>
      <c r="J140" s="98"/>
      <c r="K140" s="99"/>
      <c r="L140" s="99"/>
      <c r="M140" s="99"/>
      <c r="N140" s="99"/>
      <c r="O140" s="101"/>
      <c r="P140" s="102"/>
      <c r="Q140" s="98"/>
      <c r="R140" s="98"/>
      <c r="S140" s="98"/>
      <c r="T140" s="98"/>
      <c r="U140" s="98"/>
      <c r="V140" s="98"/>
      <c r="W140" s="103"/>
      <c r="X140" s="103"/>
      <c r="Y140" s="103"/>
      <c r="Z140" s="103"/>
      <c r="AA140" s="103"/>
      <c r="AB140" s="103"/>
      <c r="AC140" s="103"/>
      <c r="AD140" s="103"/>
      <c r="AE140" s="103"/>
      <c r="AF140" s="103"/>
      <c r="AG140" s="103"/>
      <c r="AH140" s="103"/>
      <c r="AI140" s="103"/>
      <c r="AJ140" s="103"/>
      <c r="AX140" s="103"/>
      <c r="AY140" s="103"/>
      <c r="AZ140" s="103"/>
      <c r="BA140" s="103"/>
    </row>
    <row r="141" spans="4:53" ht="15.75" customHeight="1" x14ac:dyDescent="0.25">
      <c r="D141" s="97"/>
      <c r="E141" s="98"/>
      <c r="F141" s="99"/>
      <c r="G141" s="99"/>
      <c r="H141" s="100"/>
      <c r="I141" s="98"/>
      <c r="J141" s="98"/>
      <c r="K141" s="99"/>
      <c r="L141" s="99"/>
      <c r="M141" s="99"/>
      <c r="N141" s="99"/>
      <c r="O141" s="101"/>
      <c r="P141" s="102"/>
      <c r="Q141" s="98"/>
      <c r="R141" s="98"/>
      <c r="S141" s="98"/>
      <c r="T141" s="98"/>
      <c r="U141" s="98"/>
      <c r="V141" s="98"/>
      <c r="W141" s="103"/>
      <c r="X141" s="103"/>
      <c r="Y141" s="103"/>
      <c r="Z141" s="103"/>
      <c r="AA141" s="103"/>
      <c r="AB141" s="103"/>
      <c r="AC141" s="103"/>
      <c r="AD141" s="103"/>
      <c r="AE141" s="103"/>
      <c r="AF141" s="103"/>
      <c r="AG141" s="103"/>
      <c r="AH141" s="103"/>
      <c r="AI141" s="103"/>
      <c r="AJ141" s="103"/>
      <c r="AX141" s="103"/>
      <c r="AY141" s="103"/>
      <c r="AZ141" s="103"/>
      <c r="BA141" s="103"/>
    </row>
    <row r="142" spans="4:53" ht="15.75" customHeight="1" x14ac:dyDescent="0.25">
      <c r="D142" s="97"/>
      <c r="E142" s="98"/>
      <c r="F142" s="99"/>
      <c r="G142" s="99"/>
      <c r="H142" s="100"/>
      <c r="I142" s="98"/>
      <c r="J142" s="98"/>
      <c r="K142" s="99"/>
      <c r="L142" s="99"/>
      <c r="M142" s="99"/>
      <c r="N142" s="99"/>
      <c r="O142" s="101"/>
      <c r="P142" s="102"/>
      <c r="Q142" s="98"/>
      <c r="R142" s="98"/>
      <c r="S142" s="98"/>
      <c r="T142" s="98"/>
      <c r="U142" s="98"/>
      <c r="V142" s="98"/>
      <c r="W142" s="103"/>
      <c r="X142" s="103"/>
      <c r="Y142" s="103"/>
      <c r="Z142" s="103"/>
      <c r="AA142" s="103"/>
      <c r="AB142" s="103"/>
      <c r="AC142" s="103"/>
      <c r="AD142" s="103"/>
      <c r="AE142" s="103"/>
      <c r="AF142" s="103"/>
      <c r="AG142" s="103"/>
      <c r="AH142" s="103"/>
      <c r="AI142" s="103"/>
      <c r="AJ142" s="103"/>
      <c r="AX142" s="103"/>
      <c r="AY142" s="103"/>
      <c r="AZ142" s="103"/>
      <c r="BA142" s="103"/>
    </row>
    <row r="143" spans="4:53" ht="15.75" customHeight="1" x14ac:dyDescent="0.25">
      <c r="D143" s="97"/>
      <c r="E143" s="98"/>
      <c r="F143" s="99"/>
      <c r="G143" s="99"/>
      <c r="H143" s="100"/>
      <c r="I143" s="98"/>
      <c r="J143" s="98"/>
      <c r="K143" s="99"/>
      <c r="L143" s="99"/>
      <c r="M143" s="99"/>
      <c r="N143" s="99"/>
      <c r="O143" s="101"/>
      <c r="P143" s="102"/>
      <c r="Q143" s="98"/>
      <c r="R143" s="98"/>
      <c r="S143" s="98"/>
      <c r="T143" s="98"/>
      <c r="U143" s="98"/>
      <c r="V143" s="98"/>
      <c r="W143" s="103"/>
      <c r="X143" s="103"/>
      <c r="Y143" s="103"/>
      <c r="Z143" s="103"/>
      <c r="AA143" s="103"/>
      <c r="AB143" s="103"/>
      <c r="AC143" s="103"/>
      <c r="AD143" s="103"/>
      <c r="AE143" s="103"/>
      <c r="AF143" s="103"/>
      <c r="AG143" s="103"/>
      <c r="AH143" s="103"/>
      <c r="AI143" s="103"/>
      <c r="AJ143" s="103"/>
      <c r="AX143" s="103"/>
      <c r="AY143" s="103"/>
      <c r="AZ143" s="103"/>
      <c r="BA143" s="103"/>
    </row>
    <row r="144" spans="4:53" ht="15.75" customHeight="1" x14ac:dyDescent="0.25">
      <c r="D144" s="97"/>
      <c r="E144" s="98"/>
      <c r="F144" s="99"/>
      <c r="G144" s="99"/>
      <c r="H144" s="100"/>
      <c r="I144" s="98"/>
      <c r="J144" s="98"/>
      <c r="K144" s="99"/>
      <c r="L144" s="99"/>
      <c r="M144" s="99"/>
      <c r="N144" s="99"/>
      <c r="O144" s="101"/>
      <c r="P144" s="102"/>
      <c r="Q144" s="98"/>
      <c r="R144" s="98"/>
      <c r="S144" s="98"/>
      <c r="T144" s="98"/>
      <c r="U144" s="98"/>
      <c r="V144" s="98"/>
      <c r="W144" s="103"/>
      <c r="X144" s="103"/>
      <c r="Y144" s="103"/>
      <c r="Z144" s="103"/>
      <c r="AA144" s="103"/>
      <c r="AB144" s="103"/>
      <c r="AC144" s="103"/>
      <c r="AD144" s="103"/>
      <c r="AE144" s="103"/>
      <c r="AF144" s="103"/>
      <c r="AG144" s="103"/>
      <c r="AH144" s="103"/>
      <c r="AI144" s="103"/>
      <c r="AJ144" s="103"/>
      <c r="AX144" s="103"/>
      <c r="AY144" s="103"/>
      <c r="AZ144" s="103"/>
      <c r="BA144" s="103"/>
    </row>
    <row r="145" spans="4:53" ht="15.75" customHeight="1" x14ac:dyDescent="0.25">
      <c r="D145" s="97"/>
      <c r="E145" s="98"/>
      <c r="F145" s="99"/>
      <c r="G145" s="99"/>
      <c r="H145" s="100"/>
      <c r="I145" s="98"/>
      <c r="J145" s="98"/>
      <c r="K145" s="99"/>
      <c r="L145" s="99"/>
      <c r="M145" s="99"/>
      <c r="N145" s="99"/>
      <c r="O145" s="101"/>
      <c r="P145" s="102"/>
      <c r="Q145" s="98"/>
      <c r="R145" s="98"/>
      <c r="S145" s="98"/>
      <c r="T145" s="98"/>
      <c r="U145" s="98"/>
      <c r="V145" s="98"/>
      <c r="W145" s="103"/>
      <c r="X145" s="103"/>
      <c r="Y145" s="103"/>
      <c r="Z145" s="103"/>
      <c r="AA145" s="103"/>
      <c r="AB145" s="103"/>
      <c r="AC145" s="103"/>
      <c r="AD145" s="103"/>
      <c r="AE145" s="103"/>
      <c r="AF145" s="103"/>
      <c r="AG145" s="103"/>
      <c r="AH145" s="103"/>
      <c r="AI145" s="103"/>
      <c r="AJ145" s="103"/>
      <c r="AX145" s="103"/>
      <c r="AY145" s="103"/>
      <c r="AZ145" s="103"/>
      <c r="BA145" s="103"/>
    </row>
    <row r="146" spans="4:53" ht="15.75" customHeight="1" x14ac:dyDescent="0.25">
      <c r="D146" s="97"/>
      <c r="E146" s="98"/>
      <c r="F146" s="99"/>
      <c r="G146" s="99"/>
      <c r="H146" s="100"/>
      <c r="I146" s="98"/>
      <c r="J146" s="98"/>
      <c r="K146" s="99"/>
      <c r="L146" s="99"/>
      <c r="M146" s="99"/>
      <c r="N146" s="99"/>
      <c r="O146" s="101"/>
      <c r="P146" s="102"/>
      <c r="Q146" s="98"/>
      <c r="R146" s="98"/>
      <c r="S146" s="98"/>
      <c r="T146" s="98"/>
      <c r="U146" s="98"/>
      <c r="V146" s="98"/>
      <c r="W146" s="103"/>
      <c r="X146" s="103"/>
      <c r="Y146" s="103"/>
      <c r="Z146" s="103"/>
      <c r="AA146" s="103"/>
      <c r="AB146" s="103"/>
      <c r="AC146" s="103"/>
      <c r="AD146" s="103"/>
      <c r="AE146" s="103"/>
      <c r="AF146" s="103"/>
      <c r="AG146" s="103"/>
      <c r="AH146" s="103"/>
      <c r="AI146" s="103"/>
      <c r="AJ146" s="103"/>
      <c r="AX146" s="103"/>
      <c r="AY146" s="103"/>
      <c r="AZ146" s="103"/>
      <c r="BA146" s="103"/>
    </row>
    <row r="147" spans="4:53" ht="15.75" customHeight="1" x14ac:dyDescent="0.25">
      <c r="D147" s="97"/>
      <c r="E147" s="98"/>
      <c r="F147" s="99"/>
      <c r="G147" s="99"/>
      <c r="H147" s="100"/>
      <c r="I147" s="98"/>
      <c r="J147" s="98"/>
      <c r="K147" s="99"/>
      <c r="L147" s="99"/>
      <c r="M147" s="99"/>
      <c r="N147" s="99"/>
      <c r="O147" s="101"/>
      <c r="P147" s="102"/>
      <c r="Q147" s="98"/>
      <c r="R147" s="98"/>
      <c r="S147" s="98"/>
      <c r="T147" s="98"/>
      <c r="U147" s="98"/>
      <c r="V147" s="98"/>
      <c r="W147" s="103"/>
      <c r="X147" s="103"/>
      <c r="Y147" s="103"/>
      <c r="Z147" s="103"/>
      <c r="AA147" s="103"/>
      <c r="AB147" s="103"/>
      <c r="AC147" s="103"/>
      <c r="AD147" s="103"/>
      <c r="AE147" s="103"/>
      <c r="AF147" s="103"/>
      <c r="AG147" s="103"/>
      <c r="AH147" s="103"/>
      <c r="AI147" s="103"/>
      <c r="AJ147" s="103"/>
      <c r="AX147" s="103"/>
      <c r="AY147" s="103"/>
      <c r="AZ147" s="103"/>
      <c r="BA147" s="103"/>
    </row>
    <row r="148" spans="4:53" ht="15.75" customHeight="1" x14ac:dyDescent="0.25">
      <c r="D148" s="97"/>
      <c r="E148" s="98"/>
      <c r="F148" s="99"/>
      <c r="G148" s="99"/>
      <c r="H148" s="100"/>
      <c r="I148" s="98"/>
      <c r="J148" s="98"/>
      <c r="K148" s="99"/>
      <c r="L148" s="99"/>
      <c r="M148" s="99"/>
      <c r="N148" s="99"/>
      <c r="O148" s="101"/>
      <c r="P148" s="102"/>
      <c r="Q148" s="98"/>
      <c r="R148" s="98"/>
      <c r="S148" s="98"/>
      <c r="T148" s="98"/>
      <c r="U148" s="98"/>
      <c r="V148" s="98"/>
      <c r="W148" s="103"/>
      <c r="X148" s="103"/>
      <c r="Y148" s="103"/>
      <c r="Z148" s="103"/>
      <c r="AA148" s="103"/>
      <c r="AB148" s="103"/>
      <c r="AC148" s="103"/>
      <c r="AD148" s="103"/>
      <c r="AE148" s="103"/>
      <c r="AF148" s="103"/>
      <c r="AG148" s="103"/>
      <c r="AH148" s="103"/>
      <c r="AI148" s="103"/>
      <c r="AJ148" s="103"/>
      <c r="AX148" s="103"/>
      <c r="AY148" s="103"/>
      <c r="AZ148" s="103"/>
      <c r="BA148" s="103"/>
    </row>
    <row r="149" spans="4:53" ht="15.75" customHeight="1" x14ac:dyDescent="0.25">
      <c r="D149" s="97"/>
      <c r="E149" s="98"/>
      <c r="F149" s="99"/>
      <c r="G149" s="99"/>
      <c r="H149" s="100"/>
      <c r="I149" s="98"/>
      <c r="J149" s="98"/>
      <c r="K149" s="99"/>
      <c r="L149" s="99"/>
      <c r="M149" s="99"/>
      <c r="N149" s="99"/>
      <c r="O149" s="101"/>
      <c r="P149" s="102"/>
      <c r="Q149" s="98"/>
      <c r="R149" s="98"/>
      <c r="S149" s="98"/>
      <c r="T149" s="98"/>
      <c r="U149" s="98"/>
      <c r="V149" s="98"/>
      <c r="W149" s="103"/>
      <c r="X149" s="103"/>
      <c r="Y149" s="103"/>
      <c r="Z149" s="103"/>
      <c r="AA149" s="103"/>
      <c r="AB149" s="103"/>
      <c r="AC149" s="103"/>
      <c r="AD149" s="103"/>
      <c r="AE149" s="103"/>
      <c r="AF149" s="103"/>
      <c r="AG149" s="103"/>
      <c r="AH149" s="103"/>
      <c r="AI149" s="103"/>
      <c r="AJ149" s="103"/>
      <c r="AX149" s="103"/>
      <c r="AY149" s="103"/>
      <c r="AZ149" s="103"/>
      <c r="BA149" s="103"/>
    </row>
    <row r="150" spans="4:53" ht="15.75" customHeight="1" x14ac:dyDescent="0.25">
      <c r="D150" s="97"/>
      <c r="E150" s="98"/>
      <c r="F150" s="99"/>
      <c r="G150" s="99"/>
      <c r="H150" s="100"/>
      <c r="I150" s="98"/>
      <c r="J150" s="98"/>
      <c r="K150" s="99"/>
      <c r="L150" s="99"/>
      <c r="M150" s="99"/>
      <c r="N150" s="99"/>
      <c r="O150" s="101"/>
      <c r="P150" s="102"/>
      <c r="Q150" s="98"/>
      <c r="R150" s="98"/>
      <c r="S150" s="98"/>
      <c r="T150" s="98"/>
      <c r="U150" s="98"/>
      <c r="V150" s="98"/>
      <c r="W150" s="103"/>
      <c r="X150" s="103"/>
      <c r="Y150" s="103"/>
      <c r="Z150" s="103"/>
      <c r="AA150" s="103"/>
      <c r="AB150" s="103"/>
      <c r="AC150" s="103"/>
      <c r="AD150" s="103"/>
      <c r="AE150" s="103"/>
      <c r="AF150" s="103"/>
      <c r="AG150" s="103"/>
      <c r="AH150" s="103"/>
      <c r="AI150" s="103"/>
      <c r="AJ150" s="103"/>
      <c r="AX150" s="103"/>
      <c r="AY150" s="103"/>
      <c r="AZ150" s="103"/>
      <c r="BA150" s="103"/>
    </row>
    <row r="151" spans="4:53" ht="15.75" customHeight="1" x14ac:dyDescent="0.25">
      <c r="D151" s="97"/>
      <c r="E151" s="98"/>
      <c r="F151" s="99"/>
      <c r="G151" s="99"/>
      <c r="H151" s="100"/>
      <c r="I151" s="98"/>
      <c r="J151" s="98"/>
      <c r="K151" s="99"/>
      <c r="L151" s="99"/>
      <c r="M151" s="99"/>
      <c r="N151" s="99"/>
      <c r="O151" s="101"/>
      <c r="P151" s="102"/>
      <c r="Q151" s="98"/>
      <c r="R151" s="98"/>
      <c r="S151" s="98"/>
      <c r="T151" s="98"/>
      <c r="U151" s="98"/>
      <c r="V151" s="98"/>
      <c r="W151" s="103"/>
      <c r="X151" s="103"/>
      <c r="Y151" s="103"/>
      <c r="Z151" s="103"/>
      <c r="AA151" s="103"/>
      <c r="AB151" s="103"/>
      <c r="AC151" s="103"/>
      <c r="AD151" s="103"/>
      <c r="AE151" s="103"/>
      <c r="AF151" s="103"/>
      <c r="AG151" s="103"/>
      <c r="AH151" s="103"/>
      <c r="AI151" s="103"/>
      <c r="AJ151" s="103"/>
      <c r="AX151" s="103"/>
      <c r="AY151" s="103"/>
      <c r="AZ151" s="103"/>
      <c r="BA151" s="103"/>
    </row>
    <row r="152" spans="4:53" ht="15.75" customHeight="1" x14ac:dyDescent="0.25">
      <c r="D152" s="97"/>
      <c r="E152" s="98"/>
      <c r="F152" s="99"/>
      <c r="G152" s="99"/>
      <c r="H152" s="100"/>
      <c r="I152" s="98"/>
      <c r="J152" s="98"/>
      <c r="K152" s="99"/>
      <c r="L152" s="99"/>
      <c r="M152" s="99"/>
      <c r="N152" s="99"/>
      <c r="O152" s="101"/>
      <c r="P152" s="102"/>
      <c r="Q152" s="98"/>
      <c r="R152" s="98"/>
      <c r="S152" s="98"/>
      <c r="T152" s="98"/>
      <c r="U152" s="98"/>
      <c r="V152" s="98"/>
      <c r="W152" s="103"/>
      <c r="X152" s="103"/>
      <c r="Y152" s="103"/>
      <c r="Z152" s="103"/>
      <c r="AA152" s="103"/>
      <c r="AB152" s="103"/>
      <c r="AC152" s="103"/>
      <c r="AD152" s="103"/>
      <c r="AE152" s="103"/>
      <c r="AF152" s="103"/>
      <c r="AG152" s="103"/>
      <c r="AH152" s="103"/>
      <c r="AI152" s="103"/>
      <c r="AJ152" s="103"/>
      <c r="AX152" s="103"/>
      <c r="AY152" s="103"/>
      <c r="AZ152" s="103"/>
      <c r="BA152" s="103"/>
    </row>
    <row r="153" spans="4:53" ht="15.75" customHeight="1" x14ac:dyDescent="0.25">
      <c r="D153" s="97"/>
      <c r="E153" s="98"/>
      <c r="F153" s="99"/>
      <c r="G153" s="99"/>
      <c r="H153" s="100"/>
      <c r="I153" s="98"/>
      <c r="J153" s="98"/>
      <c r="K153" s="99"/>
      <c r="L153" s="99"/>
      <c r="M153" s="99"/>
      <c r="N153" s="99"/>
      <c r="O153" s="101"/>
      <c r="P153" s="102"/>
      <c r="Q153" s="98"/>
      <c r="R153" s="98"/>
      <c r="S153" s="98"/>
      <c r="T153" s="98"/>
      <c r="U153" s="98"/>
      <c r="V153" s="98"/>
      <c r="W153" s="103"/>
      <c r="X153" s="103"/>
      <c r="Y153" s="103"/>
      <c r="Z153" s="103"/>
      <c r="AA153" s="103"/>
      <c r="AB153" s="103"/>
      <c r="AC153" s="103"/>
      <c r="AD153" s="103"/>
      <c r="AE153" s="103"/>
      <c r="AF153" s="103"/>
      <c r="AG153" s="103"/>
      <c r="AH153" s="103"/>
      <c r="AI153" s="103"/>
      <c r="AJ153" s="103"/>
      <c r="AX153" s="103"/>
      <c r="AY153" s="103"/>
      <c r="AZ153" s="103"/>
      <c r="BA153" s="103"/>
    </row>
    <row r="154" spans="4:53" ht="15.75" customHeight="1" x14ac:dyDescent="0.25">
      <c r="D154" s="97"/>
      <c r="E154" s="98"/>
      <c r="F154" s="99"/>
      <c r="G154" s="99"/>
      <c r="H154" s="100"/>
      <c r="I154" s="98"/>
      <c r="J154" s="98"/>
      <c r="K154" s="99"/>
      <c r="L154" s="99"/>
      <c r="M154" s="99"/>
      <c r="N154" s="99"/>
      <c r="O154" s="101"/>
      <c r="P154" s="102"/>
      <c r="Q154" s="98"/>
      <c r="R154" s="98"/>
      <c r="S154" s="98"/>
      <c r="T154" s="98"/>
      <c r="U154" s="98"/>
      <c r="V154" s="98"/>
      <c r="W154" s="103"/>
      <c r="X154" s="103"/>
      <c r="Y154" s="103"/>
      <c r="Z154" s="103"/>
      <c r="AA154" s="103"/>
      <c r="AB154" s="103"/>
      <c r="AC154" s="103"/>
      <c r="AD154" s="103"/>
      <c r="AE154" s="103"/>
      <c r="AF154" s="103"/>
      <c r="AG154" s="103"/>
      <c r="AH154" s="103"/>
      <c r="AI154" s="103"/>
      <c r="AJ154" s="103"/>
      <c r="AX154" s="103"/>
      <c r="AY154" s="103"/>
      <c r="AZ154" s="103"/>
      <c r="BA154" s="103"/>
    </row>
    <row r="155" spans="4:53" ht="15.75" customHeight="1" x14ac:dyDescent="0.25">
      <c r="D155" s="97"/>
      <c r="E155" s="98"/>
      <c r="F155" s="99"/>
      <c r="G155" s="99"/>
      <c r="H155" s="100"/>
      <c r="I155" s="98"/>
      <c r="J155" s="98"/>
      <c r="K155" s="99"/>
      <c r="L155" s="99"/>
      <c r="M155" s="99"/>
      <c r="N155" s="99"/>
      <c r="O155" s="101"/>
      <c r="P155" s="102"/>
      <c r="Q155" s="98"/>
      <c r="R155" s="98"/>
      <c r="S155" s="98"/>
      <c r="T155" s="98"/>
      <c r="U155" s="98"/>
      <c r="V155" s="98"/>
      <c r="W155" s="103"/>
      <c r="X155" s="103"/>
      <c r="Y155" s="103"/>
      <c r="Z155" s="103"/>
      <c r="AA155" s="103"/>
      <c r="AB155" s="103"/>
      <c r="AC155" s="103"/>
      <c r="AD155" s="103"/>
      <c r="AE155" s="103"/>
      <c r="AF155" s="103"/>
      <c r="AG155" s="103"/>
      <c r="AH155" s="103"/>
      <c r="AI155" s="103"/>
      <c r="AJ155" s="103"/>
      <c r="AX155" s="103"/>
      <c r="AY155" s="103"/>
      <c r="AZ155" s="103"/>
      <c r="BA155" s="103"/>
    </row>
    <row r="156" spans="4:53" ht="15.75" customHeight="1" x14ac:dyDescent="0.25">
      <c r="D156" s="97"/>
      <c r="E156" s="98"/>
      <c r="F156" s="99"/>
      <c r="G156" s="99"/>
      <c r="H156" s="100"/>
      <c r="I156" s="98"/>
      <c r="J156" s="98"/>
      <c r="K156" s="99"/>
      <c r="L156" s="99"/>
      <c r="M156" s="99"/>
      <c r="N156" s="99"/>
      <c r="O156" s="101"/>
      <c r="P156" s="102"/>
      <c r="Q156" s="98"/>
      <c r="R156" s="98"/>
      <c r="S156" s="98"/>
      <c r="T156" s="98"/>
      <c r="U156" s="98"/>
      <c r="V156" s="98"/>
      <c r="W156" s="103"/>
      <c r="X156" s="103"/>
      <c r="Y156" s="103"/>
      <c r="Z156" s="103"/>
      <c r="AA156" s="103"/>
      <c r="AB156" s="103"/>
      <c r="AC156" s="103"/>
      <c r="AD156" s="103"/>
      <c r="AE156" s="103"/>
      <c r="AF156" s="103"/>
      <c r="AG156" s="103"/>
      <c r="AH156" s="103"/>
      <c r="AI156" s="103"/>
      <c r="AJ156" s="103"/>
      <c r="AX156" s="103"/>
      <c r="AY156" s="103"/>
      <c r="AZ156" s="103"/>
      <c r="BA156" s="103"/>
    </row>
    <row r="157" spans="4:53" ht="15.75" customHeight="1" x14ac:dyDescent="0.25">
      <c r="D157" s="97"/>
      <c r="E157" s="98"/>
      <c r="F157" s="99"/>
      <c r="G157" s="99"/>
      <c r="H157" s="100"/>
      <c r="I157" s="98"/>
      <c r="J157" s="98"/>
      <c r="K157" s="99"/>
      <c r="L157" s="99"/>
      <c r="M157" s="99"/>
      <c r="N157" s="99"/>
      <c r="O157" s="101"/>
      <c r="P157" s="102"/>
      <c r="Q157" s="98"/>
      <c r="R157" s="98"/>
      <c r="S157" s="98"/>
      <c r="T157" s="98"/>
      <c r="U157" s="98"/>
      <c r="V157" s="98"/>
      <c r="W157" s="103"/>
      <c r="X157" s="103"/>
      <c r="Y157" s="103"/>
      <c r="Z157" s="103"/>
      <c r="AA157" s="103"/>
      <c r="AB157" s="103"/>
      <c r="AC157" s="103"/>
      <c r="AD157" s="103"/>
      <c r="AE157" s="103"/>
      <c r="AF157" s="103"/>
      <c r="AG157" s="103"/>
      <c r="AH157" s="103"/>
      <c r="AI157" s="103"/>
      <c r="AJ157" s="103"/>
      <c r="AX157" s="103"/>
      <c r="AY157" s="103"/>
      <c r="AZ157" s="103"/>
      <c r="BA157" s="103"/>
    </row>
    <row r="158" spans="4:53" ht="15.75" customHeight="1" x14ac:dyDescent="0.25">
      <c r="D158" s="97"/>
      <c r="E158" s="98"/>
      <c r="F158" s="99"/>
      <c r="G158" s="99"/>
      <c r="H158" s="100"/>
      <c r="I158" s="98"/>
      <c r="J158" s="98"/>
      <c r="K158" s="99"/>
      <c r="L158" s="99"/>
      <c r="M158" s="99"/>
      <c r="N158" s="99"/>
      <c r="O158" s="101"/>
      <c r="P158" s="102"/>
      <c r="Q158" s="98"/>
      <c r="R158" s="98"/>
      <c r="S158" s="98"/>
      <c r="T158" s="98"/>
      <c r="U158" s="98"/>
      <c r="V158" s="98"/>
      <c r="W158" s="103"/>
      <c r="X158" s="103"/>
      <c r="Y158" s="103"/>
      <c r="Z158" s="103"/>
      <c r="AA158" s="103"/>
      <c r="AB158" s="103"/>
      <c r="AC158" s="103"/>
      <c r="AD158" s="103"/>
      <c r="AE158" s="103"/>
      <c r="AF158" s="103"/>
      <c r="AG158" s="103"/>
      <c r="AH158" s="103"/>
      <c r="AI158" s="103"/>
      <c r="AJ158" s="103"/>
      <c r="AX158" s="103"/>
      <c r="AY158" s="103"/>
      <c r="AZ158" s="103"/>
      <c r="BA158" s="103"/>
    </row>
    <row r="159" spans="4:53" ht="15.75" customHeight="1" x14ac:dyDescent="0.25">
      <c r="D159" s="97"/>
      <c r="E159" s="98"/>
      <c r="F159" s="99"/>
      <c r="G159" s="99"/>
      <c r="H159" s="100"/>
      <c r="I159" s="98"/>
      <c r="J159" s="98"/>
      <c r="K159" s="99"/>
      <c r="L159" s="99"/>
      <c r="M159" s="99"/>
      <c r="N159" s="99"/>
      <c r="O159" s="101"/>
      <c r="P159" s="102"/>
      <c r="Q159" s="98"/>
      <c r="R159" s="98"/>
      <c r="S159" s="98"/>
      <c r="T159" s="98"/>
      <c r="U159" s="98"/>
      <c r="V159" s="98"/>
      <c r="W159" s="103"/>
      <c r="X159" s="103"/>
      <c r="Y159" s="103"/>
      <c r="Z159" s="103"/>
      <c r="AA159" s="103"/>
      <c r="AB159" s="103"/>
      <c r="AC159" s="103"/>
      <c r="AD159" s="103"/>
      <c r="AE159" s="103"/>
      <c r="AF159" s="103"/>
      <c r="AG159" s="103"/>
      <c r="AH159" s="103"/>
      <c r="AI159" s="103"/>
      <c r="AJ159" s="103"/>
      <c r="AX159" s="103"/>
      <c r="AY159" s="103"/>
      <c r="AZ159" s="103"/>
      <c r="BA159" s="103"/>
    </row>
    <row r="160" spans="4:53" ht="15.75" customHeight="1" x14ac:dyDescent="0.25">
      <c r="D160" s="97"/>
      <c r="E160" s="98"/>
      <c r="F160" s="99"/>
      <c r="G160" s="99"/>
      <c r="H160" s="100"/>
      <c r="I160" s="98"/>
      <c r="J160" s="98"/>
      <c r="K160" s="99"/>
      <c r="L160" s="99"/>
      <c r="M160" s="99"/>
      <c r="N160" s="99"/>
      <c r="O160" s="101"/>
      <c r="P160" s="102"/>
      <c r="Q160" s="98"/>
      <c r="R160" s="98"/>
      <c r="S160" s="98"/>
      <c r="T160" s="98"/>
      <c r="U160" s="98"/>
      <c r="V160" s="98"/>
      <c r="W160" s="103"/>
      <c r="X160" s="103"/>
      <c r="Y160" s="103"/>
      <c r="Z160" s="103"/>
      <c r="AA160" s="103"/>
      <c r="AB160" s="103"/>
      <c r="AC160" s="103"/>
      <c r="AD160" s="103"/>
      <c r="AE160" s="103"/>
      <c r="AF160" s="103"/>
      <c r="AG160" s="103"/>
      <c r="AH160" s="103"/>
      <c r="AI160" s="103"/>
      <c r="AJ160" s="103"/>
      <c r="AX160" s="103"/>
      <c r="AY160" s="103"/>
      <c r="AZ160" s="103"/>
      <c r="BA160" s="103"/>
    </row>
    <row r="161" spans="4:53" ht="15.75" customHeight="1" x14ac:dyDescent="0.25">
      <c r="D161" s="97"/>
      <c r="E161" s="98"/>
      <c r="F161" s="99"/>
      <c r="G161" s="99"/>
      <c r="H161" s="100"/>
      <c r="I161" s="98"/>
      <c r="J161" s="98"/>
      <c r="K161" s="99"/>
      <c r="L161" s="99"/>
      <c r="M161" s="99"/>
      <c r="N161" s="99"/>
      <c r="O161" s="101"/>
      <c r="P161" s="102"/>
      <c r="Q161" s="98"/>
      <c r="R161" s="98"/>
      <c r="S161" s="98"/>
      <c r="T161" s="98"/>
      <c r="U161" s="98"/>
      <c r="V161" s="98"/>
      <c r="W161" s="103"/>
      <c r="X161" s="103"/>
      <c r="Y161" s="103"/>
      <c r="Z161" s="103"/>
      <c r="AA161" s="103"/>
      <c r="AB161" s="103"/>
      <c r="AC161" s="103"/>
      <c r="AD161" s="103"/>
      <c r="AE161" s="103"/>
      <c r="AF161" s="103"/>
      <c r="AG161" s="103"/>
      <c r="AH161" s="103"/>
      <c r="AI161" s="103"/>
      <c r="AJ161" s="103"/>
      <c r="AX161" s="103"/>
      <c r="AY161" s="103"/>
      <c r="AZ161" s="103"/>
      <c r="BA161" s="103"/>
    </row>
    <row r="162" spans="4:53" ht="15.75" customHeight="1" x14ac:dyDescent="0.25">
      <c r="D162" s="97"/>
      <c r="E162" s="98"/>
      <c r="F162" s="99"/>
      <c r="G162" s="99"/>
      <c r="H162" s="100"/>
      <c r="I162" s="98"/>
      <c r="J162" s="98"/>
      <c r="K162" s="99"/>
      <c r="L162" s="99"/>
      <c r="M162" s="99"/>
      <c r="N162" s="99"/>
      <c r="O162" s="101"/>
      <c r="P162" s="102"/>
      <c r="Q162" s="98"/>
      <c r="R162" s="98"/>
      <c r="S162" s="98"/>
      <c r="T162" s="98"/>
      <c r="U162" s="98"/>
      <c r="V162" s="98"/>
      <c r="W162" s="103"/>
      <c r="X162" s="103"/>
      <c r="Y162" s="103"/>
      <c r="Z162" s="103"/>
      <c r="AA162" s="103"/>
      <c r="AB162" s="103"/>
      <c r="AC162" s="103"/>
      <c r="AD162" s="103"/>
      <c r="AE162" s="103"/>
      <c r="AF162" s="103"/>
      <c r="AG162" s="103"/>
      <c r="AH162" s="103"/>
      <c r="AI162" s="103"/>
      <c r="AJ162" s="103"/>
      <c r="AX162" s="103"/>
      <c r="AY162" s="103"/>
      <c r="AZ162" s="103"/>
      <c r="BA162" s="103"/>
    </row>
    <row r="163" spans="4:53" ht="15.75" customHeight="1" x14ac:dyDescent="0.25">
      <c r="D163" s="97"/>
      <c r="E163" s="98"/>
      <c r="F163" s="99"/>
      <c r="G163" s="99"/>
      <c r="H163" s="100"/>
      <c r="I163" s="98"/>
      <c r="J163" s="98"/>
      <c r="K163" s="99"/>
      <c r="L163" s="99"/>
      <c r="M163" s="99"/>
      <c r="N163" s="99"/>
      <c r="O163" s="101"/>
      <c r="P163" s="102"/>
      <c r="Q163" s="98"/>
      <c r="R163" s="98"/>
      <c r="S163" s="98"/>
      <c r="T163" s="98"/>
      <c r="U163" s="98"/>
      <c r="V163" s="98"/>
      <c r="W163" s="103"/>
      <c r="X163" s="103"/>
      <c r="Y163" s="103"/>
      <c r="Z163" s="103"/>
      <c r="AA163" s="103"/>
      <c r="AB163" s="103"/>
      <c r="AC163" s="103"/>
      <c r="AD163" s="103"/>
      <c r="AE163" s="103"/>
      <c r="AF163" s="103"/>
      <c r="AG163" s="103"/>
      <c r="AH163" s="103"/>
      <c r="AI163" s="103"/>
      <c r="AJ163" s="103"/>
      <c r="AX163" s="103"/>
      <c r="AY163" s="103"/>
      <c r="AZ163" s="103"/>
      <c r="BA163" s="103"/>
    </row>
    <row r="164" spans="4:53" ht="15.75" customHeight="1" x14ac:dyDescent="0.25">
      <c r="D164" s="97"/>
      <c r="E164" s="98"/>
      <c r="F164" s="99"/>
      <c r="G164" s="99"/>
      <c r="H164" s="100"/>
      <c r="I164" s="98"/>
      <c r="J164" s="98"/>
      <c r="K164" s="99"/>
      <c r="L164" s="99"/>
      <c r="M164" s="99"/>
      <c r="N164" s="99"/>
      <c r="O164" s="101"/>
      <c r="P164" s="102"/>
      <c r="Q164" s="98"/>
      <c r="R164" s="98"/>
      <c r="S164" s="98"/>
      <c r="T164" s="98"/>
      <c r="U164" s="98"/>
      <c r="V164" s="98"/>
      <c r="W164" s="103"/>
      <c r="X164" s="103"/>
      <c r="Y164" s="103"/>
      <c r="Z164" s="103"/>
      <c r="AA164" s="103"/>
      <c r="AB164" s="103"/>
      <c r="AC164" s="103"/>
      <c r="AD164" s="103"/>
      <c r="AE164" s="103"/>
      <c r="AF164" s="103"/>
      <c r="AG164" s="103"/>
      <c r="AH164" s="103"/>
      <c r="AI164" s="103"/>
      <c r="AJ164" s="103"/>
      <c r="AX164" s="103"/>
      <c r="AY164" s="103"/>
      <c r="AZ164" s="103"/>
      <c r="BA164" s="103"/>
    </row>
    <row r="165" spans="4:53" ht="15.75" customHeight="1" x14ac:dyDescent="0.25">
      <c r="D165" s="97"/>
      <c r="E165" s="98"/>
      <c r="F165" s="99"/>
      <c r="G165" s="99"/>
      <c r="H165" s="100"/>
      <c r="I165" s="98"/>
      <c r="J165" s="98"/>
      <c r="K165" s="99"/>
      <c r="L165" s="99"/>
      <c r="M165" s="99"/>
      <c r="N165" s="99"/>
      <c r="O165" s="101"/>
      <c r="P165" s="102"/>
      <c r="Q165" s="98"/>
      <c r="R165" s="98"/>
      <c r="S165" s="98"/>
      <c r="T165" s="98"/>
      <c r="U165" s="98"/>
      <c r="V165" s="98"/>
      <c r="W165" s="103"/>
      <c r="X165" s="103"/>
      <c r="Y165" s="103"/>
      <c r="Z165" s="103"/>
      <c r="AA165" s="103"/>
      <c r="AB165" s="103"/>
      <c r="AC165" s="103"/>
      <c r="AD165" s="103"/>
      <c r="AE165" s="103"/>
      <c r="AF165" s="103"/>
      <c r="AG165" s="103"/>
      <c r="AH165" s="103"/>
      <c r="AI165" s="103"/>
      <c r="AJ165" s="103"/>
      <c r="AX165" s="103"/>
      <c r="AY165" s="103"/>
      <c r="AZ165" s="103"/>
      <c r="BA165" s="103"/>
    </row>
    <row r="166" spans="4:53" ht="15.75" customHeight="1" x14ac:dyDescent="0.25">
      <c r="D166" s="97"/>
      <c r="E166" s="98"/>
      <c r="F166" s="99"/>
      <c r="G166" s="99"/>
      <c r="H166" s="100"/>
      <c r="I166" s="98"/>
      <c r="J166" s="98"/>
      <c r="K166" s="99"/>
      <c r="L166" s="99"/>
      <c r="M166" s="99"/>
      <c r="N166" s="99"/>
      <c r="O166" s="101"/>
      <c r="P166" s="102"/>
      <c r="Q166" s="98"/>
      <c r="R166" s="98"/>
      <c r="S166" s="98"/>
      <c r="T166" s="98"/>
      <c r="U166" s="98"/>
      <c r="V166" s="98"/>
      <c r="W166" s="103"/>
      <c r="X166" s="103"/>
      <c r="Y166" s="103"/>
      <c r="Z166" s="103"/>
      <c r="AA166" s="103"/>
      <c r="AB166" s="103"/>
      <c r="AC166" s="103"/>
      <c r="AD166" s="103"/>
      <c r="AE166" s="103"/>
      <c r="AF166" s="103"/>
      <c r="AG166" s="103"/>
      <c r="AH166" s="103"/>
      <c r="AI166" s="103"/>
      <c r="AJ166" s="103"/>
      <c r="AX166" s="103"/>
      <c r="AY166" s="103"/>
      <c r="AZ166" s="103"/>
      <c r="BA166" s="103"/>
    </row>
    <row r="167" spans="4:53" ht="15.75" customHeight="1" x14ac:dyDescent="0.25">
      <c r="D167" s="97"/>
      <c r="E167" s="98"/>
      <c r="F167" s="99"/>
      <c r="G167" s="99"/>
      <c r="H167" s="100"/>
      <c r="I167" s="98"/>
      <c r="J167" s="98"/>
      <c r="K167" s="99"/>
      <c r="L167" s="99"/>
      <c r="M167" s="99"/>
      <c r="N167" s="99"/>
      <c r="O167" s="101"/>
      <c r="P167" s="102"/>
      <c r="Q167" s="98"/>
      <c r="R167" s="98"/>
      <c r="S167" s="98"/>
      <c r="T167" s="98"/>
      <c r="U167" s="98"/>
      <c r="V167" s="98"/>
      <c r="W167" s="103"/>
      <c r="X167" s="103"/>
      <c r="Y167" s="103"/>
      <c r="Z167" s="103"/>
      <c r="AA167" s="103"/>
      <c r="AB167" s="103"/>
      <c r="AC167" s="103"/>
      <c r="AD167" s="103"/>
      <c r="AE167" s="103"/>
      <c r="AF167" s="103"/>
      <c r="AG167" s="103"/>
      <c r="AH167" s="103"/>
      <c r="AI167" s="103"/>
      <c r="AJ167" s="103"/>
      <c r="AX167" s="103"/>
      <c r="AY167" s="103"/>
      <c r="AZ167" s="103"/>
      <c r="BA167" s="103"/>
    </row>
    <row r="168" spans="4:53" ht="15.75" customHeight="1" x14ac:dyDescent="0.25">
      <c r="D168" s="97"/>
      <c r="E168" s="98"/>
      <c r="F168" s="99"/>
      <c r="G168" s="99"/>
      <c r="H168" s="100"/>
      <c r="I168" s="98"/>
      <c r="J168" s="98"/>
      <c r="K168" s="99"/>
      <c r="L168" s="99"/>
      <c r="M168" s="99"/>
      <c r="N168" s="99"/>
      <c r="O168" s="101"/>
      <c r="P168" s="102"/>
      <c r="Q168" s="98"/>
      <c r="R168" s="98"/>
      <c r="S168" s="98"/>
      <c r="T168" s="98"/>
      <c r="U168" s="98"/>
      <c r="V168" s="98"/>
      <c r="W168" s="103"/>
      <c r="X168" s="103"/>
      <c r="Y168" s="103"/>
      <c r="Z168" s="103"/>
      <c r="AA168" s="103"/>
      <c r="AB168" s="103"/>
      <c r="AC168" s="103"/>
      <c r="AD168" s="103"/>
      <c r="AE168" s="103"/>
      <c r="AF168" s="103"/>
      <c r="AG168" s="103"/>
      <c r="AH168" s="103"/>
      <c r="AI168" s="103"/>
      <c r="AJ168" s="103"/>
      <c r="AX168" s="103"/>
      <c r="AY168" s="103"/>
      <c r="AZ168" s="103"/>
      <c r="BA168" s="103"/>
    </row>
    <row r="169" spans="4:53" ht="15.75" customHeight="1" x14ac:dyDescent="0.25">
      <c r="D169" s="97"/>
      <c r="E169" s="98"/>
      <c r="F169" s="99"/>
      <c r="G169" s="99"/>
      <c r="H169" s="100"/>
      <c r="I169" s="98"/>
      <c r="J169" s="98"/>
      <c r="K169" s="99"/>
      <c r="L169" s="99"/>
      <c r="M169" s="99"/>
      <c r="N169" s="99"/>
      <c r="O169" s="101"/>
      <c r="P169" s="102"/>
      <c r="Q169" s="98"/>
      <c r="R169" s="98"/>
      <c r="S169" s="98"/>
      <c r="T169" s="98"/>
      <c r="U169" s="98"/>
      <c r="V169" s="98"/>
      <c r="W169" s="103"/>
      <c r="X169" s="103"/>
      <c r="Y169" s="103"/>
      <c r="Z169" s="103"/>
      <c r="AA169" s="103"/>
      <c r="AB169" s="103"/>
      <c r="AC169" s="103"/>
      <c r="AD169" s="103"/>
      <c r="AE169" s="103"/>
      <c r="AF169" s="103"/>
      <c r="AG169" s="103"/>
      <c r="AH169" s="103"/>
      <c r="AI169" s="103"/>
      <c r="AJ169" s="103"/>
      <c r="AX169" s="103"/>
      <c r="AY169" s="103"/>
      <c r="AZ169" s="103"/>
      <c r="BA169" s="103"/>
    </row>
    <row r="170" spans="4:53" ht="15.75" customHeight="1" x14ac:dyDescent="0.25">
      <c r="D170" s="97"/>
      <c r="E170" s="98"/>
      <c r="F170" s="99"/>
      <c r="G170" s="99"/>
      <c r="H170" s="100"/>
      <c r="I170" s="98"/>
      <c r="J170" s="98"/>
      <c r="K170" s="99"/>
      <c r="L170" s="99"/>
      <c r="M170" s="99"/>
      <c r="N170" s="99"/>
      <c r="O170" s="101"/>
      <c r="P170" s="102"/>
      <c r="Q170" s="98"/>
      <c r="R170" s="98"/>
      <c r="S170" s="98"/>
      <c r="T170" s="98"/>
      <c r="U170" s="98"/>
      <c r="V170" s="98"/>
      <c r="W170" s="103"/>
      <c r="X170" s="103"/>
      <c r="Y170" s="103"/>
      <c r="Z170" s="103"/>
      <c r="AA170" s="103"/>
      <c r="AB170" s="103"/>
      <c r="AC170" s="103"/>
      <c r="AD170" s="103"/>
      <c r="AE170" s="103"/>
      <c r="AF170" s="103"/>
      <c r="AG170" s="103"/>
      <c r="AH170" s="103"/>
      <c r="AI170" s="103"/>
      <c r="AJ170" s="103"/>
      <c r="AX170" s="103"/>
      <c r="AY170" s="103"/>
      <c r="AZ170" s="103"/>
      <c r="BA170" s="103"/>
    </row>
    <row r="171" spans="4:53" ht="15.75" customHeight="1" x14ac:dyDescent="0.25">
      <c r="D171" s="97"/>
      <c r="E171" s="98"/>
      <c r="F171" s="99"/>
      <c r="G171" s="99"/>
      <c r="H171" s="100"/>
      <c r="I171" s="98"/>
      <c r="J171" s="98"/>
      <c r="K171" s="99"/>
      <c r="L171" s="99"/>
      <c r="M171" s="99"/>
      <c r="N171" s="99"/>
      <c r="O171" s="101"/>
      <c r="P171" s="102"/>
      <c r="Q171" s="98"/>
      <c r="R171" s="98"/>
      <c r="S171" s="98"/>
      <c r="T171" s="98"/>
      <c r="U171" s="98"/>
      <c r="V171" s="98"/>
      <c r="W171" s="103"/>
      <c r="X171" s="103"/>
      <c r="Y171" s="103"/>
      <c r="Z171" s="103"/>
      <c r="AA171" s="103"/>
      <c r="AB171" s="103"/>
      <c r="AC171" s="103"/>
      <c r="AD171" s="103"/>
      <c r="AE171" s="103"/>
      <c r="AF171" s="103"/>
      <c r="AG171" s="103"/>
      <c r="AH171" s="103"/>
      <c r="AI171" s="103"/>
      <c r="AJ171" s="103"/>
      <c r="AX171" s="103"/>
      <c r="AY171" s="103"/>
      <c r="AZ171" s="103"/>
      <c r="BA171" s="103"/>
    </row>
    <row r="172" spans="4:53" ht="15.75" customHeight="1" x14ac:dyDescent="0.25">
      <c r="D172" s="97"/>
      <c r="E172" s="98"/>
      <c r="F172" s="99"/>
      <c r="G172" s="99"/>
      <c r="H172" s="100"/>
      <c r="I172" s="98"/>
      <c r="J172" s="98"/>
      <c r="K172" s="99"/>
      <c r="L172" s="99"/>
      <c r="M172" s="99"/>
      <c r="N172" s="99"/>
      <c r="O172" s="101"/>
      <c r="P172" s="102"/>
      <c r="Q172" s="98"/>
      <c r="R172" s="98"/>
      <c r="S172" s="98"/>
      <c r="T172" s="98"/>
      <c r="U172" s="98"/>
      <c r="V172" s="98"/>
      <c r="W172" s="103"/>
      <c r="X172" s="103"/>
      <c r="Y172" s="103"/>
      <c r="Z172" s="103"/>
      <c r="AA172" s="103"/>
      <c r="AB172" s="103"/>
      <c r="AC172" s="103"/>
      <c r="AD172" s="103"/>
      <c r="AE172" s="103"/>
      <c r="AF172" s="103"/>
      <c r="AG172" s="103"/>
      <c r="AH172" s="103"/>
      <c r="AI172" s="103"/>
      <c r="AJ172" s="103"/>
      <c r="AX172" s="103"/>
      <c r="AY172" s="103"/>
      <c r="AZ172" s="103"/>
      <c r="BA172" s="103"/>
    </row>
    <row r="173" spans="4:53" ht="15.75" customHeight="1" x14ac:dyDescent="0.25">
      <c r="D173" s="97"/>
      <c r="E173" s="98"/>
      <c r="F173" s="99"/>
      <c r="G173" s="99"/>
      <c r="H173" s="100"/>
      <c r="I173" s="98"/>
      <c r="J173" s="98"/>
      <c r="K173" s="99"/>
      <c r="L173" s="99"/>
      <c r="M173" s="99"/>
      <c r="N173" s="99"/>
      <c r="O173" s="101"/>
      <c r="P173" s="102"/>
      <c r="Q173" s="98"/>
      <c r="R173" s="98"/>
      <c r="S173" s="98"/>
      <c r="T173" s="98"/>
      <c r="U173" s="98"/>
      <c r="V173" s="98"/>
      <c r="W173" s="103"/>
      <c r="X173" s="103"/>
      <c r="Y173" s="103"/>
      <c r="Z173" s="103"/>
      <c r="AA173" s="103"/>
      <c r="AB173" s="103"/>
      <c r="AC173" s="103"/>
      <c r="AD173" s="103"/>
      <c r="AE173" s="103"/>
      <c r="AF173" s="103"/>
      <c r="AG173" s="103"/>
      <c r="AH173" s="103"/>
      <c r="AI173" s="103"/>
      <c r="AJ173" s="103"/>
      <c r="AX173" s="103"/>
      <c r="AY173" s="103"/>
      <c r="AZ173" s="103"/>
      <c r="BA173" s="103"/>
    </row>
    <row r="174" spans="4:53" ht="15.75" customHeight="1" x14ac:dyDescent="0.25">
      <c r="D174" s="97"/>
      <c r="E174" s="98"/>
      <c r="F174" s="99"/>
      <c r="G174" s="99"/>
      <c r="H174" s="100"/>
      <c r="I174" s="98"/>
      <c r="J174" s="98"/>
      <c r="K174" s="99"/>
      <c r="L174" s="99"/>
      <c r="M174" s="99"/>
      <c r="N174" s="99"/>
      <c r="O174" s="101"/>
      <c r="P174" s="102"/>
      <c r="Q174" s="98"/>
      <c r="R174" s="98"/>
      <c r="S174" s="98"/>
      <c r="T174" s="98"/>
      <c r="U174" s="98"/>
      <c r="V174" s="98"/>
      <c r="W174" s="103"/>
      <c r="X174" s="103"/>
      <c r="Y174" s="103"/>
      <c r="Z174" s="103"/>
      <c r="AA174" s="103"/>
      <c r="AB174" s="103"/>
      <c r="AC174" s="103"/>
      <c r="AD174" s="103"/>
      <c r="AE174" s="103"/>
      <c r="AF174" s="103"/>
      <c r="AG174" s="103"/>
      <c r="AH174" s="103"/>
      <c r="AI174" s="103"/>
      <c r="AJ174" s="103"/>
      <c r="AX174" s="103"/>
      <c r="AY174" s="103"/>
      <c r="AZ174" s="103"/>
      <c r="BA174" s="103"/>
    </row>
    <row r="175" spans="4:53" ht="15.75" customHeight="1" x14ac:dyDescent="0.25">
      <c r="D175" s="97"/>
      <c r="E175" s="98"/>
      <c r="F175" s="99"/>
      <c r="G175" s="99"/>
      <c r="H175" s="100"/>
      <c r="I175" s="98"/>
      <c r="J175" s="98"/>
      <c r="K175" s="99"/>
      <c r="L175" s="99"/>
      <c r="M175" s="99"/>
      <c r="N175" s="99"/>
      <c r="O175" s="101"/>
      <c r="P175" s="102"/>
      <c r="Q175" s="98"/>
      <c r="R175" s="98"/>
      <c r="S175" s="98"/>
      <c r="T175" s="98"/>
      <c r="U175" s="98"/>
      <c r="V175" s="98"/>
      <c r="W175" s="103"/>
      <c r="X175" s="103"/>
      <c r="Y175" s="103"/>
      <c r="Z175" s="103"/>
      <c r="AA175" s="103"/>
      <c r="AB175" s="103"/>
      <c r="AC175" s="103"/>
      <c r="AD175" s="103"/>
      <c r="AE175" s="103"/>
      <c r="AF175" s="103"/>
      <c r="AG175" s="103"/>
      <c r="AH175" s="103"/>
      <c r="AI175" s="103"/>
      <c r="AJ175" s="103"/>
      <c r="AX175" s="103"/>
      <c r="AY175" s="103"/>
      <c r="AZ175" s="103"/>
      <c r="BA175" s="103"/>
    </row>
    <row r="176" spans="4:53" ht="15.75" customHeight="1" x14ac:dyDescent="0.25">
      <c r="D176" s="97"/>
      <c r="E176" s="98"/>
      <c r="F176" s="99"/>
      <c r="G176" s="99"/>
      <c r="H176" s="100"/>
      <c r="I176" s="98"/>
      <c r="J176" s="98"/>
      <c r="K176" s="99"/>
      <c r="L176" s="99"/>
      <c r="M176" s="99"/>
      <c r="N176" s="99"/>
      <c r="O176" s="101"/>
      <c r="P176" s="102"/>
      <c r="Q176" s="98"/>
      <c r="R176" s="98"/>
      <c r="S176" s="98"/>
      <c r="T176" s="98"/>
      <c r="U176" s="98"/>
      <c r="V176" s="98"/>
      <c r="W176" s="103"/>
      <c r="X176" s="103"/>
      <c r="Y176" s="103"/>
      <c r="Z176" s="103"/>
      <c r="AA176" s="103"/>
      <c r="AB176" s="103"/>
      <c r="AC176" s="103"/>
      <c r="AD176" s="103"/>
      <c r="AE176" s="103"/>
      <c r="AF176" s="103"/>
      <c r="AG176" s="103"/>
      <c r="AH176" s="103"/>
      <c r="AI176" s="103"/>
      <c r="AJ176" s="103"/>
      <c r="AX176" s="103"/>
      <c r="AY176" s="103"/>
      <c r="AZ176" s="103"/>
      <c r="BA176" s="103"/>
    </row>
    <row r="177" spans="4:53" ht="15.75" customHeight="1" x14ac:dyDescent="0.25">
      <c r="D177" s="97"/>
      <c r="E177" s="98"/>
      <c r="F177" s="99"/>
      <c r="G177" s="99"/>
      <c r="H177" s="100"/>
      <c r="I177" s="98"/>
      <c r="J177" s="98"/>
      <c r="K177" s="99"/>
      <c r="L177" s="99"/>
      <c r="M177" s="99"/>
      <c r="N177" s="99"/>
      <c r="O177" s="101"/>
      <c r="P177" s="102"/>
      <c r="Q177" s="98"/>
      <c r="R177" s="98"/>
      <c r="S177" s="98"/>
      <c r="T177" s="98"/>
      <c r="U177" s="98"/>
      <c r="V177" s="98"/>
      <c r="W177" s="103"/>
      <c r="X177" s="103"/>
      <c r="Y177" s="103"/>
      <c r="Z177" s="103"/>
      <c r="AA177" s="103"/>
      <c r="AB177" s="103"/>
      <c r="AC177" s="103"/>
      <c r="AD177" s="103"/>
      <c r="AE177" s="103"/>
      <c r="AF177" s="103"/>
      <c r="AG177" s="103"/>
      <c r="AH177" s="103"/>
      <c r="AI177" s="103"/>
      <c r="AJ177" s="103"/>
      <c r="AX177" s="103"/>
      <c r="AY177" s="103"/>
      <c r="AZ177" s="103"/>
      <c r="BA177" s="103"/>
    </row>
    <row r="178" spans="4:53" ht="15.75" customHeight="1" x14ac:dyDescent="0.25">
      <c r="D178" s="97"/>
      <c r="E178" s="98"/>
      <c r="F178" s="99"/>
      <c r="G178" s="99"/>
      <c r="H178" s="100"/>
      <c r="I178" s="98"/>
      <c r="J178" s="98"/>
      <c r="K178" s="99"/>
      <c r="L178" s="99"/>
      <c r="M178" s="99"/>
      <c r="N178" s="99"/>
      <c r="O178" s="101"/>
      <c r="P178" s="102"/>
      <c r="Q178" s="98"/>
      <c r="R178" s="98"/>
      <c r="S178" s="98"/>
      <c r="T178" s="98"/>
      <c r="U178" s="98"/>
      <c r="V178" s="98"/>
      <c r="W178" s="103"/>
      <c r="X178" s="103"/>
      <c r="Y178" s="103"/>
      <c r="Z178" s="103"/>
      <c r="AA178" s="103"/>
      <c r="AB178" s="103"/>
      <c r="AC178" s="103"/>
      <c r="AD178" s="103"/>
      <c r="AE178" s="103"/>
      <c r="AF178" s="103"/>
      <c r="AG178" s="103"/>
      <c r="AH178" s="103"/>
      <c r="AI178" s="103"/>
      <c r="AJ178" s="103"/>
      <c r="AX178" s="103"/>
      <c r="AY178" s="103"/>
      <c r="AZ178" s="103"/>
      <c r="BA178" s="103"/>
    </row>
    <row r="179" spans="4:53" ht="15.75" customHeight="1" x14ac:dyDescent="0.25">
      <c r="D179" s="97"/>
      <c r="E179" s="98"/>
      <c r="F179" s="99"/>
      <c r="G179" s="99"/>
      <c r="H179" s="100"/>
      <c r="I179" s="98"/>
      <c r="J179" s="98"/>
      <c r="K179" s="99"/>
      <c r="L179" s="99"/>
      <c r="M179" s="99"/>
      <c r="N179" s="99"/>
      <c r="O179" s="101"/>
      <c r="P179" s="102"/>
      <c r="Q179" s="98"/>
      <c r="R179" s="98"/>
      <c r="S179" s="98"/>
      <c r="T179" s="98"/>
      <c r="U179" s="98"/>
      <c r="V179" s="98"/>
      <c r="W179" s="103"/>
      <c r="X179" s="103"/>
      <c r="Y179" s="103"/>
      <c r="Z179" s="103"/>
      <c r="AA179" s="103"/>
      <c r="AB179" s="103"/>
      <c r="AC179" s="103"/>
      <c r="AD179" s="103"/>
      <c r="AE179" s="103"/>
      <c r="AF179" s="103"/>
      <c r="AG179" s="103"/>
      <c r="AH179" s="103"/>
      <c r="AI179" s="103"/>
      <c r="AJ179" s="103"/>
      <c r="AX179" s="103"/>
      <c r="AY179" s="103"/>
      <c r="AZ179" s="103"/>
      <c r="BA179" s="103"/>
    </row>
    <row r="180" spans="4:53" ht="15.75" customHeight="1" x14ac:dyDescent="0.25">
      <c r="D180" s="97"/>
      <c r="E180" s="98"/>
      <c r="F180" s="99"/>
      <c r="G180" s="99"/>
      <c r="H180" s="100"/>
      <c r="I180" s="98"/>
      <c r="J180" s="98"/>
      <c r="K180" s="99"/>
      <c r="L180" s="99"/>
      <c r="M180" s="99"/>
      <c r="N180" s="99"/>
      <c r="O180" s="101"/>
      <c r="P180" s="102"/>
      <c r="Q180" s="98"/>
      <c r="R180" s="98"/>
      <c r="S180" s="98"/>
      <c r="T180" s="98"/>
      <c r="U180" s="98"/>
      <c r="V180" s="98"/>
      <c r="W180" s="103"/>
      <c r="X180" s="103"/>
      <c r="Y180" s="103"/>
      <c r="Z180" s="103"/>
      <c r="AA180" s="103"/>
      <c r="AB180" s="103"/>
      <c r="AC180" s="103"/>
      <c r="AD180" s="103"/>
      <c r="AE180" s="103"/>
      <c r="AF180" s="103"/>
      <c r="AG180" s="103"/>
      <c r="AH180" s="103"/>
      <c r="AI180" s="103"/>
      <c r="AJ180" s="103"/>
      <c r="AX180" s="103"/>
      <c r="AY180" s="103"/>
      <c r="AZ180" s="103"/>
      <c r="BA180" s="103"/>
    </row>
    <row r="181" spans="4:53" ht="15.75" customHeight="1" x14ac:dyDescent="0.25">
      <c r="D181" s="97"/>
      <c r="E181" s="98"/>
      <c r="F181" s="99"/>
      <c r="G181" s="99"/>
      <c r="H181" s="100"/>
      <c r="I181" s="98"/>
      <c r="J181" s="98"/>
      <c r="K181" s="99"/>
      <c r="L181" s="99"/>
      <c r="M181" s="99"/>
      <c r="N181" s="99"/>
      <c r="O181" s="101"/>
      <c r="P181" s="102"/>
      <c r="Q181" s="98"/>
      <c r="R181" s="98"/>
      <c r="S181" s="98"/>
      <c r="T181" s="98"/>
      <c r="U181" s="98"/>
      <c r="V181" s="98"/>
      <c r="W181" s="103"/>
      <c r="X181" s="103"/>
      <c r="Y181" s="103"/>
      <c r="Z181" s="103"/>
      <c r="AA181" s="103"/>
      <c r="AB181" s="103"/>
      <c r="AC181" s="103"/>
      <c r="AD181" s="103"/>
      <c r="AE181" s="103"/>
      <c r="AF181" s="103"/>
      <c r="AG181" s="103"/>
      <c r="AH181" s="103"/>
      <c r="AI181" s="103"/>
      <c r="AJ181" s="103"/>
      <c r="AX181" s="103"/>
      <c r="AY181" s="103"/>
      <c r="AZ181" s="103"/>
      <c r="BA181" s="103"/>
    </row>
    <row r="182" spans="4:53" ht="15.75" customHeight="1" x14ac:dyDescent="0.25">
      <c r="D182" s="97"/>
      <c r="E182" s="98"/>
      <c r="F182" s="99"/>
      <c r="G182" s="99"/>
      <c r="H182" s="100"/>
      <c r="I182" s="98"/>
      <c r="J182" s="98"/>
      <c r="K182" s="99"/>
      <c r="L182" s="99"/>
      <c r="M182" s="99"/>
      <c r="N182" s="99"/>
      <c r="O182" s="101"/>
      <c r="P182" s="102"/>
      <c r="Q182" s="98"/>
      <c r="R182" s="98"/>
      <c r="S182" s="98"/>
      <c r="T182" s="98"/>
      <c r="U182" s="98"/>
      <c r="V182" s="98"/>
      <c r="W182" s="103"/>
      <c r="X182" s="103"/>
      <c r="Y182" s="103"/>
      <c r="Z182" s="103"/>
      <c r="AA182" s="103"/>
      <c r="AB182" s="103"/>
      <c r="AC182" s="103"/>
      <c r="AD182" s="103"/>
      <c r="AE182" s="103"/>
      <c r="AF182" s="103"/>
      <c r="AG182" s="103"/>
      <c r="AH182" s="103"/>
      <c r="AI182" s="103"/>
      <c r="AJ182" s="103"/>
      <c r="AX182" s="103"/>
      <c r="AY182" s="103"/>
      <c r="AZ182" s="103"/>
      <c r="BA182" s="103"/>
    </row>
    <row r="183" spans="4:53" ht="15.75" customHeight="1" x14ac:dyDescent="0.25">
      <c r="D183" s="97"/>
      <c r="E183" s="98"/>
      <c r="F183" s="99"/>
      <c r="G183" s="99"/>
      <c r="H183" s="100"/>
      <c r="I183" s="98"/>
      <c r="J183" s="98"/>
      <c r="K183" s="99"/>
      <c r="L183" s="99"/>
      <c r="M183" s="99"/>
      <c r="N183" s="99"/>
      <c r="O183" s="101"/>
      <c r="P183" s="102"/>
      <c r="Q183" s="98"/>
      <c r="R183" s="98"/>
      <c r="S183" s="98"/>
      <c r="T183" s="98"/>
      <c r="U183" s="98"/>
      <c r="V183" s="98"/>
      <c r="W183" s="103"/>
      <c r="X183" s="103"/>
      <c r="Y183" s="103"/>
      <c r="Z183" s="103"/>
      <c r="AA183" s="103"/>
      <c r="AB183" s="103"/>
      <c r="AC183" s="103"/>
      <c r="AD183" s="103"/>
      <c r="AE183" s="103"/>
      <c r="AF183" s="103"/>
      <c r="AG183" s="103"/>
      <c r="AH183" s="103"/>
      <c r="AI183" s="103"/>
      <c r="AJ183" s="103"/>
      <c r="AX183" s="103"/>
      <c r="AY183" s="103"/>
      <c r="AZ183" s="103"/>
      <c r="BA183" s="103"/>
    </row>
    <row r="184" spans="4:53" ht="15.75" customHeight="1" x14ac:dyDescent="0.25">
      <c r="D184" s="97"/>
      <c r="E184" s="98"/>
      <c r="F184" s="99"/>
      <c r="G184" s="99"/>
      <c r="H184" s="100"/>
      <c r="I184" s="98"/>
      <c r="J184" s="98"/>
      <c r="K184" s="99"/>
      <c r="L184" s="99"/>
      <c r="M184" s="99"/>
      <c r="N184" s="99"/>
      <c r="O184" s="101"/>
      <c r="P184" s="102"/>
      <c r="Q184" s="98"/>
      <c r="R184" s="98"/>
      <c r="S184" s="98"/>
      <c r="T184" s="98"/>
      <c r="U184" s="98"/>
      <c r="V184" s="98"/>
      <c r="W184" s="103"/>
      <c r="X184" s="103"/>
      <c r="Y184" s="103"/>
      <c r="Z184" s="103"/>
      <c r="AA184" s="103"/>
      <c r="AB184" s="103"/>
      <c r="AC184" s="103"/>
      <c r="AD184" s="103"/>
      <c r="AE184" s="103"/>
      <c r="AF184" s="103"/>
      <c r="AG184" s="103"/>
      <c r="AH184" s="103"/>
      <c r="AI184" s="103"/>
      <c r="AJ184" s="103"/>
      <c r="AX184" s="103"/>
      <c r="AY184" s="103"/>
      <c r="AZ184" s="103"/>
      <c r="BA184" s="103"/>
    </row>
    <row r="185" spans="4:53" ht="15.75" customHeight="1" x14ac:dyDescent="0.25">
      <c r="D185" s="97"/>
      <c r="E185" s="98"/>
      <c r="F185" s="99"/>
      <c r="G185" s="99"/>
      <c r="H185" s="100"/>
      <c r="I185" s="98"/>
      <c r="J185" s="98"/>
      <c r="K185" s="99"/>
      <c r="L185" s="99"/>
      <c r="M185" s="99"/>
      <c r="N185" s="99"/>
      <c r="O185" s="101"/>
      <c r="P185" s="102"/>
      <c r="Q185" s="98"/>
      <c r="R185" s="98"/>
      <c r="S185" s="98"/>
      <c r="T185" s="98"/>
      <c r="U185" s="98"/>
      <c r="V185" s="98"/>
      <c r="W185" s="103"/>
      <c r="X185" s="103"/>
      <c r="Y185" s="103"/>
      <c r="Z185" s="103"/>
      <c r="AA185" s="103"/>
      <c r="AB185" s="103"/>
      <c r="AC185" s="103"/>
      <c r="AD185" s="103"/>
      <c r="AE185" s="103"/>
      <c r="AF185" s="103"/>
      <c r="AG185" s="103"/>
      <c r="AH185" s="103"/>
      <c r="AI185" s="103"/>
      <c r="AJ185" s="103"/>
      <c r="AX185" s="103"/>
      <c r="AY185" s="103"/>
      <c r="AZ185" s="103"/>
      <c r="BA185" s="103"/>
    </row>
    <row r="186" spans="4:53" ht="15.75" customHeight="1" x14ac:dyDescent="0.25">
      <c r="D186" s="97"/>
      <c r="E186" s="98"/>
      <c r="F186" s="99"/>
      <c r="G186" s="99"/>
      <c r="H186" s="100"/>
      <c r="I186" s="98"/>
      <c r="J186" s="98"/>
      <c r="K186" s="99"/>
      <c r="L186" s="99"/>
      <c r="M186" s="99"/>
      <c r="N186" s="99"/>
      <c r="O186" s="101"/>
      <c r="P186" s="102"/>
      <c r="Q186" s="98"/>
      <c r="R186" s="98"/>
      <c r="S186" s="98"/>
      <c r="T186" s="98"/>
      <c r="U186" s="98"/>
      <c r="V186" s="98"/>
      <c r="W186" s="103"/>
      <c r="X186" s="103"/>
      <c r="Y186" s="103"/>
      <c r="Z186" s="103"/>
      <c r="AA186" s="103"/>
      <c r="AB186" s="103"/>
      <c r="AC186" s="103"/>
      <c r="AD186" s="103"/>
      <c r="AE186" s="103"/>
      <c r="AF186" s="103"/>
      <c r="AG186" s="103"/>
      <c r="AH186" s="103"/>
      <c r="AI186" s="103"/>
      <c r="AJ186" s="103"/>
      <c r="AX186" s="103"/>
      <c r="AY186" s="103"/>
      <c r="AZ186" s="103"/>
      <c r="BA186" s="103"/>
    </row>
    <row r="187" spans="4:53" ht="15.75" customHeight="1" x14ac:dyDescent="0.25">
      <c r="D187" s="97"/>
      <c r="E187" s="98"/>
      <c r="F187" s="99"/>
      <c r="G187" s="99"/>
      <c r="H187" s="100"/>
      <c r="I187" s="98"/>
      <c r="J187" s="98"/>
      <c r="K187" s="99"/>
      <c r="L187" s="99"/>
      <c r="M187" s="99"/>
      <c r="N187" s="99"/>
      <c r="O187" s="101"/>
      <c r="P187" s="102"/>
      <c r="Q187" s="98"/>
      <c r="R187" s="98"/>
      <c r="S187" s="98"/>
      <c r="T187" s="98"/>
      <c r="U187" s="98"/>
      <c r="V187" s="98"/>
      <c r="W187" s="103"/>
      <c r="X187" s="103"/>
      <c r="Y187" s="103"/>
      <c r="Z187" s="103"/>
      <c r="AA187" s="103"/>
      <c r="AB187" s="103"/>
      <c r="AC187" s="103"/>
      <c r="AD187" s="103"/>
      <c r="AE187" s="103"/>
      <c r="AF187" s="103"/>
      <c r="AG187" s="103"/>
      <c r="AH187" s="103"/>
      <c r="AI187" s="103"/>
      <c r="AJ187" s="103"/>
      <c r="AX187" s="103"/>
      <c r="AY187" s="103"/>
      <c r="AZ187" s="103"/>
      <c r="BA187" s="103"/>
    </row>
    <row r="188" spans="4:53" ht="15.75" customHeight="1" x14ac:dyDescent="0.25">
      <c r="D188" s="97"/>
      <c r="E188" s="98"/>
      <c r="F188" s="99"/>
      <c r="G188" s="99"/>
      <c r="H188" s="100"/>
      <c r="I188" s="98"/>
      <c r="J188" s="98"/>
      <c r="K188" s="99"/>
      <c r="L188" s="99"/>
      <c r="M188" s="99"/>
      <c r="N188" s="99"/>
      <c r="O188" s="101"/>
      <c r="P188" s="102"/>
      <c r="Q188" s="98"/>
      <c r="R188" s="98"/>
      <c r="S188" s="98"/>
      <c r="T188" s="98"/>
      <c r="U188" s="98"/>
      <c r="V188" s="98"/>
      <c r="W188" s="103"/>
      <c r="X188" s="103"/>
      <c r="Y188" s="103"/>
      <c r="Z188" s="103"/>
      <c r="AA188" s="103"/>
      <c r="AB188" s="103"/>
      <c r="AC188" s="103"/>
      <c r="AD188" s="103"/>
      <c r="AE188" s="103"/>
      <c r="AF188" s="103"/>
      <c r="AG188" s="103"/>
      <c r="AH188" s="103"/>
      <c r="AI188" s="103"/>
      <c r="AJ188" s="103"/>
      <c r="AX188" s="103"/>
      <c r="AY188" s="103"/>
      <c r="AZ188" s="103"/>
      <c r="BA188" s="103"/>
    </row>
    <row r="189" spans="4:53" ht="15.75" customHeight="1" x14ac:dyDescent="0.25">
      <c r="D189" s="97"/>
      <c r="E189" s="98"/>
      <c r="F189" s="99"/>
      <c r="G189" s="99"/>
      <c r="H189" s="100"/>
      <c r="I189" s="98"/>
      <c r="J189" s="98"/>
      <c r="K189" s="99"/>
      <c r="L189" s="99"/>
      <c r="M189" s="99"/>
      <c r="N189" s="99"/>
      <c r="O189" s="101"/>
      <c r="P189" s="102"/>
      <c r="Q189" s="98"/>
      <c r="R189" s="98"/>
      <c r="S189" s="98"/>
      <c r="T189" s="98"/>
      <c r="U189" s="98"/>
      <c r="V189" s="98"/>
      <c r="W189" s="103"/>
      <c r="X189" s="103"/>
      <c r="Y189" s="103"/>
      <c r="Z189" s="103"/>
      <c r="AA189" s="103"/>
      <c r="AB189" s="103"/>
      <c r="AC189" s="103"/>
      <c r="AD189" s="103"/>
      <c r="AE189" s="103"/>
      <c r="AF189" s="103"/>
      <c r="AG189" s="103"/>
      <c r="AH189" s="103"/>
      <c r="AI189" s="103"/>
      <c r="AJ189" s="103"/>
      <c r="AX189" s="103"/>
      <c r="AY189" s="103"/>
      <c r="AZ189" s="103"/>
      <c r="BA189" s="103"/>
    </row>
    <row r="190" spans="4:53" ht="15.75" customHeight="1" x14ac:dyDescent="0.25">
      <c r="D190" s="97"/>
      <c r="E190" s="98"/>
      <c r="F190" s="99"/>
      <c r="G190" s="99"/>
      <c r="H190" s="100"/>
      <c r="I190" s="98"/>
      <c r="J190" s="98"/>
      <c r="K190" s="99"/>
      <c r="L190" s="99"/>
      <c r="M190" s="99"/>
      <c r="N190" s="99"/>
      <c r="O190" s="101"/>
      <c r="P190" s="102"/>
      <c r="Q190" s="98"/>
      <c r="R190" s="98"/>
      <c r="S190" s="98"/>
      <c r="T190" s="98"/>
      <c r="U190" s="98"/>
      <c r="V190" s="98"/>
      <c r="W190" s="103"/>
      <c r="X190" s="103"/>
      <c r="Y190" s="103"/>
      <c r="Z190" s="103"/>
      <c r="AA190" s="103"/>
      <c r="AB190" s="103"/>
      <c r="AC190" s="103"/>
      <c r="AD190" s="103"/>
      <c r="AE190" s="103"/>
      <c r="AF190" s="103"/>
      <c r="AG190" s="103"/>
      <c r="AH190" s="103"/>
      <c r="AI190" s="103"/>
      <c r="AJ190" s="103"/>
      <c r="AX190" s="103"/>
      <c r="AY190" s="103"/>
      <c r="AZ190" s="103"/>
      <c r="BA190" s="103"/>
    </row>
    <row r="191" spans="4:53" ht="15.75" customHeight="1" x14ac:dyDescent="0.25">
      <c r="D191" s="97"/>
      <c r="E191" s="98"/>
      <c r="F191" s="99"/>
      <c r="G191" s="99"/>
      <c r="H191" s="100"/>
      <c r="I191" s="98"/>
      <c r="J191" s="98"/>
      <c r="K191" s="99"/>
      <c r="L191" s="99"/>
      <c r="M191" s="99"/>
      <c r="N191" s="99"/>
      <c r="O191" s="101"/>
      <c r="P191" s="102"/>
      <c r="Q191" s="98"/>
      <c r="R191" s="98"/>
      <c r="S191" s="98"/>
      <c r="T191" s="98"/>
      <c r="U191" s="98"/>
      <c r="V191" s="98"/>
      <c r="W191" s="103"/>
      <c r="X191" s="103"/>
      <c r="Y191" s="103"/>
      <c r="Z191" s="103"/>
      <c r="AA191" s="103"/>
      <c r="AB191" s="103"/>
      <c r="AC191" s="103"/>
      <c r="AD191" s="103"/>
      <c r="AE191" s="103"/>
      <c r="AF191" s="103"/>
      <c r="AG191" s="103"/>
      <c r="AH191" s="103"/>
      <c r="AI191" s="103"/>
      <c r="AJ191" s="103"/>
      <c r="AX191" s="103"/>
      <c r="AY191" s="103"/>
      <c r="AZ191" s="103"/>
      <c r="BA191" s="103"/>
    </row>
    <row r="192" spans="4:53" ht="15.75" customHeight="1" x14ac:dyDescent="0.25">
      <c r="D192" s="97"/>
      <c r="E192" s="98"/>
      <c r="F192" s="99"/>
      <c r="G192" s="99"/>
      <c r="H192" s="100"/>
      <c r="I192" s="98"/>
      <c r="J192" s="98"/>
      <c r="K192" s="99"/>
      <c r="L192" s="99"/>
      <c r="M192" s="99"/>
      <c r="N192" s="99"/>
      <c r="O192" s="101"/>
      <c r="P192" s="102"/>
      <c r="Q192" s="98"/>
      <c r="R192" s="98"/>
      <c r="S192" s="98"/>
      <c r="T192" s="98"/>
      <c r="U192" s="98"/>
      <c r="V192" s="98"/>
      <c r="W192" s="103"/>
      <c r="X192" s="103"/>
      <c r="Y192" s="103"/>
      <c r="Z192" s="103"/>
      <c r="AA192" s="103"/>
      <c r="AB192" s="103"/>
      <c r="AC192" s="103"/>
      <c r="AD192" s="103"/>
      <c r="AE192" s="103"/>
      <c r="AF192" s="103"/>
      <c r="AG192" s="103"/>
      <c r="AH192" s="103"/>
      <c r="AI192" s="103"/>
      <c r="AJ192" s="103"/>
      <c r="AX192" s="103"/>
      <c r="AY192" s="103"/>
      <c r="AZ192" s="103"/>
      <c r="BA192" s="103"/>
    </row>
    <row r="193" spans="4:53" ht="15.75" customHeight="1" x14ac:dyDescent="0.25">
      <c r="D193" s="97"/>
      <c r="E193" s="98"/>
      <c r="F193" s="99"/>
      <c r="G193" s="99"/>
      <c r="H193" s="100"/>
      <c r="I193" s="98"/>
      <c r="J193" s="98"/>
      <c r="K193" s="99"/>
      <c r="L193" s="99"/>
      <c r="M193" s="99"/>
      <c r="N193" s="99"/>
      <c r="O193" s="101"/>
      <c r="P193" s="102"/>
      <c r="Q193" s="98"/>
      <c r="R193" s="98"/>
      <c r="S193" s="98"/>
      <c r="T193" s="98"/>
      <c r="U193" s="98"/>
      <c r="V193" s="98"/>
      <c r="W193" s="103"/>
      <c r="X193" s="103"/>
      <c r="Y193" s="103"/>
      <c r="Z193" s="103"/>
      <c r="AA193" s="103"/>
      <c r="AB193" s="103"/>
      <c r="AC193" s="103"/>
      <c r="AD193" s="103"/>
      <c r="AE193" s="103"/>
      <c r="AF193" s="103"/>
      <c r="AG193" s="103"/>
      <c r="AH193" s="103"/>
      <c r="AI193" s="103"/>
      <c r="AJ193" s="103"/>
      <c r="AX193" s="103"/>
      <c r="AY193" s="103"/>
      <c r="AZ193" s="103"/>
      <c r="BA193" s="103"/>
    </row>
    <row r="194" spans="4:53" ht="15.75" customHeight="1" x14ac:dyDescent="0.25">
      <c r="D194" s="97"/>
      <c r="E194" s="98"/>
      <c r="F194" s="99"/>
      <c r="G194" s="99"/>
      <c r="H194" s="100"/>
      <c r="I194" s="98"/>
      <c r="J194" s="98"/>
      <c r="K194" s="99"/>
      <c r="L194" s="99"/>
      <c r="M194" s="99"/>
      <c r="N194" s="99"/>
      <c r="O194" s="101"/>
      <c r="P194" s="102"/>
      <c r="Q194" s="98"/>
      <c r="R194" s="98"/>
      <c r="S194" s="98"/>
      <c r="T194" s="98"/>
      <c r="U194" s="98"/>
      <c r="V194" s="98"/>
      <c r="W194" s="103"/>
      <c r="X194" s="103"/>
      <c r="Y194" s="103"/>
      <c r="Z194" s="103"/>
      <c r="AA194" s="103"/>
      <c r="AB194" s="103"/>
      <c r="AC194" s="103"/>
      <c r="AD194" s="103"/>
      <c r="AE194" s="103"/>
      <c r="AF194" s="103"/>
      <c r="AG194" s="103"/>
      <c r="AH194" s="103"/>
      <c r="AI194" s="103"/>
      <c r="AJ194" s="103"/>
      <c r="AX194" s="103"/>
      <c r="AY194" s="103"/>
      <c r="AZ194" s="103"/>
      <c r="BA194" s="103"/>
    </row>
    <row r="195" spans="4:53" ht="15.75" customHeight="1" x14ac:dyDescent="0.25">
      <c r="D195" s="97"/>
      <c r="E195" s="98"/>
      <c r="F195" s="99"/>
      <c r="G195" s="99"/>
      <c r="H195" s="100"/>
      <c r="I195" s="98"/>
      <c r="J195" s="98"/>
      <c r="K195" s="99"/>
      <c r="L195" s="99"/>
      <c r="M195" s="99"/>
      <c r="N195" s="99"/>
      <c r="O195" s="101"/>
      <c r="P195" s="102"/>
      <c r="Q195" s="98"/>
      <c r="R195" s="98"/>
      <c r="S195" s="98"/>
      <c r="T195" s="98"/>
      <c r="U195" s="98"/>
      <c r="V195" s="98"/>
      <c r="W195" s="103"/>
      <c r="X195" s="103"/>
      <c r="Y195" s="103"/>
      <c r="Z195" s="103"/>
      <c r="AA195" s="103"/>
      <c r="AB195" s="103"/>
      <c r="AC195" s="103"/>
      <c r="AD195" s="103"/>
      <c r="AE195" s="103"/>
      <c r="AF195" s="103"/>
      <c r="AG195" s="103"/>
      <c r="AH195" s="103"/>
      <c r="AI195" s="103"/>
      <c r="AJ195" s="103"/>
      <c r="AX195" s="103"/>
      <c r="AY195" s="103"/>
      <c r="AZ195" s="103"/>
      <c r="BA195" s="103"/>
    </row>
    <row r="196" spans="4:53" ht="15.75" customHeight="1" x14ac:dyDescent="0.25">
      <c r="D196" s="97"/>
      <c r="E196" s="98"/>
      <c r="F196" s="99"/>
      <c r="G196" s="99"/>
      <c r="H196" s="100"/>
      <c r="I196" s="98"/>
      <c r="J196" s="98"/>
      <c r="K196" s="99"/>
      <c r="L196" s="99"/>
      <c r="M196" s="99"/>
      <c r="N196" s="99"/>
      <c r="O196" s="101"/>
      <c r="P196" s="102"/>
      <c r="Q196" s="98"/>
      <c r="R196" s="98"/>
      <c r="S196" s="98"/>
      <c r="T196" s="98"/>
      <c r="U196" s="98"/>
      <c r="V196" s="98"/>
      <c r="W196" s="103"/>
      <c r="X196" s="103"/>
      <c r="Y196" s="103"/>
      <c r="Z196" s="103"/>
      <c r="AA196" s="103"/>
      <c r="AB196" s="103"/>
      <c r="AC196" s="103"/>
      <c r="AD196" s="103"/>
      <c r="AE196" s="103"/>
      <c r="AF196" s="103"/>
      <c r="AG196" s="103"/>
      <c r="AH196" s="103"/>
      <c r="AI196" s="103"/>
      <c r="AJ196" s="103"/>
      <c r="AX196" s="103"/>
      <c r="AY196" s="103"/>
      <c r="AZ196" s="103"/>
      <c r="BA196" s="103"/>
    </row>
    <row r="197" spans="4:53" ht="15.75" customHeight="1" x14ac:dyDescent="0.25">
      <c r="D197" s="97"/>
      <c r="E197" s="98"/>
      <c r="F197" s="99"/>
      <c r="G197" s="99"/>
      <c r="H197" s="100"/>
      <c r="I197" s="98"/>
      <c r="J197" s="98"/>
      <c r="K197" s="99"/>
      <c r="L197" s="99"/>
      <c r="M197" s="99"/>
      <c r="N197" s="99"/>
      <c r="O197" s="101"/>
      <c r="P197" s="102"/>
      <c r="Q197" s="98"/>
      <c r="R197" s="98"/>
      <c r="S197" s="98"/>
      <c r="T197" s="98"/>
      <c r="U197" s="98"/>
      <c r="V197" s="98"/>
      <c r="W197" s="103"/>
      <c r="X197" s="103"/>
      <c r="Y197" s="103"/>
      <c r="Z197" s="103"/>
      <c r="AA197" s="103"/>
      <c r="AB197" s="103"/>
      <c r="AC197" s="103"/>
      <c r="AD197" s="103"/>
      <c r="AE197" s="103"/>
      <c r="AF197" s="103"/>
      <c r="AG197" s="103"/>
      <c r="AH197" s="103"/>
      <c r="AI197" s="103"/>
      <c r="AJ197" s="103"/>
      <c r="AX197" s="103"/>
      <c r="AY197" s="103"/>
      <c r="AZ197" s="103"/>
      <c r="BA197" s="103"/>
    </row>
    <row r="198" spans="4:53" ht="15.75" customHeight="1" x14ac:dyDescent="0.25">
      <c r="D198" s="97"/>
      <c r="E198" s="98"/>
      <c r="F198" s="99"/>
      <c r="G198" s="99"/>
      <c r="H198" s="100"/>
      <c r="I198" s="98"/>
      <c r="J198" s="98"/>
      <c r="K198" s="99"/>
      <c r="L198" s="99"/>
      <c r="M198" s="99"/>
      <c r="N198" s="99"/>
      <c r="O198" s="101"/>
      <c r="P198" s="102"/>
      <c r="Q198" s="98"/>
      <c r="R198" s="98"/>
      <c r="S198" s="98"/>
      <c r="T198" s="98"/>
      <c r="U198" s="98"/>
      <c r="V198" s="98"/>
      <c r="W198" s="103"/>
      <c r="X198" s="103"/>
      <c r="Y198" s="103"/>
      <c r="Z198" s="103"/>
      <c r="AA198" s="103"/>
      <c r="AB198" s="103"/>
      <c r="AC198" s="103"/>
      <c r="AD198" s="103"/>
      <c r="AE198" s="103"/>
      <c r="AF198" s="103"/>
      <c r="AG198" s="103"/>
      <c r="AH198" s="103"/>
      <c r="AI198" s="103"/>
      <c r="AJ198" s="103"/>
      <c r="AX198" s="103"/>
      <c r="AY198" s="103"/>
      <c r="AZ198" s="103"/>
      <c r="BA198" s="103"/>
    </row>
    <row r="199" spans="4:53" ht="15.75" customHeight="1" x14ac:dyDescent="0.25">
      <c r="D199" s="97"/>
      <c r="E199" s="98"/>
      <c r="F199" s="99"/>
      <c r="G199" s="99"/>
      <c r="H199" s="100"/>
      <c r="I199" s="98"/>
      <c r="J199" s="98"/>
      <c r="K199" s="99"/>
      <c r="L199" s="99"/>
      <c r="M199" s="99"/>
      <c r="N199" s="99"/>
      <c r="O199" s="101"/>
      <c r="P199" s="102"/>
      <c r="Q199" s="98"/>
      <c r="R199" s="98"/>
      <c r="S199" s="98"/>
      <c r="T199" s="98"/>
      <c r="U199" s="98"/>
      <c r="V199" s="98"/>
      <c r="W199" s="103"/>
      <c r="X199" s="103"/>
      <c r="Y199" s="103"/>
      <c r="Z199" s="103"/>
      <c r="AA199" s="103"/>
      <c r="AB199" s="103"/>
      <c r="AC199" s="103"/>
      <c r="AD199" s="103"/>
      <c r="AE199" s="103"/>
      <c r="AF199" s="103"/>
      <c r="AG199" s="103"/>
      <c r="AH199" s="103"/>
      <c r="AI199" s="103"/>
      <c r="AJ199" s="103"/>
      <c r="AX199" s="103"/>
      <c r="AY199" s="103"/>
      <c r="AZ199" s="103"/>
      <c r="BA199" s="103"/>
    </row>
    <row r="200" spans="4:53" ht="15.75" customHeight="1" x14ac:dyDescent="0.25">
      <c r="D200" s="97"/>
      <c r="E200" s="98"/>
      <c r="F200" s="99"/>
      <c r="G200" s="99"/>
      <c r="H200" s="100"/>
      <c r="I200" s="98"/>
      <c r="J200" s="98"/>
      <c r="K200" s="99"/>
      <c r="L200" s="99"/>
      <c r="M200" s="99"/>
      <c r="N200" s="99"/>
      <c r="O200" s="101"/>
      <c r="P200" s="102"/>
      <c r="Q200" s="98"/>
      <c r="R200" s="98"/>
      <c r="S200" s="98"/>
      <c r="T200" s="98"/>
      <c r="U200" s="98"/>
      <c r="V200" s="98"/>
      <c r="W200" s="103"/>
      <c r="X200" s="103"/>
      <c r="Y200" s="103"/>
      <c r="Z200" s="103"/>
      <c r="AA200" s="103"/>
      <c r="AB200" s="103"/>
      <c r="AC200" s="103"/>
      <c r="AD200" s="103"/>
      <c r="AE200" s="103"/>
      <c r="AF200" s="103"/>
      <c r="AG200" s="103"/>
      <c r="AH200" s="103"/>
      <c r="AI200" s="103"/>
      <c r="AJ200" s="103"/>
      <c r="AX200" s="103"/>
      <c r="AY200" s="103"/>
      <c r="AZ200" s="103"/>
      <c r="BA200" s="103"/>
    </row>
    <row r="201" spans="4:53" ht="15.75" customHeight="1" x14ac:dyDescent="0.25">
      <c r="D201" s="97"/>
      <c r="E201" s="98"/>
      <c r="F201" s="99"/>
      <c r="G201" s="99"/>
      <c r="H201" s="100"/>
      <c r="I201" s="98"/>
      <c r="J201" s="98"/>
      <c r="K201" s="99"/>
      <c r="L201" s="99"/>
      <c r="M201" s="99"/>
      <c r="N201" s="99"/>
      <c r="O201" s="101"/>
      <c r="P201" s="102"/>
      <c r="Q201" s="98"/>
      <c r="R201" s="98"/>
      <c r="S201" s="98"/>
      <c r="T201" s="98"/>
      <c r="U201" s="98"/>
      <c r="V201" s="98"/>
      <c r="W201" s="103"/>
      <c r="X201" s="103"/>
      <c r="Y201" s="103"/>
      <c r="Z201" s="103"/>
      <c r="AA201" s="103"/>
      <c r="AB201" s="103"/>
      <c r="AC201" s="103"/>
      <c r="AD201" s="103"/>
      <c r="AE201" s="103"/>
      <c r="AF201" s="103"/>
      <c r="AG201" s="103"/>
      <c r="AH201" s="103"/>
      <c r="AI201" s="103"/>
      <c r="AJ201" s="103"/>
      <c r="AX201" s="103"/>
      <c r="AY201" s="103"/>
      <c r="AZ201" s="103"/>
      <c r="BA201" s="103"/>
    </row>
    <row r="202" spans="4:53" ht="15.75" customHeight="1" x14ac:dyDescent="0.25">
      <c r="D202" s="97"/>
      <c r="E202" s="98"/>
      <c r="F202" s="99"/>
      <c r="G202" s="99"/>
      <c r="H202" s="100"/>
      <c r="I202" s="98"/>
      <c r="J202" s="98"/>
      <c r="K202" s="99"/>
      <c r="L202" s="99"/>
      <c r="M202" s="99"/>
      <c r="N202" s="99"/>
      <c r="O202" s="101"/>
      <c r="P202" s="102"/>
      <c r="Q202" s="98"/>
      <c r="R202" s="98"/>
      <c r="S202" s="98"/>
      <c r="T202" s="98"/>
      <c r="U202" s="98"/>
      <c r="V202" s="98"/>
      <c r="W202" s="103"/>
      <c r="X202" s="103"/>
      <c r="Y202" s="103"/>
      <c r="Z202" s="103"/>
      <c r="AA202" s="103"/>
      <c r="AB202" s="103"/>
      <c r="AC202" s="103"/>
      <c r="AD202" s="103"/>
      <c r="AE202" s="103"/>
      <c r="AF202" s="103"/>
      <c r="AG202" s="103"/>
      <c r="AH202" s="103"/>
      <c r="AI202" s="103"/>
      <c r="AJ202" s="103"/>
      <c r="AX202" s="103"/>
      <c r="AY202" s="103"/>
      <c r="AZ202" s="103"/>
      <c r="BA202" s="103"/>
    </row>
    <row r="203" spans="4:53" ht="15.75" customHeight="1" x14ac:dyDescent="0.25">
      <c r="D203" s="97"/>
      <c r="E203" s="98"/>
      <c r="F203" s="99"/>
      <c r="G203" s="99"/>
      <c r="H203" s="100"/>
      <c r="I203" s="98"/>
      <c r="J203" s="98"/>
      <c r="K203" s="99"/>
      <c r="L203" s="99"/>
      <c r="M203" s="99"/>
      <c r="N203" s="99"/>
      <c r="O203" s="101"/>
      <c r="P203" s="102"/>
      <c r="Q203" s="98"/>
      <c r="R203" s="98"/>
      <c r="S203" s="98"/>
      <c r="T203" s="98"/>
      <c r="U203" s="98"/>
      <c r="V203" s="98"/>
      <c r="W203" s="103"/>
      <c r="X203" s="103"/>
      <c r="Y203" s="103"/>
      <c r="Z203" s="103"/>
      <c r="AA203" s="103"/>
      <c r="AB203" s="103"/>
      <c r="AC203" s="103"/>
      <c r="AD203" s="103"/>
      <c r="AE203" s="103"/>
      <c r="AF203" s="103"/>
      <c r="AG203" s="103"/>
      <c r="AH203" s="103"/>
      <c r="AI203" s="103"/>
      <c r="AJ203" s="103"/>
      <c r="AX203" s="103"/>
      <c r="AY203" s="103"/>
      <c r="AZ203" s="103"/>
      <c r="BA203" s="103"/>
    </row>
    <row r="204" spans="4:53" ht="15.75" customHeight="1" x14ac:dyDescent="0.25">
      <c r="D204" s="97"/>
      <c r="E204" s="98"/>
      <c r="F204" s="99"/>
      <c r="G204" s="99"/>
      <c r="H204" s="100"/>
      <c r="I204" s="98"/>
      <c r="J204" s="98"/>
      <c r="K204" s="99"/>
      <c r="L204" s="99"/>
      <c r="M204" s="99"/>
      <c r="N204" s="99"/>
      <c r="O204" s="101"/>
      <c r="P204" s="102"/>
      <c r="Q204" s="98"/>
      <c r="R204" s="98"/>
      <c r="S204" s="98"/>
      <c r="T204" s="98"/>
      <c r="U204" s="98"/>
      <c r="V204" s="98"/>
      <c r="W204" s="103"/>
      <c r="X204" s="103"/>
      <c r="Y204" s="103"/>
      <c r="Z204" s="103"/>
      <c r="AA204" s="103"/>
      <c r="AB204" s="103"/>
      <c r="AC204" s="103"/>
      <c r="AD204" s="103"/>
      <c r="AE204" s="103"/>
      <c r="AF204" s="103"/>
      <c r="AG204" s="103"/>
      <c r="AH204" s="103"/>
      <c r="AI204" s="103"/>
      <c r="AJ204" s="103"/>
      <c r="AX204" s="103"/>
      <c r="AY204" s="103"/>
      <c r="AZ204" s="103"/>
      <c r="BA204" s="103"/>
    </row>
    <row r="205" spans="4:53" ht="15.75" customHeight="1" x14ac:dyDescent="0.25">
      <c r="D205" s="97"/>
      <c r="E205" s="98"/>
      <c r="F205" s="99"/>
      <c r="G205" s="99"/>
      <c r="H205" s="100"/>
      <c r="I205" s="98"/>
      <c r="J205" s="98"/>
      <c r="K205" s="99"/>
      <c r="L205" s="99"/>
      <c r="M205" s="99"/>
      <c r="N205" s="99"/>
      <c r="O205" s="101"/>
      <c r="P205" s="102"/>
      <c r="Q205" s="98"/>
      <c r="R205" s="98"/>
      <c r="S205" s="98"/>
      <c r="T205" s="98"/>
      <c r="U205" s="98"/>
      <c r="V205" s="98"/>
      <c r="W205" s="103"/>
      <c r="X205" s="103"/>
      <c r="Y205" s="103"/>
      <c r="Z205" s="103"/>
      <c r="AA205" s="103"/>
      <c r="AB205" s="103"/>
      <c r="AC205" s="103"/>
      <c r="AD205" s="103"/>
      <c r="AE205" s="103"/>
      <c r="AF205" s="103"/>
      <c r="AG205" s="103"/>
      <c r="AH205" s="103"/>
      <c r="AI205" s="103"/>
      <c r="AJ205" s="103"/>
      <c r="AX205" s="103"/>
      <c r="AY205" s="103"/>
      <c r="AZ205" s="103"/>
      <c r="BA205" s="103"/>
    </row>
    <row r="206" spans="4:53" ht="15.75" customHeight="1" x14ac:dyDescent="0.25">
      <c r="D206" s="97"/>
      <c r="E206" s="98"/>
      <c r="F206" s="99"/>
      <c r="G206" s="99"/>
      <c r="H206" s="100"/>
      <c r="I206" s="98"/>
      <c r="J206" s="98"/>
      <c r="K206" s="99"/>
      <c r="L206" s="99"/>
      <c r="M206" s="99"/>
      <c r="N206" s="99"/>
      <c r="O206" s="101"/>
      <c r="P206" s="102"/>
      <c r="Q206" s="98"/>
      <c r="R206" s="98"/>
      <c r="S206" s="98"/>
      <c r="T206" s="98"/>
      <c r="U206" s="98"/>
      <c r="V206" s="98"/>
      <c r="W206" s="103"/>
      <c r="X206" s="103"/>
      <c r="Y206" s="103"/>
      <c r="Z206" s="103"/>
      <c r="AA206" s="103"/>
      <c r="AB206" s="103"/>
      <c r="AC206" s="103"/>
      <c r="AD206" s="103"/>
      <c r="AE206" s="103"/>
      <c r="AF206" s="103"/>
      <c r="AG206" s="103"/>
      <c r="AH206" s="103"/>
      <c r="AI206" s="103"/>
      <c r="AJ206" s="103"/>
      <c r="AX206" s="103"/>
      <c r="AY206" s="103"/>
      <c r="AZ206" s="103"/>
      <c r="BA206" s="103"/>
    </row>
    <row r="207" spans="4:53" ht="15.75" customHeight="1" x14ac:dyDescent="0.25">
      <c r="D207" s="97"/>
      <c r="E207" s="98"/>
      <c r="F207" s="99"/>
      <c r="G207" s="99"/>
      <c r="H207" s="100"/>
      <c r="I207" s="98"/>
      <c r="J207" s="98"/>
      <c r="K207" s="99"/>
      <c r="L207" s="99"/>
      <c r="M207" s="99"/>
      <c r="N207" s="99"/>
      <c r="O207" s="101"/>
      <c r="P207" s="102"/>
      <c r="Q207" s="98"/>
      <c r="R207" s="98"/>
      <c r="S207" s="98"/>
      <c r="T207" s="98"/>
      <c r="U207" s="98"/>
      <c r="V207" s="98"/>
      <c r="W207" s="103"/>
      <c r="X207" s="103"/>
      <c r="Y207" s="103"/>
      <c r="Z207" s="103"/>
      <c r="AA207" s="103"/>
      <c r="AB207" s="103"/>
      <c r="AC207" s="103"/>
      <c r="AD207" s="103"/>
      <c r="AE207" s="103"/>
      <c r="AF207" s="103"/>
      <c r="AG207" s="103"/>
      <c r="AH207" s="103"/>
      <c r="AI207" s="103"/>
      <c r="AJ207" s="103"/>
      <c r="AX207" s="103"/>
      <c r="AY207" s="103"/>
      <c r="AZ207" s="103"/>
      <c r="BA207" s="103"/>
    </row>
    <row r="208" spans="4:53" ht="15.75" customHeight="1" x14ac:dyDescent="0.25">
      <c r="D208" s="97"/>
      <c r="E208" s="98"/>
      <c r="F208" s="99"/>
      <c r="G208" s="99"/>
      <c r="H208" s="100"/>
      <c r="I208" s="98"/>
      <c r="J208" s="98"/>
      <c r="K208" s="99"/>
      <c r="L208" s="99"/>
      <c r="M208" s="99"/>
      <c r="N208" s="99"/>
      <c r="O208" s="101"/>
      <c r="P208" s="102"/>
      <c r="Q208" s="98"/>
      <c r="R208" s="98"/>
      <c r="S208" s="98"/>
      <c r="T208" s="98"/>
      <c r="U208" s="98"/>
      <c r="V208" s="98"/>
      <c r="W208" s="103"/>
      <c r="X208" s="103"/>
      <c r="Y208" s="103"/>
      <c r="Z208" s="103"/>
      <c r="AA208" s="103"/>
      <c r="AB208" s="103"/>
      <c r="AC208" s="103"/>
      <c r="AD208" s="103"/>
      <c r="AE208" s="103"/>
      <c r="AF208" s="103"/>
      <c r="AG208" s="103"/>
      <c r="AH208" s="103"/>
      <c r="AI208" s="103"/>
      <c r="AJ208" s="103"/>
      <c r="AX208" s="103"/>
      <c r="AY208" s="103"/>
      <c r="AZ208" s="103"/>
      <c r="BA208" s="103"/>
    </row>
    <row r="209" spans="4:53" ht="15.75" customHeight="1" x14ac:dyDescent="0.25">
      <c r="D209" s="97"/>
      <c r="E209" s="98"/>
      <c r="F209" s="99"/>
      <c r="G209" s="99"/>
      <c r="H209" s="100"/>
      <c r="I209" s="98"/>
      <c r="J209" s="98"/>
      <c r="K209" s="99"/>
      <c r="L209" s="99"/>
      <c r="M209" s="99"/>
      <c r="N209" s="99"/>
      <c r="O209" s="101"/>
      <c r="P209" s="102"/>
      <c r="Q209" s="98"/>
      <c r="R209" s="98"/>
      <c r="S209" s="98"/>
      <c r="T209" s="98"/>
      <c r="U209" s="98"/>
      <c r="V209" s="98"/>
      <c r="W209" s="103"/>
      <c r="X209" s="103"/>
      <c r="Y209" s="103"/>
      <c r="Z209" s="103"/>
      <c r="AA209" s="103"/>
      <c r="AB209" s="103"/>
      <c r="AC209" s="103"/>
      <c r="AD209" s="103"/>
      <c r="AE209" s="103"/>
      <c r="AF209" s="103"/>
      <c r="AG209" s="103"/>
      <c r="AH209" s="103"/>
      <c r="AI209" s="103"/>
      <c r="AJ209" s="103"/>
      <c r="AX209" s="103"/>
      <c r="AY209" s="103"/>
      <c r="AZ209" s="103"/>
      <c r="BA209" s="103"/>
    </row>
    <row r="210" spans="4:53" ht="15.75" customHeight="1" x14ac:dyDescent="0.25">
      <c r="D210" s="97"/>
      <c r="E210" s="98"/>
      <c r="F210" s="99"/>
      <c r="G210" s="99"/>
      <c r="H210" s="100"/>
      <c r="I210" s="98"/>
      <c r="J210" s="98"/>
      <c r="K210" s="99"/>
      <c r="L210" s="99"/>
      <c r="M210" s="99"/>
      <c r="N210" s="99"/>
      <c r="O210" s="101"/>
      <c r="P210" s="102"/>
      <c r="Q210" s="98"/>
      <c r="R210" s="98"/>
      <c r="S210" s="98"/>
      <c r="T210" s="98"/>
      <c r="U210" s="98"/>
      <c r="V210" s="98"/>
      <c r="W210" s="103"/>
      <c r="X210" s="103"/>
      <c r="Y210" s="103"/>
      <c r="Z210" s="103"/>
      <c r="AA210" s="103"/>
      <c r="AB210" s="103"/>
      <c r="AC210" s="103"/>
      <c r="AD210" s="103"/>
      <c r="AE210" s="103"/>
      <c r="AF210" s="103"/>
      <c r="AG210" s="103"/>
      <c r="AH210" s="103"/>
      <c r="AI210" s="103"/>
      <c r="AJ210" s="103"/>
      <c r="AX210" s="103"/>
      <c r="AY210" s="103"/>
      <c r="AZ210" s="103"/>
      <c r="BA210" s="103"/>
    </row>
    <row r="211" spans="4:53" ht="15.75" customHeight="1" x14ac:dyDescent="0.25">
      <c r="D211" s="97"/>
      <c r="E211" s="98"/>
      <c r="F211" s="99"/>
      <c r="G211" s="99"/>
      <c r="H211" s="100"/>
      <c r="I211" s="98"/>
      <c r="J211" s="98"/>
      <c r="K211" s="99"/>
      <c r="L211" s="99"/>
      <c r="M211" s="99"/>
      <c r="N211" s="99"/>
      <c r="O211" s="101"/>
      <c r="P211" s="102"/>
      <c r="Q211" s="98"/>
      <c r="R211" s="98"/>
      <c r="S211" s="98"/>
      <c r="T211" s="98"/>
      <c r="U211" s="98"/>
      <c r="V211" s="98"/>
      <c r="W211" s="103"/>
      <c r="X211" s="103"/>
      <c r="Y211" s="103"/>
      <c r="Z211" s="103"/>
      <c r="AA211" s="103"/>
      <c r="AB211" s="103"/>
      <c r="AC211" s="103"/>
      <c r="AD211" s="103"/>
      <c r="AE211" s="103"/>
      <c r="AF211" s="103"/>
      <c r="AG211" s="103"/>
      <c r="AH211" s="103"/>
      <c r="AI211" s="103"/>
      <c r="AJ211" s="103"/>
      <c r="AX211" s="103"/>
      <c r="AY211" s="103"/>
      <c r="AZ211" s="103"/>
      <c r="BA211" s="103"/>
    </row>
    <row r="212" spans="4:53" ht="15.75" customHeight="1" x14ac:dyDescent="0.25">
      <c r="D212" s="97"/>
      <c r="E212" s="98"/>
      <c r="F212" s="99"/>
      <c r="G212" s="99"/>
      <c r="H212" s="100"/>
      <c r="I212" s="98"/>
      <c r="J212" s="98"/>
      <c r="K212" s="99"/>
      <c r="L212" s="99"/>
      <c r="M212" s="99"/>
      <c r="N212" s="99"/>
      <c r="O212" s="101"/>
      <c r="P212" s="102"/>
      <c r="Q212" s="98"/>
      <c r="R212" s="98"/>
      <c r="S212" s="98"/>
      <c r="T212" s="98"/>
      <c r="U212" s="98"/>
      <c r="V212" s="98"/>
      <c r="W212" s="103"/>
      <c r="X212" s="103"/>
      <c r="Y212" s="103"/>
      <c r="Z212" s="103"/>
      <c r="AA212" s="103"/>
      <c r="AB212" s="103"/>
      <c r="AC212" s="103"/>
      <c r="AD212" s="103"/>
      <c r="AE212" s="103"/>
      <c r="AF212" s="103"/>
      <c r="AG212" s="103"/>
      <c r="AH212" s="103"/>
      <c r="AI212" s="103"/>
      <c r="AJ212" s="103"/>
      <c r="AX212" s="103"/>
      <c r="AY212" s="103"/>
      <c r="AZ212" s="103"/>
      <c r="BA212" s="103"/>
    </row>
    <row r="213" spans="4:53" ht="15.75" customHeight="1" x14ac:dyDescent="0.25">
      <c r="D213" s="97"/>
      <c r="E213" s="98"/>
      <c r="F213" s="99"/>
      <c r="G213" s="99"/>
      <c r="H213" s="100"/>
      <c r="I213" s="98"/>
      <c r="J213" s="98"/>
      <c r="K213" s="99"/>
      <c r="L213" s="99"/>
      <c r="M213" s="99"/>
      <c r="N213" s="99"/>
      <c r="O213" s="101"/>
      <c r="P213" s="102"/>
      <c r="Q213" s="98"/>
      <c r="R213" s="98"/>
      <c r="S213" s="98"/>
      <c r="T213" s="98"/>
      <c r="U213" s="98"/>
      <c r="V213" s="98"/>
      <c r="W213" s="103"/>
      <c r="X213" s="103"/>
      <c r="Y213" s="103"/>
      <c r="Z213" s="103"/>
      <c r="AA213" s="103"/>
      <c r="AB213" s="103"/>
      <c r="AC213" s="103"/>
      <c r="AD213" s="103"/>
      <c r="AE213" s="103"/>
      <c r="AF213" s="103"/>
      <c r="AG213" s="103"/>
      <c r="AH213" s="103"/>
      <c r="AI213" s="103"/>
      <c r="AJ213" s="103"/>
      <c r="AX213" s="103"/>
      <c r="AY213" s="103"/>
      <c r="AZ213" s="103"/>
      <c r="BA213" s="103"/>
    </row>
    <row r="214" spans="4:53" ht="15.75" customHeight="1" x14ac:dyDescent="0.25">
      <c r="D214" s="97"/>
      <c r="E214" s="98"/>
      <c r="F214" s="99"/>
      <c r="G214" s="99"/>
      <c r="H214" s="100"/>
      <c r="I214" s="98"/>
      <c r="J214" s="98"/>
      <c r="K214" s="99"/>
      <c r="L214" s="99"/>
      <c r="M214" s="99"/>
      <c r="N214" s="99"/>
      <c r="O214" s="101"/>
      <c r="P214" s="102"/>
      <c r="Q214" s="98"/>
      <c r="R214" s="98"/>
      <c r="S214" s="98"/>
      <c r="T214" s="98"/>
      <c r="U214" s="98"/>
      <c r="V214" s="98"/>
      <c r="W214" s="103"/>
      <c r="X214" s="103"/>
      <c r="Y214" s="103"/>
      <c r="Z214" s="103"/>
      <c r="AA214" s="103"/>
      <c r="AB214" s="103"/>
      <c r="AC214" s="103"/>
      <c r="AD214" s="103"/>
      <c r="AE214" s="103"/>
      <c r="AF214" s="103"/>
      <c r="AG214" s="103"/>
      <c r="AH214" s="103"/>
      <c r="AI214" s="103"/>
      <c r="AJ214" s="103"/>
      <c r="AX214" s="103"/>
      <c r="AY214" s="103"/>
      <c r="AZ214" s="103"/>
      <c r="BA214" s="103"/>
    </row>
    <row r="215" spans="4:53" ht="15.75" customHeight="1" x14ac:dyDescent="0.25">
      <c r="D215" s="97"/>
      <c r="E215" s="98"/>
      <c r="F215" s="99"/>
      <c r="G215" s="99"/>
      <c r="H215" s="100"/>
      <c r="I215" s="98"/>
      <c r="J215" s="98"/>
      <c r="K215" s="99"/>
      <c r="L215" s="99"/>
      <c r="M215" s="99"/>
      <c r="N215" s="99"/>
      <c r="O215" s="101"/>
      <c r="P215" s="102"/>
      <c r="Q215" s="98"/>
      <c r="R215" s="98"/>
      <c r="S215" s="98"/>
      <c r="T215" s="98"/>
      <c r="U215" s="98"/>
      <c r="V215" s="98"/>
      <c r="W215" s="103"/>
      <c r="X215" s="103"/>
      <c r="Y215" s="103"/>
      <c r="Z215" s="103"/>
      <c r="AA215" s="103"/>
      <c r="AB215" s="103"/>
      <c r="AC215" s="103"/>
      <c r="AD215" s="103"/>
      <c r="AE215" s="103"/>
      <c r="AF215" s="103"/>
      <c r="AG215" s="103"/>
      <c r="AH215" s="103"/>
      <c r="AI215" s="103"/>
      <c r="AJ215" s="103"/>
      <c r="AX215" s="103"/>
      <c r="AY215" s="103"/>
      <c r="AZ215" s="103"/>
      <c r="BA215" s="103"/>
    </row>
    <row r="216" spans="4:53" ht="15.75" customHeight="1" x14ac:dyDescent="0.25">
      <c r="D216" s="97"/>
      <c r="E216" s="98"/>
      <c r="F216" s="99"/>
      <c r="G216" s="99"/>
      <c r="H216" s="100"/>
      <c r="I216" s="98"/>
      <c r="J216" s="98"/>
      <c r="K216" s="99"/>
      <c r="L216" s="99"/>
      <c r="M216" s="99"/>
      <c r="N216" s="99"/>
      <c r="O216" s="101"/>
      <c r="P216" s="102"/>
      <c r="Q216" s="98"/>
      <c r="R216" s="98"/>
      <c r="S216" s="98"/>
      <c r="T216" s="98"/>
      <c r="U216" s="98"/>
      <c r="V216" s="98"/>
      <c r="W216" s="103"/>
      <c r="X216" s="103"/>
      <c r="Y216" s="103"/>
      <c r="Z216" s="103"/>
      <c r="AA216" s="103"/>
      <c r="AB216" s="103"/>
      <c r="AC216" s="103"/>
      <c r="AD216" s="103"/>
      <c r="AE216" s="103"/>
      <c r="AF216" s="103"/>
      <c r="AG216" s="103"/>
      <c r="AH216" s="103"/>
      <c r="AI216" s="103"/>
      <c r="AJ216" s="103"/>
      <c r="AX216" s="103"/>
      <c r="AY216" s="103"/>
      <c r="AZ216" s="103"/>
      <c r="BA216" s="103"/>
    </row>
    <row r="217" spans="4:53" ht="15.75" customHeight="1" x14ac:dyDescent="0.25">
      <c r="D217" s="97"/>
      <c r="E217" s="98"/>
      <c r="F217" s="99"/>
      <c r="G217" s="99"/>
      <c r="H217" s="100"/>
      <c r="I217" s="98"/>
      <c r="J217" s="98"/>
      <c r="K217" s="99"/>
      <c r="L217" s="99"/>
      <c r="M217" s="99"/>
      <c r="N217" s="99"/>
      <c r="O217" s="101"/>
      <c r="P217" s="102"/>
      <c r="Q217" s="98"/>
      <c r="R217" s="98"/>
      <c r="S217" s="98"/>
      <c r="T217" s="98"/>
      <c r="U217" s="98"/>
      <c r="V217" s="98"/>
      <c r="W217" s="103"/>
      <c r="X217" s="103"/>
      <c r="Y217" s="103"/>
      <c r="Z217" s="103"/>
      <c r="AA217" s="103"/>
      <c r="AB217" s="103"/>
      <c r="AC217" s="103"/>
      <c r="AD217" s="103"/>
      <c r="AE217" s="103"/>
      <c r="AF217" s="103"/>
      <c r="AG217" s="103"/>
      <c r="AH217" s="103"/>
      <c r="AI217" s="103"/>
      <c r="AJ217" s="103"/>
      <c r="AX217" s="103"/>
      <c r="AY217" s="103"/>
      <c r="AZ217" s="103"/>
      <c r="BA217" s="103"/>
    </row>
    <row r="218" spans="4:53" ht="15.75" customHeight="1" x14ac:dyDescent="0.25">
      <c r="D218" s="97"/>
      <c r="E218" s="98"/>
      <c r="F218" s="99"/>
      <c r="G218" s="99"/>
      <c r="H218" s="100"/>
      <c r="I218" s="98"/>
      <c r="J218" s="98"/>
      <c r="K218" s="99"/>
      <c r="L218" s="99"/>
      <c r="M218" s="99"/>
      <c r="N218" s="99"/>
      <c r="O218" s="101"/>
      <c r="P218" s="102"/>
      <c r="Q218" s="98"/>
      <c r="R218" s="98"/>
      <c r="S218" s="98"/>
      <c r="T218" s="98"/>
      <c r="U218" s="98"/>
      <c r="V218" s="98"/>
      <c r="W218" s="103"/>
      <c r="X218" s="103"/>
      <c r="Y218" s="103"/>
      <c r="Z218" s="103"/>
      <c r="AA218" s="103"/>
      <c r="AB218" s="103"/>
      <c r="AC218" s="103"/>
      <c r="AD218" s="103"/>
      <c r="AE218" s="103"/>
      <c r="AF218" s="103"/>
      <c r="AG218" s="103"/>
      <c r="AH218" s="103"/>
      <c r="AI218" s="103"/>
      <c r="AJ218" s="103"/>
      <c r="AX218" s="103"/>
      <c r="AY218" s="103"/>
      <c r="AZ218" s="103"/>
      <c r="BA218" s="103"/>
    </row>
    <row r="219" spans="4:53" ht="15.75" customHeight="1" x14ac:dyDescent="0.25">
      <c r="D219" s="97"/>
      <c r="E219" s="98"/>
      <c r="F219" s="99"/>
      <c r="G219" s="99"/>
      <c r="H219" s="100"/>
      <c r="I219" s="98"/>
      <c r="J219" s="98"/>
      <c r="K219" s="99"/>
      <c r="L219" s="99"/>
      <c r="M219" s="99"/>
      <c r="N219" s="99"/>
      <c r="O219" s="101"/>
      <c r="P219" s="102"/>
      <c r="Q219" s="98"/>
      <c r="R219" s="98"/>
      <c r="S219" s="98"/>
      <c r="T219" s="98"/>
      <c r="U219" s="98"/>
      <c r="V219" s="98"/>
      <c r="W219" s="103"/>
      <c r="X219" s="103"/>
      <c r="Y219" s="103"/>
      <c r="Z219" s="103"/>
      <c r="AA219" s="103"/>
      <c r="AB219" s="103"/>
      <c r="AC219" s="103"/>
      <c r="AD219" s="103"/>
      <c r="AE219" s="103"/>
      <c r="AF219" s="103"/>
      <c r="AG219" s="103"/>
      <c r="AH219" s="103"/>
      <c r="AI219" s="103"/>
      <c r="AJ219" s="103"/>
      <c r="AX219" s="103"/>
      <c r="AY219" s="103"/>
      <c r="AZ219" s="103"/>
      <c r="BA219" s="103"/>
    </row>
    <row r="220" spans="4:53" ht="15.75" customHeight="1" x14ac:dyDescent="0.25">
      <c r="D220" s="97"/>
      <c r="E220" s="98"/>
      <c r="F220" s="99"/>
      <c r="G220" s="99"/>
      <c r="H220" s="100"/>
      <c r="I220" s="98"/>
      <c r="J220" s="98"/>
      <c r="K220" s="99"/>
      <c r="L220" s="99"/>
      <c r="M220" s="99"/>
      <c r="N220" s="99"/>
      <c r="O220" s="101"/>
      <c r="P220" s="102"/>
      <c r="Q220" s="98"/>
      <c r="R220" s="98"/>
      <c r="S220" s="98"/>
      <c r="T220" s="98"/>
      <c r="U220" s="98"/>
      <c r="V220" s="98"/>
      <c r="W220" s="103"/>
      <c r="X220" s="103"/>
      <c r="Y220" s="103"/>
      <c r="Z220" s="103"/>
      <c r="AA220" s="103"/>
      <c r="AB220" s="103"/>
      <c r="AC220" s="103"/>
      <c r="AD220" s="103"/>
      <c r="AE220" s="103"/>
      <c r="AF220" s="103"/>
      <c r="AG220" s="103"/>
      <c r="AH220" s="103"/>
      <c r="AI220" s="103"/>
      <c r="AJ220" s="103"/>
      <c r="AX220" s="103"/>
      <c r="AY220" s="103"/>
      <c r="AZ220" s="103"/>
      <c r="BA220" s="103"/>
    </row>
    <row r="221" spans="4:53" ht="15.75" customHeight="1" x14ac:dyDescent="0.25">
      <c r="D221" s="97"/>
      <c r="E221" s="98"/>
      <c r="F221" s="99"/>
      <c r="G221" s="99"/>
      <c r="H221" s="100"/>
      <c r="I221" s="98"/>
      <c r="J221" s="98"/>
      <c r="K221" s="99"/>
      <c r="L221" s="99"/>
      <c r="M221" s="99"/>
      <c r="N221" s="99"/>
      <c r="O221" s="101"/>
      <c r="P221" s="102"/>
      <c r="Q221" s="98"/>
      <c r="R221" s="98"/>
      <c r="S221" s="98"/>
      <c r="T221" s="98"/>
      <c r="U221" s="98"/>
      <c r="V221" s="98"/>
      <c r="W221" s="103"/>
      <c r="X221" s="103"/>
      <c r="Y221" s="103"/>
      <c r="Z221" s="103"/>
      <c r="AA221" s="103"/>
      <c r="AB221" s="103"/>
      <c r="AC221" s="103"/>
      <c r="AD221" s="103"/>
      <c r="AE221" s="103"/>
      <c r="AF221" s="103"/>
      <c r="AG221" s="103"/>
      <c r="AH221" s="103"/>
      <c r="AI221" s="103"/>
      <c r="AJ221" s="103"/>
      <c r="AX221" s="103"/>
      <c r="AY221" s="103"/>
      <c r="AZ221" s="103"/>
      <c r="BA221" s="103"/>
    </row>
    <row r="222" spans="4:53" ht="15.75" customHeight="1" x14ac:dyDescent="0.25">
      <c r="D222" s="97"/>
      <c r="E222" s="98"/>
      <c r="F222" s="99"/>
      <c r="G222" s="99"/>
      <c r="H222" s="100"/>
      <c r="I222" s="98"/>
      <c r="J222" s="98"/>
      <c r="K222" s="99"/>
      <c r="L222" s="99"/>
      <c r="M222" s="99"/>
      <c r="N222" s="99"/>
      <c r="O222" s="101"/>
      <c r="P222" s="102"/>
      <c r="Q222" s="98"/>
      <c r="R222" s="98"/>
      <c r="S222" s="98"/>
      <c r="T222" s="98"/>
      <c r="U222" s="98"/>
      <c r="V222" s="98"/>
      <c r="W222" s="103"/>
      <c r="X222" s="103"/>
      <c r="Y222" s="103"/>
      <c r="Z222" s="103"/>
      <c r="AA222" s="103"/>
      <c r="AB222" s="103"/>
      <c r="AC222" s="103"/>
      <c r="AD222" s="103"/>
      <c r="AE222" s="103"/>
      <c r="AF222" s="103"/>
      <c r="AG222" s="103"/>
      <c r="AH222" s="103"/>
      <c r="AI222" s="103"/>
      <c r="AJ222" s="103"/>
      <c r="AX222" s="103"/>
      <c r="AY222" s="103"/>
      <c r="AZ222" s="103"/>
      <c r="BA222" s="103"/>
    </row>
    <row r="223" spans="4:53" ht="15.75" customHeight="1" x14ac:dyDescent="0.25">
      <c r="D223" s="97"/>
      <c r="E223" s="98"/>
      <c r="F223" s="99"/>
      <c r="G223" s="99"/>
      <c r="H223" s="100"/>
      <c r="I223" s="98"/>
      <c r="J223" s="98"/>
      <c r="K223" s="99"/>
      <c r="L223" s="99"/>
      <c r="M223" s="99"/>
      <c r="N223" s="99"/>
      <c r="O223" s="101"/>
      <c r="P223" s="102"/>
      <c r="Q223" s="98"/>
      <c r="R223" s="98"/>
      <c r="S223" s="98"/>
      <c r="T223" s="98"/>
      <c r="U223" s="98"/>
      <c r="V223" s="98"/>
      <c r="W223" s="103"/>
      <c r="X223" s="103"/>
      <c r="Y223" s="103"/>
      <c r="Z223" s="103"/>
      <c r="AA223" s="103"/>
      <c r="AB223" s="103"/>
      <c r="AC223" s="103"/>
      <c r="AD223" s="103"/>
      <c r="AE223" s="103"/>
      <c r="AF223" s="103"/>
      <c r="AG223" s="103"/>
      <c r="AH223" s="103"/>
      <c r="AI223" s="103"/>
      <c r="AJ223" s="103"/>
      <c r="AX223" s="103"/>
      <c r="AY223" s="103"/>
      <c r="AZ223" s="103"/>
      <c r="BA223" s="103"/>
    </row>
    <row r="224" spans="4:53" ht="15.75" customHeight="1" x14ac:dyDescent="0.25">
      <c r="I224" s="98"/>
      <c r="J224" s="98"/>
      <c r="K224" s="99"/>
      <c r="L224" s="99"/>
      <c r="M224" s="99"/>
      <c r="N224" s="99"/>
      <c r="O224" s="101"/>
      <c r="P224" s="102"/>
      <c r="Q224" s="98"/>
      <c r="R224" s="98"/>
      <c r="S224" s="98"/>
      <c r="T224" s="98"/>
      <c r="U224" s="98"/>
      <c r="V224" s="98"/>
      <c r="W224" s="103"/>
      <c r="X224" s="103"/>
      <c r="Y224" s="103"/>
      <c r="Z224" s="103"/>
      <c r="AA224" s="103"/>
      <c r="AB224" s="103"/>
      <c r="AC224" s="103"/>
      <c r="AD224" s="103"/>
      <c r="AE224" s="103"/>
      <c r="AF224" s="103"/>
      <c r="AG224" s="103"/>
      <c r="AH224" s="103"/>
      <c r="AI224" s="103"/>
      <c r="AJ224" s="103"/>
      <c r="AX224" s="103"/>
      <c r="AY224" s="103"/>
      <c r="AZ224" s="103"/>
      <c r="BA224" s="103"/>
    </row>
    <row r="225" spans="9:53" ht="15.75" customHeight="1" x14ac:dyDescent="0.25">
      <c r="I225" s="98"/>
      <c r="J225" s="98"/>
      <c r="K225" s="99"/>
      <c r="L225" s="99"/>
      <c r="M225" s="99"/>
      <c r="N225" s="99"/>
      <c r="O225" s="101"/>
      <c r="P225" s="102"/>
      <c r="Q225" s="98"/>
      <c r="R225" s="98"/>
      <c r="S225" s="98"/>
      <c r="T225" s="98"/>
      <c r="U225" s="98"/>
      <c r="V225" s="98"/>
      <c r="W225" s="103"/>
      <c r="X225" s="103"/>
      <c r="Y225" s="103"/>
      <c r="Z225" s="103"/>
      <c r="AA225" s="103"/>
      <c r="AB225" s="103"/>
      <c r="AC225" s="103"/>
      <c r="AD225" s="103"/>
      <c r="AE225" s="103"/>
      <c r="AF225" s="103"/>
      <c r="AG225" s="103"/>
      <c r="AH225" s="103"/>
      <c r="AI225" s="103"/>
      <c r="AJ225" s="103"/>
      <c r="AX225" s="103"/>
      <c r="AY225" s="103"/>
      <c r="AZ225" s="103"/>
      <c r="BA225" s="103"/>
    </row>
    <row r="226" spans="9:53" ht="15.75" customHeight="1" x14ac:dyDescent="0.25">
      <c r="I226" s="98"/>
      <c r="J226" s="98"/>
      <c r="K226" s="99"/>
      <c r="L226" s="99"/>
      <c r="M226" s="99"/>
      <c r="N226" s="99"/>
      <c r="O226" s="101"/>
      <c r="P226" s="102"/>
      <c r="Q226" s="98"/>
      <c r="R226" s="98"/>
      <c r="S226" s="98"/>
      <c r="T226" s="98"/>
      <c r="U226" s="98"/>
      <c r="V226" s="98"/>
      <c r="W226" s="103"/>
      <c r="X226" s="103"/>
      <c r="Y226" s="103"/>
      <c r="Z226" s="103"/>
      <c r="AA226" s="103"/>
      <c r="AB226" s="103"/>
      <c r="AC226" s="103"/>
      <c r="AD226" s="103"/>
      <c r="AE226" s="103"/>
      <c r="AF226" s="103"/>
      <c r="AG226" s="103"/>
      <c r="AH226" s="103"/>
      <c r="AI226" s="103"/>
      <c r="AJ226" s="103"/>
      <c r="AX226" s="103"/>
      <c r="AY226" s="103"/>
      <c r="AZ226" s="103"/>
      <c r="BA226" s="103"/>
    </row>
    <row r="227" spans="9:53" ht="15.75" customHeight="1" x14ac:dyDescent="0.25">
      <c r="I227" s="98"/>
      <c r="J227" s="98"/>
      <c r="K227" s="99"/>
      <c r="L227" s="99"/>
      <c r="M227" s="99"/>
      <c r="N227" s="99"/>
      <c r="O227" s="101"/>
      <c r="P227" s="102"/>
      <c r="Q227" s="98"/>
      <c r="R227" s="98"/>
      <c r="S227" s="98"/>
      <c r="T227" s="98"/>
      <c r="U227" s="98"/>
      <c r="V227" s="98"/>
      <c r="W227" s="103"/>
      <c r="X227" s="103"/>
      <c r="Y227" s="103"/>
      <c r="Z227" s="103"/>
      <c r="AA227" s="103"/>
      <c r="AB227" s="103"/>
      <c r="AC227" s="103"/>
      <c r="AD227" s="103"/>
      <c r="AE227" s="103"/>
      <c r="AF227" s="103"/>
      <c r="AG227" s="103"/>
      <c r="AH227" s="103"/>
      <c r="AI227" s="103"/>
      <c r="AJ227" s="103"/>
      <c r="AX227" s="103"/>
      <c r="AY227" s="103"/>
      <c r="AZ227" s="103"/>
      <c r="BA227" s="103"/>
    </row>
    <row r="228" spans="9:53" ht="15.75" customHeight="1" x14ac:dyDescent="0.25">
      <c r="I228" s="98"/>
      <c r="J228" s="98"/>
      <c r="K228" s="99"/>
      <c r="L228" s="99"/>
      <c r="M228" s="99"/>
      <c r="N228" s="99"/>
      <c r="O228" s="101"/>
      <c r="P228" s="102"/>
      <c r="Q228" s="98"/>
      <c r="R228" s="98"/>
      <c r="S228" s="98"/>
      <c r="T228" s="98"/>
      <c r="U228" s="98"/>
      <c r="V228" s="98"/>
      <c r="W228" s="103"/>
      <c r="X228" s="103"/>
      <c r="Y228" s="103"/>
      <c r="Z228" s="103"/>
      <c r="AA228" s="103"/>
      <c r="AB228" s="103"/>
      <c r="AC228" s="103"/>
      <c r="AD228" s="103"/>
      <c r="AE228" s="103"/>
      <c r="AF228" s="103"/>
      <c r="AG228" s="103"/>
      <c r="AH228" s="103"/>
      <c r="AI228" s="103"/>
      <c r="AJ228" s="103"/>
      <c r="AX228" s="103"/>
      <c r="AY228" s="103"/>
      <c r="AZ228" s="103"/>
      <c r="BA228" s="103"/>
    </row>
    <row r="229" spans="9:53" ht="15.75" customHeight="1" x14ac:dyDescent="0.25">
      <c r="W229" s="103"/>
      <c r="X229" s="103"/>
      <c r="Y229" s="103"/>
      <c r="Z229" s="103"/>
      <c r="AA229" s="103"/>
      <c r="AB229" s="103"/>
      <c r="AC229" s="103"/>
      <c r="AD229" s="103"/>
      <c r="AE229" s="103"/>
      <c r="AF229" s="103"/>
      <c r="AG229" s="103"/>
      <c r="AH229" s="103"/>
      <c r="AI229" s="103"/>
      <c r="AJ229" s="103"/>
      <c r="AX229" s="103"/>
      <c r="AY229" s="103"/>
      <c r="AZ229" s="103"/>
      <c r="BA229" s="103"/>
    </row>
    <row r="230" spans="9:53" ht="15.75" customHeight="1" x14ac:dyDescent="0.25">
      <c r="W230" s="103"/>
      <c r="X230" s="103"/>
      <c r="Y230" s="103"/>
      <c r="Z230" s="103"/>
      <c r="AA230" s="103"/>
      <c r="AB230" s="103"/>
      <c r="AC230" s="103"/>
      <c r="AD230" s="103"/>
      <c r="AE230" s="103"/>
      <c r="AF230" s="103"/>
      <c r="AG230" s="103"/>
      <c r="AH230" s="103"/>
      <c r="AI230" s="103"/>
      <c r="AJ230" s="103"/>
      <c r="AX230" s="103"/>
      <c r="AY230" s="103"/>
      <c r="AZ230" s="103"/>
      <c r="BA230" s="103"/>
    </row>
    <row r="231" spans="9:53" ht="15.75" customHeight="1" x14ac:dyDescent="0.25">
      <c r="W231" s="103"/>
      <c r="X231" s="103"/>
      <c r="Y231" s="103"/>
      <c r="Z231" s="103"/>
      <c r="AA231" s="103"/>
      <c r="AB231" s="103"/>
      <c r="AC231" s="103"/>
      <c r="AD231" s="103"/>
      <c r="AE231" s="103"/>
      <c r="AF231" s="103"/>
      <c r="AG231" s="103"/>
      <c r="AH231" s="103"/>
      <c r="AI231" s="103"/>
      <c r="AJ231" s="103"/>
      <c r="AX231" s="103"/>
      <c r="AY231" s="103"/>
      <c r="AZ231" s="103"/>
      <c r="BA231" s="103"/>
    </row>
    <row r="232" spans="9:53" ht="15.75" customHeight="1" x14ac:dyDescent="0.25">
      <c r="W232" s="103"/>
      <c r="X232" s="103"/>
      <c r="Y232" s="103"/>
      <c r="Z232" s="103"/>
      <c r="AA232" s="103"/>
      <c r="AB232" s="103"/>
      <c r="AC232" s="103"/>
      <c r="AD232" s="103"/>
      <c r="AE232" s="103"/>
      <c r="AF232" s="103"/>
      <c r="AG232" s="103"/>
      <c r="AH232" s="103"/>
      <c r="AI232" s="103"/>
      <c r="AJ232" s="103"/>
      <c r="AX232" s="103"/>
      <c r="AY232" s="103"/>
      <c r="AZ232" s="103"/>
      <c r="BA232" s="103"/>
    </row>
    <row r="233" spans="9:53" ht="15.75" customHeight="1" x14ac:dyDescent="0.25">
      <c r="W233" s="103"/>
      <c r="X233" s="103"/>
      <c r="Y233" s="103"/>
      <c r="Z233" s="103"/>
      <c r="AA233" s="103"/>
      <c r="AB233" s="103"/>
      <c r="AC233" s="103"/>
      <c r="AD233" s="103"/>
      <c r="AE233" s="103"/>
      <c r="AF233" s="103"/>
      <c r="AG233" s="103"/>
      <c r="AH233" s="103"/>
      <c r="AI233" s="103"/>
      <c r="AJ233" s="103"/>
      <c r="AX233" s="103"/>
      <c r="AY233" s="103"/>
      <c r="AZ233" s="103"/>
      <c r="BA233" s="103"/>
    </row>
    <row r="234" spans="9:53" ht="15.75" customHeight="1" x14ac:dyDescent="0.25">
      <c r="W234" s="103"/>
      <c r="X234" s="103"/>
      <c r="Y234" s="103"/>
      <c r="Z234" s="103"/>
      <c r="AA234" s="103"/>
      <c r="AB234" s="103"/>
      <c r="AC234" s="103"/>
      <c r="AD234" s="103"/>
      <c r="AE234" s="103"/>
      <c r="AF234" s="103"/>
      <c r="AG234" s="103"/>
      <c r="AH234" s="103"/>
      <c r="AI234" s="103"/>
      <c r="AJ234" s="103"/>
      <c r="AX234" s="103"/>
      <c r="AY234" s="103"/>
      <c r="AZ234" s="103"/>
      <c r="BA234" s="103"/>
    </row>
    <row r="235" spans="9:53" ht="15.75" customHeight="1" x14ac:dyDescent="0.25">
      <c r="W235" s="103"/>
      <c r="X235" s="103"/>
      <c r="Y235" s="103"/>
      <c r="Z235" s="103"/>
      <c r="AA235" s="103"/>
      <c r="AB235" s="103"/>
      <c r="AC235" s="103"/>
      <c r="AD235" s="103"/>
      <c r="AE235" s="103"/>
      <c r="AF235" s="103"/>
      <c r="AG235" s="103"/>
      <c r="AH235" s="103"/>
      <c r="AI235" s="103"/>
      <c r="AJ235" s="103"/>
      <c r="AX235" s="103"/>
      <c r="AY235" s="103"/>
      <c r="AZ235" s="103"/>
      <c r="BA235" s="103"/>
    </row>
    <row r="236" spans="9:53" ht="15.75" customHeight="1" x14ac:dyDescent="0.25">
      <c r="W236" s="103"/>
      <c r="X236" s="103"/>
      <c r="Y236" s="103"/>
      <c r="Z236" s="103"/>
      <c r="AA236" s="103"/>
      <c r="AB236" s="103"/>
      <c r="AC236" s="103"/>
      <c r="AD236" s="103"/>
      <c r="AE236" s="103"/>
      <c r="AF236" s="103"/>
      <c r="AG236" s="103"/>
      <c r="AH236" s="103"/>
      <c r="AI236" s="103"/>
      <c r="AJ236" s="103"/>
      <c r="AX236" s="103"/>
      <c r="AY236" s="103"/>
      <c r="AZ236" s="103"/>
      <c r="BA236" s="103"/>
    </row>
    <row r="237" spans="9:53" ht="15.75" customHeight="1" x14ac:dyDescent="0.25">
      <c r="W237" s="103"/>
      <c r="X237" s="103"/>
      <c r="Y237" s="103"/>
      <c r="Z237" s="103"/>
      <c r="AA237" s="103"/>
      <c r="AB237" s="103"/>
      <c r="AC237" s="103"/>
      <c r="AD237" s="103"/>
      <c r="AE237" s="103"/>
      <c r="AF237" s="103"/>
      <c r="AG237" s="103"/>
      <c r="AH237" s="103"/>
      <c r="AI237" s="103"/>
      <c r="AJ237" s="103"/>
      <c r="AX237" s="103"/>
      <c r="AY237" s="103"/>
      <c r="AZ237" s="103"/>
      <c r="BA237" s="103"/>
    </row>
    <row r="238" spans="9:53" ht="15.75" customHeight="1" x14ac:dyDescent="0.25">
      <c r="W238" s="103"/>
      <c r="X238" s="103"/>
      <c r="Y238" s="103"/>
      <c r="Z238" s="103"/>
      <c r="AA238" s="103"/>
      <c r="AB238" s="103"/>
      <c r="AC238" s="103"/>
      <c r="AD238" s="103"/>
      <c r="AE238" s="103"/>
      <c r="AF238" s="103"/>
      <c r="AG238" s="103"/>
      <c r="AH238" s="103"/>
      <c r="AI238" s="103"/>
      <c r="AJ238" s="103"/>
      <c r="AX238" s="103"/>
      <c r="AY238" s="103"/>
      <c r="AZ238" s="103"/>
      <c r="BA238" s="103"/>
    </row>
    <row r="239" spans="9:53" ht="15.75" customHeight="1" x14ac:dyDescent="0.25">
      <c r="W239" s="103"/>
      <c r="X239" s="103"/>
      <c r="Y239" s="103"/>
      <c r="Z239" s="103"/>
      <c r="AA239" s="103"/>
      <c r="AB239" s="103"/>
      <c r="AC239" s="103"/>
      <c r="AD239" s="103"/>
      <c r="AE239" s="103"/>
      <c r="AF239" s="103"/>
      <c r="AG239" s="103"/>
      <c r="AH239" s="103"/>
      <c r="AI239" s="103"/>
      <c r="AJ239" s="103"/>
      <c r="AX239" s="103"/>
      <c r="AY239" s="103"/>
      <c r="AZ239" s="103"/>
      <c r="BA239" s="103"/>
    </row>
    <row r="240" spans="9:53" ht="15.75" customHeight="1" x14ac:dyDescent="0.25">
      <c r="W240" s="103"/>
      <c r="X240" s="103"/>
      <c r="Y240" s="103"/>
      <c r="Z240" s="103"/>
      <c r="AA240" s="103"/>
      <c r="AB240" s="103"/>
      <c r="AC240" s="103"/>
      <c r="AD240" s="103"/>
      <c r="AE240" s="103"/>
      <c r="AF240" s="103"/>
      <c r="AG240" s="103"/>
      <c r="AH240" s="103"/>
      <c r="AI240" s="103"/>
      <c r="AJ240" s="103"/>
      <c r="AX240" s="103"/>
      <c r="AY240" s="103"/>
      <c r="AZ240" s="103"/>
      <c r="BA240" s="103"/>
    </row>
    <row r="241" spans="23:53" ht="15.75" customHeight="1" x14ac:dyDescent="0.25">
      <c r="W241" s="103"/>
      <c r="X241" s="103"/>
      <c r="Y241" s="103"/>
      <c r="Z241" s="103"/>
      <c r="AA241" s="103"/>
      <c r="AB241" s="103"/>
      <c r="AC241" s="103"/>
      <c r="AD241" s="103"/>
      <c r="AE241" s="103"/>
      <c r="AF241" s="103"/>
      <c r="AG241" s="103"/>
      <c r="AH241" s="103"/>
      <c r="AI241" s="103"/>
      <c r="AJ241" s="103"/>
      <c r="AX241" s="103"/>
      <c r="AY241" s="103"/>
      <c r="AZ241" s="103"/>
      <c r="BA241" s="103"/>
    </row>
    <row r="242" spans="23:53" ht="15.75" customHeight="1" x14ac:dyDescent="0.25">
      <c r="W242" s="103"/>
      <c r="X242" s="103"/>
      <c r="Y242" s="103"/>
      <c r="Z242" s="103"/>
      <c r="AA242" s="103"/>
      <c r="AB242" s="103"/>
      <c r="AC242" s="103"/>
      <c r="AD242" s="103"/>
      <c r="AE242" s="103"/>
      <c r="AF242" s="103"/>
      <c r="AG242" s="103"/>
      <c r="AH242" s="103"/>
      <c r="AI242" s="103"/>
      <c r="AJ242" s="103"/>
      <c r="AX242" s="103"/>
      <c r="AY242" s="103"/>
      <c r="AZ242" s="103"/>
      <c r="BA242" s="103"/>
    </row>
    <row r="243" spans="23:53" ht="15.75" customHeight="1" x14ac:dyDescent="0.25">
      <c r="W243" s="103"/>
      <c r="X243" s="103"/>
      <c r="Y243" s="103"/>
      <c r="Z243" s="103"/>
      <c r="AA243" s="103"/>
      <c r="AB243" s="103"/>
      <c r="AC243" s="103"/>
      <c r="AD243" s="103"/>
      <c r="AE243" s="103"/>
      <c r="AF243" s="103"/>
      <c r="AG243" s="103"/>
      <c r="AH243" s="103"/>
      <c r="AI243" s="103"/>
      <c r="AJ243" s="103"/>
      <c r="AX243" s="103"/>
      <c r="AY243" s="103"/>
      <c r="AZ243" s="103"/>
      <c r="BA243" s="103"/>
    </row>
    <row r="244" spans="23:53" ht="15.75" customHeight="1" x14ac:dyDescent="0.25">
      <c r="W244" s="103"/>
      <c r="X244" s="103"/>
      <c r="Y244" s="103"/>
      <c r="Z244" s="103"/>
      <c r="AA244" s="103"/>
      <c r="AB244" s="103"/>
      <c r="AC244" s="103"/>
      <c r="AD244" s="103"/>
      <c r="AE244" s="103"/>
      <c r="AF244" s="103"/>
      <c r="AG244" s="103"/>
      <c r="AH244" s="103"/>
      <c r="AI244" s="103"/>
      <c r="AJ244" s="103"/>
      <c r="AX244" s="103"/>
      <c r="AY244" s="103"/>
      <c r="AZ244" s="103"/>
      <c r="BA244" s="103"/>
    </row>
    <row r="245" spans="23:53" ht="15.75" customHeight="1" x14ac:dyDescent="0.25">
      <c r="W245" s="103"/>
      <c r="X245" s="103"/>
      <c r="Y245" s="103"/>
      <c r="Z245" s="103"/>
      <c r="AA245" s="103"/>
      <c r="AB245" s="103"/>
      <c r="AC245" s="103"/>
      <c r="AD245" s="103"/>
      <c r="AE245" s="103"/>
      <c r="AF245" s="103"/>
      <c r="AG245" s="103"/>
      <c r="AH245" s="103"/>
      <c r="AI245" s="103"/>
      <c r="AJ245" s="103"/>
      <c r="AX245" s="103"/>
      <c r="AY245" s="103"/>
      <c r="AZ245" s="103"/>
      <c r="BA245" s="103"/>
    </row>
    <row r="246" spans="23:53" ht="15.75" customHeight="1" x14ac:dyDescent="0.25">
      <c r="W246" s="103"/>
      <c r="X246" s="103"/>
      <c r="Y246" s="103"/>
      <c r="Z246" s="103"/>
      <c r="AA246" s="103"/>
      <c r="AB246" s="103"/>
      <c r="AC246" s="103"/>
      <c r="AD246" s="103"/>
      <c r="AE246" s="103"/>
      <c r="AF246" s="103"/>
      <c r="AG246" s="103"/>
      <c r="AH246" s="103"/>
      <c r="AI246" s="103"/>
      <c r="AJ246" s="103"/>
      <c r="AX246" s="103"/>
      <c r="AY246" s="103"/>
      <c r="AZ246" s="103"/>
      <c r="BA246" s="103"/>
    </row>
    <row r="247" spans="23:53" ht="15.75" customHeight="1" x14ac:dyDescent="0.25">
      <c r="W247" s="103"/>
      <c r="X247" s="103"/>
      <c r="Y247" s="103"/>
      <c r="Z247" s="103"/>
      <c r="AA247" s="103"/>
      <c r="AB247" s="103"/>
      <c r="AC247" s="103"/>
      <c r="AD247" s="103"/>
      <c r="AE247" s="103"/>
      <c r="AF247" s="103"/>
      <c r="AG247" s="103"/>
      <c r="AH247" s="103"/>
      <c r="AI247" s="103"/>
      <c r="AJ247" s="103"/>
      <c r="AX247" s="103"/>
      <c r="AY247" s="103"/>
      <c r="AZ247" s="103"/>
      <c r="BA247" s="103"/>
    </row>
    <row r="248" spans="23:53" ht="15.75" customHeight="1" x14ac:dyDescent="0.25">
      <c r="W248" s="103"/>
      <c r="X248" s="103"/>
      <c r="Y248" s="103"/>
      <c r="Z248" s="103"/>
      <c r="AA248" s="103"/>
      <c r="AB248" s="103"/>
      <c r="AC248" s="103"/>
      <c r="AD248" s="103"/>
      <c r="AE248" s="103"/>
      <c r="AF248" s="103"/>
      <c r="AG248" s="103"/>
      <c r="AH248" s="103"/>
      <c r="AI248" s="103"/>
      <c r="AJ248" s="103"/>
      <c r="AX248" s="103"/>
      <c r="AY248" s="103"/>
      <c r="AZ248" s="103"/>
      <c r="BA248" s="103"/>
    </row>
    <row r="249" spans="23:53" ht="15.75" customHeight="1" x14ac:dyDescent="0.25">
      <c r="W249" s="103"/>
      <c r="X249" s="103"/>
      <c r="Y249" s="103"/>
      <c r="Z249" s="103"/>
      <c r="AA249" s="103"/>
      <c r="AB249" s="103"/>
      <c r="AC249" s="103"/>
      <c r="AD249" s="103"/>
      <c r="AE249" s="103"/>
      <c r="AF249" s="103"/>
      <c r="AG249" s="103"/>
      <c r="AH249" s="103"/>
      <c r="AI249" s="103"/>
      <c r="AJ249" s="103"/>
      <c r="AX249" s="103"/>
      <c r="AY249" s="103"/>
      <c r="AZ249" s="103"/>
      <c r="BA249" s="103"/>
    </row>
    <row r="250" spans="23:53" ht="15.75" customHeight="1" x14ac:dyDescent="0.25">
      <c r="W250" s="103"/>
      <c r="X250" s="103"/>
      <c r="Y250" s="103"/>
      <c r="Z250" s="103"/>
      <c r="AA250" s="103"/>
      <c r="AB250" s="103"/>
      <c r="AC250" s="103"/>
      <c r="AD250" s="103"/>
      <c r="AE250" s="103"/>
      <c r="AF250" s="103"/>
      <c r="AG250" s="103"/>
      <c r="AH250" s="103"/>
      <c r="AI250" s="103"/>
      <c r="AJ250" s="103"/>
      <c r="AX250" s="103"/>
      <c r="AY250" s="103"/>
      <c r="AZ250" s="103"/>
      <c r="BA250" s="103"/>
    </row>
    <row r="251" spans="23:53" ht="15.75" customHeight="1" x14ac:dyDescent="0.25">
      <c r="W251" s="103"/>
      <c r="X251" s="103"/>
      <c r="Y251" s="103"/>
      <c r="Z251" s="103"/>
      <c r="AA251" s="103"/>
      <c r="AB251" s="103"/>
      <c r="AC251" s="103"/>
      <c r="AD251" s="103"/>
      <c r="AE251" s="103"/>
      <c r="AF251" s="103"/>
      <c r="AG251" s="103"/>
      <c r="AH251" s="103"/>
      <c r="AI251" s="103"/>
      <c r="AJ251" s="103"/>
      <c r="AX251" s="103"/>
      <c r="AY251" s="103"/>
      <c r="AZ251" s="103"/>
      <c r="BA251" s="103"/>
    </row>
    <row r="252" spans="23:53" ht="15.75" customHeight="1" x14ac:dyDescent="0.25">
      <c r="W252" s="103"/>
      <c r="X252" s="103"/>
      <c r="Y252" s="103"/>
      <c r="Z252" s="103"/>
      <c r="AA252" s="103"/>
      <c r="AB252" s="103"/>
      <c r="AC252" s="103"/>
      <c r="AD252" s="103"/>
      <c r="AE252" s="103"/>
      <c r="AF252" s="103"/>
      <c r="AG252" s="103"/>
      <c r="AH252" s="103"/>
      <c r="AI252" s="103"/>
      <c r="AJ252" s="103"/>
      <c r="AX252" s="103"/>
      <c r="AY252" s="103"/>
      <c r="AZ252" s="103"/>
      <c r="BA252" s="103"/>
    </row>
    <row r="253" spans="23:53" ht="15.75" customHeight="1" x14ac:dyDescent="0.25">
      <c r="W253" s="103"/>
      <c r="X253" s="103"/>
      <c r="Y253" s="103"/>
      <c r="Z253" s="103"/>
      <c r="AA253" s="103"/>
      <c r="AB253" s="103"/>
      <c r="AC253" s="103"/>
      <c r="AD253" s="103"/>
      <c r="AE253" s="103"/>
      <c r="AF253" s="103"/>
      <c r="AG253" s="103"/>
      <c r="AH253" s="103"/>
      <c r="AI253" s="103"/>
      <c r="AJ253" s="103"/>
      <c r="AX253" s="103"/>
      <c r="AY253" s="103"/>
      <c r="AZ253" s="103"/>
      <c r="BA253" s="103"/>
    </row>
    <row r="254" spans="23:53" ht="15.75" customHeight="1" x14ac:dyDescent="0.25">
      <c r="W254" s="103"/>
      <c r="X254" s="103"/>
      <c r="Y254" s="103"/>
      <c r="Z254" s="103"/>
      <c r="AA254" s="103"/>
      <c r="AB254" s="103"/>
      <c r="AC254" s="103"/>
      <c r="AD254" s="103"/>
      <c r="AE254" s="103"/>
      <c r="AF254" s="103"/>
      <c r="AG254" s="103"/>
      <c r="AH254" s="103"/>
      <c r="AI254" s="103"/>
      <c r="AJ254" s="103"/>
      <c r="AX254" s="103"/>
      <c r="AY254" s="103"/>
      <c r="AZ254" s="103"/>
      <c r="BA254" s="103"/>
    </row>
    <row r="255" spans="23:53" ht="15.75" customHeight="1" x14ac:dyDescent="0.25">
      <c r="W255" s="103"/>
      <c r="X255" s="103"/>
      <c r="Y255" s="103"/>
      <c r="Z255" s="103"/>
      <c r="AA255" s="103"/>
      <c r="AB255" s="103"/>
      <c r="AC255" s="103"/>
      <c r="AD255" s="103"/>
      <c r="AE255" s="103"/>
      <c r="AF255" s="103"/>
      <c r="AG255" s="103"/>
      <c r="AH255" s="103"/>
      <c r="AI255" s="103"/>
      <c r="AJ255" s="103"/>
      <c r="AX255" s="103"/>
      <c r="AY255" s="103"/>
      <c r="AZ255" s="103"/>
      <c r="BA255" s="103"/>
    </row>
    <row r="256" spans="23:53" ht="15.75" customHeight="1" x14ac:dyDescent="0.25">
      <c r="W256" s="103"/>
      <c r="X256" s="103"/>
      <c r="Y256" s="103"/>
      <c r="Z256" s="103"/>
      <c r="AA256" s="103"/>
      <c r="AB256" s="103"/>
      <c r="AC256" s="103"/>
      <c r="AD256" s="103"/>
      <c r="AE256" s="103"/>
      <c r="AF256" s="103"/>
      <c r="AG256" s="103"/>
      <c r="AH256" s="103"/>
      <c r="AI256" s="103"/>
      <c r="AJ256" s="103"/>
      <c r="AX256" s="103"/>
      <c r="AY256" s="103"/>
      <c r="AZ256" s="103"/>
      <c r="BA256" s="103"/>
    </row>
    <row r="257" spans="23:53" ht="15.75" customHeight="1" x14ac:dyDescent="0.25">
      <c r="W257" s="103"/>
      <c r="X257" s="103"/>
      <c r="Y257" s="103"/>
      <c r="Z257" s="103"/>
      <c r="AA257" s="103"/>
      <c r="AB257" s="103"/>
      <c r="AC257" s="103"/>
      <c r="AD257" s="103"/>
      <c r="AE257" s="103"/>
      <c r="AF257" s="103"/>
      <c r="AG257" s="103"/>
      <c r="AH257" s="103"/>
      <c r="AI257" s="103"/>
      <c r="AJ257" s="103"/>
      <c r="AX257" s="103"/>
      <c r="AY257" s="103"/>
      <c r="AZ257" s="103"/>
      <c r="BA257" s="103"/>
    </row>
    <row r="258" spans="23:53" ht="15.75" customHeight="1" x14ac:dyDescent="0.25">
      <c r="W258" s="103"/>
      <c r="X258" s="103"/>
      <c r="Y258" s="103"/>
      <c r="Z258" s="103"/>
      <c r="AA258" s="103"/>
      <c r="AB258" s="103"/>
      <c r="AC258" s="103"/>
      <c r="AD258" s="103"/>
      <c r="AE258" s="103"/>
      <c r="AF258" s="103"/>
      <c r="AG258" s="103"/>
      <c r="AH258" s="103"/>
      <c r="AI258" s="103"/>
      <c r="AJ258" s="103"/>
      <c r="AX258" s="103"/>
      <c r="AY258" s="103"/>
      <c r="AZ258" s="103"/>
      <c r="BA258" s="103"/>
    </row>
    <row r="259" spans="23:53" ht="15.75" customHeight="1" x14ac:dyDescent="0.25">
      <c r="W259" s="103"/>
      <c r="X259" s="103"/>
      <c r="Y259" s="103"/>
      <c r="Z259" s="103"/>
      <c r="AA259" s="103"/>
      <c r="AB259" s="103"/>
      <c r="AC259" s="103"/>
      <c r="AD259" s="103"/>
      <c r="AE259" s="103"/>
      <c r="AF259" s="103"/>
      <c r="AG259" s="103"/>
      <c r="AH259" s="103"/>
      <c r="AI259" s="103"/>
      <c r="AJ259" s="103"/>
      <c r="AX259" s="103"/>
      <c r="AY259" s="103"/>
      <c r="AZ259" s="103"/>
      <c r="BA259" s="103"/>
    </row>
    <row r="260" spans="23:53" ht="15.75" customHeight="1" x14ac:dyDescent="0.25">
      <c r="W260" s="103"/>
      <c r="X260" s="103"/>
      <c r="Y260" s="103"/>
      <c r="Z260" s="103"/>
      <c r="AA260" s="103"/>
      <c r="AB260" s="103"/>
      <c r="AC260" s="103"/>
      <c r="AD260" s="103"/>
      <c r="AE260" s="103"/>
      <c r="AF260" s="103"/>
      <c r="AG260" s="103"/>
      <c r="AH260" s="103"/>
      <c r="AI260" s="103"/>
      <c r="AJ260" s="103"/>
      <c r="AX260" s="103"/>
      <c r="AY260" s="103"/>
      <c r="AZ260" s="103"/>
      <c r="BA260" s="103"/>
    </row>
    <row r="261" spans="23:53" ht="15.75" customHeight="1" x14ac:dyDescent="0.25">
      <c r="W261" s="103"/>
      <c r="X261" s="103"/>
      <c r="Y261" s="103"/>
      <c r="Z261" s="103"/>
      <c r="AA261" s="103"/>
      <c r="AB261" s="103"/>
      <c r="AC261" s="103"/>
      <c r="AD261" s="103"/>
      <c r="AE261" s="103"/>
      <c r="AF261" s="103"/>
      <c r="AG261" s="103"/>
      <c r="AH261" s="103"/>
      <c r="AI261" s="103"/>
      <c r="AJ261" s="103"/>
      <c r="AX261" s="103"/>
      <c r="AY261" s="103"/>
      <c r="AZ261" s="103"/>
      <c r="BA261" s="103"/>
    </row>
    <row r="262" spans="23:53" ht="15.75" customHeight="1" x14ac:dyDescent="0.25">
      <c r="W262" s="103"/>
      <c r="X262" s="103"/>
      <c r="Y262" s="103"/>
      <c r="Z262" s="103"/>
      <c r="AA262" s="103"/>
      <c r="AB262" s="103"/>
      <c r="AC262" s="103"/>
      <c r="AD262" s="103"/>
      <c r="AE262" s="103"/>
      <c r="AF262" s="103"/>
      <c r="AG262" s="103"/>
      <c r="AH262" s="103"/>
      <c r="AI262" s="103"/>
      <c r="AJ262" s="103"/>
      <c r="AX262" s="103"/>
      <c r="AY262" s="103"/>
      <c r="AZ262" s="103"/>
      <c r="BA262" s="103"/>
    </row>
    <row r="263" spans="23:53" ht="15.75" customHeight="1" x14ac:dyDescent="0.25">
      <c r="W263" s="103"/>
      <c r="X263" s="103"/>
      <c r="Y263" s="103"/>
      <c r="Z263" s="103"/>
      <c r="AA263" s="103"/>
      <c r="AB263" s="103"/>
      <c r="AC263" s="103"/>
      <c r="AD263" s="103"/>
      <c r="AE263" s="103"/>
      <c r="AF263" s="103"/>
      <c r="AG263" s="103"/>
      <c r="AH263" s="103"/>
      <c r="AI263" s="103"/>
      <c r="AJ263" s="103"/>
      <c r="AX263" s="103"/>
      <c r="AY263" s="103"/>
      <c r="AZ263" s="103"/>
      <c r="BA263" s="103"/>
    </row>
    <row r="264" spans="23:53" ht="15.75" customHeight="1" x14ac:dyDescent="0.25">
      <c r="W264" s="103"/>
      <c r="X264" s="103"/>
      <c r="Y264" s="103"/>
      <c r="Z264" s="103"/>
      <c r="AA264" s="103"/>
      <c r="AB264" s="103"/>
      <c r="AC264" s="103"/>
      <c r="AD264" s="103"/>
      <c r="AE264" s="103"/>
      <c r="AF264" s="103"/>
      <c r="AG264" s="103"/>
      <c r="AH264" s="103"/>
      <c r="AI264" s="103"/>
      <c r="AJ264" s="103"/>
      <c r="AX264" s="103"/>
      <c r="AY264" s="103"/>
      <c r="AZ264" s="103"/>
      <c r="BA264" s="103"/>
    </row>
    <row r="265" spans="23:53" ht="15.75" customHeight="1" x14ac:dyDescent="0.25">
      <c r="W265" s="103"/>
      <c r="X265" s="103"/>
      <c r="Y265" s="103"/>
      <c r="Z265" s="103"/>
      <c r="AA265" s="103"/>
      <c r="AB265" s="103"/>
      <c r="AC265" s="103"/>
      <c r="AD265" s="103"/>
      <c r="AE265" s="103"/>
      <c r="AF265" s="103"/>
      <c r="AG265" s="103"/>
      <c r="AH265" s="103"/>
      <c r="AI265" s="103"/>
      <c r="AJ265" s="103"/>
      <c r="AX265" s="103"/>
      <c r="AY265" s="103"/>
      <c r="AZ265" s="103"/>
      <c r="BA265" s="103"/>
    </row>
    <row r="266" spans="23:53" ht="15.75" customHeight="1" x14ac:dyDescent="0.25">
      <c r="W266" s="103"/>
      <c r="X266" s="103"/>
      <c r="Y266" s="103"/>
      <c r="Z266" s="103"/>
      <c r="AA266" s="103"/>
      <c r="AB266" s="103"/>
      <c r="AC266" s="103"/>
      <c r="AD266" s="103"/>
      <c r="AE266" s="103"/>
      <c r="AF266" s="103"/>
      <c r="AG266" s="103"/>
      <c r="AH266" s="103"/>
      <c r="AI266" s="103"/>
      <c r="AJ266" s="103"/>
      <c r="AX266" s="103"/>
      <c r="AY266" s="103"/>
      <c r="AZ266" s="103"/>
      <c r="BA266" s="103"/>
    </row>
    <row r="267" spans="23:53" ht="15.75" customHeight="1" x14ac:dyDescent="0.25">
      <c r="W267" s="103"/>
      <c r="X267" s="103"/>
      <c r="Y267" s="103"/>
      <c r="Z267" s="103"/>
      <c r="AA267" s="103"/>
      <c r="AB267" s="103"/>
      <c r="AC267" s="103"/>
      <c r="AD267" s="103"/>
      <c r="AE267" s="103"/>
      <c r="AF267" s="103"/>
      <c r="AG267" s="103"/>
      <c r="AH267" s="103"/>
      <c r="AI267" s="103"/>
      <c r="AJ267" s="103"/>
      <c r="AX267" s="103"/>
      <c r="AY267" s="103"/>
      <c r="AZ267" s="103"/>
      <c r="BA267" s="103"/>
    </row>
    <row r="268" spans="23:53" ht="15.75" customHeight="1" x14ac:dyDescent="0.25">
      <c r="W268" s="103"/>
      <c r="X268" s="103"/>
      <c r="Y268" s="103"/>
      <c r="Z268" s="103"/>
      <c r="AA268" s="103"/>
      <c r="AB268" s="103"/>
      <c r="AC268" s="103"/>
      <c r="AD268" s="103"/>
      <c r="AE268" s="103"/>
      <c r="AF268" s="103"/>
      <c r="AG268" s="103"/>
      <c r="AH268" s="103"/>
      <c r="AI268" s="103"/>
      <c r="AJ268" s="103"/>
      <c r="AX268" s="103"/>
      <c r="AY268" s="103"/>
      <c r="AZ268" s="103"/>
      <c r="BA268" s="103"/>
    </row>
    <row r="269" spans="23:53" ht="15.75" customHeight="1" x14ac:dyDescent="0.25">
      <c r="W269" s="103"/>
      <c r="X269" s="103"/>
      <c r="Y269" s="103"/>
      <c r="Z269" s="103"/>
      <c r="AA269" s="103"/>
      <c r="AB269" s="103"/>
      <c r="AC269" s="103"/>
      <c r="AD269" s="103"/>
      <c r="AE269" s="103"/>
      <c r="AF269" s="103"/>
      <c r="AG269" s="103"/>
      <c r="AH269" s="103"/>
      <c r="AI269" s="103"/>
      <c r="AJ269" s="103"/>
      <c r="AX269" s="103"/>
      <c r="AY269" s="103"/>
      <c r="AZ269" s="103"/>
      <c r="BA269" s="103"/>
    </row>
    <row r="270" spans="23:53" ht="15.75" customHeight="1" x14ac:dyDescent="0.25">
      <c r="W270" s="103"/>
      <c r="X270" s="103"/>
      <c r="Y270" s="103"/>
      <c r="Z270" s="103"/>
      <c r="AA270" s="103"/>
      <c r="AB270" s="103"/>
      <c r="AC270" s="103"/>
      <c r="AD270" s="103"/>
      <c r="AE270" s="103"/>
      <c r="AF270" s="103"/>
      <c r="AG270" s="103"/>
      <c r="AH270" s="103"/>
      <c r="AI270" s="103"/>
      <c r="AJ270" s="103"/>
      <c r="AX270" s="103"/>
      <c r="AY270" s="103"/>
      <c r="AZ270" s="103"/>
      <c r="BA270" s="103"/>
    </row>
    <row r="271" spans="23:53" ht="15.75" customHeight="1" x14ac:dyDescent="0.25">
      <c r="W271" s="103"/>
      <c r="X271" s="103"/>
      <c r="Y271" s="103"/>
      <c r="Z271" s="103"/>
      <c r="AA271" s="103"/>
      <c r="AB271" s="103"/>
      <c r="AC271" s="103"/>
      <c r="AD271" s="103"/>
      <c r="AE271" s="103"/>
      <c r="AF271" s="103"/>
      <c r="AG271" s="103"/>
      <c r="AH271" s="103"/>
      <c r="AI271" s="103"/>
      <c r="AJ271" s="103"/>
      <c r="AX271" s="103"/>
      <c r="AY271" s="103"/>
      <c r="AZ271" s="103"/>
      <c r="BA271" s="103"/>
    </row>
    <row r="272" spans="23:53" ht="15.75" customHeight="1" x14ac:dyDescent="0.25">
      <c r="W272" s="103"/>
      <c r="X272" s="103"/>
      <c r="Y272" s="103"/>
      <c r="Z272" s="103"/>
      <c r="AA272" s="103"/>
      <c r="AB272" s="103"/>
      <c r="AC272" s="103"/>
      <c r="AD272" s="103"/>
      <c r="AE272" s="103"/>
      <c r="AF272" s="103"/>
      <c r="AG272" s="103"/>
      <c r="AH272" s="103"/>
      <c r="AI272" s="103"/>
      <c r="AJ272" s="103"/>
      <c r="AX272" s="103"/>
      <c r="AY272" s="103"/>
      <c r="AZ272" s="103"/>
      <c r="BA272" s="103"/>
    </row>
    <row r="273" spans="23:53" ht="15.75" customHeight="1" x14ac:dyDescent="0.25">
      <c r="W273" s="103"/>
      <c r="X273" s="103"/>
      <c r="Y273" s="103"/>
      <c r="Z273" s="103"/>
      <c r="AA273" s="103"/>
      <c r="AB273" s="103"/>
      <c r="AC273" s="103"/>
      <c r="AD273" s="103"/>
      <c r="AE273" s="103"/>
      <c r="AF273" s="103"/>
      <c r="AG273" s="103"/>
      <c r="AH273" s="103"/>
      <c r="AI273" s="103"/>
      <c r="AJ273" s="103"/>
      <c r="AX273" s="103"/>
      <c r="AY273" s="103"/>
      <c r="AZ273" s="103"/>
      <c r="BA273" s="103"/>
    </row>
    <row r="274" spans="23:53" ht="15.75" customHeight="1" x14ac:dyDescent="0.25">
      <c r="W274" s="103"/>
      <c r="X274" s="103"/>
      <c r="Y274" s="103"/>
      <c r="Z274" s="103"/>
      <c r="AA274" s="103"/>
      <c r="AB274" s="103"/>
      <c r="AC274" s="103"/>
      <c r="AD274" s="103"/>
      <c r="AE274" s="103"/>
      <c r="AF274" s="103"/>
      <c r="AG274" s="103"/>
      <c r="AH274" s="103"/>
      <c r="AI274" s="103"/>
      <c r="AJ274" s="103"/>
      <c r="AX274" s="103"/>
      <c r="AY274" s="103"/>
      <c r="AZ274" s="103"/>
      <c r="BA274" s="103"/>
    </row>
    <row r="275" spans="23:53" ht="15.75" customHeight="1" x14ac:dyDescent="0.25">
      <c r="W275" s="103"/>
      <c r="X275" s="103"/>
      <c r="Y275" s="103"/>
      <c r="Z275" s="103"/>
      <c r="AA275" s="103"/>
      <c r="AB275" s="103"/>
      <c r="AC275" s="103"/>
      <c r="AD275" s="103"/>
      <c r="AE275" s="103"/>
      <c r="AF275" s="103"/>
      <c r="AG275" s="103"/>
      <c r="AH275" s="103"/>
      <c r="AI275" s="103"/>
      <c r="AJ275" s="103"/>
      <c r="AX275" s="103"/>
      <c r="AY275" s="103"/>
      <c r="AZ275" s="103"/>
      <c r="BA275" s="103"/>
    </row>
    <row r="276" spans="23:53" ht="15.75" customHeight="1" x14ac:dyDescent="0.25">
      <c r="W276" s="103"/>
      <c r="X276" s="103"/>
      <c r="Y276" s="103"/>
      <c r="Z276" s="103"/>
      <c r="AA276" s="103"/>
      <c r="AB276" s="103"/>
      <c r="AC276" s="103"/>
      <c r="AD276" s="103"/>
      <c r="AE276" s="103"/>
      <c r="AF276" s="103"/>
      <c r="AG276" s="103"/>
      <c r="AH276" s="103"/>
      <c r="AI276" s="103"/>
      <c r="AJ276" s="103"/>
      <c r="AX276" s="103"/>
      <c r="AY276" s="103"/>
      <c r="AZ276" s="103"/>
      <c r="BA276" s="103"/>
    </row>
    <row r="277" spans="23:53" ht="15.75" customHeight="1" x14ac:dyDescent="0.25">
      <c r="W277" s="103"/>
      <c r="X277" s="103"/>
      <c r="Y277" s="103"/>
      <c r="Z277" s="103"/>
      <c r="AA277" s="103"/>
      <c r="AB277" s="103"/>
      <c r="AC277" s="103"/>
      <c r="AD277" s="103"/>
      <c r="AE277" s="103"/>
      <c r="AF277" s="103"/>
      <c r="AG277" s="103"/>
      <c r="AH277" s="103"/>
      <c r="AI277" s="103"/>
      <c r="AJ277" s="103"/>
      <c r="AX277" s="103"/>
      <c r="AY277" s="103"/>
      <c r="AZ277" s="103"/>
      <c r="BA277" s="103"/>
    </row>
    <row r="278" spans="23:53" ht="15.75" customHeight="1" x14ac:dyDescent="0.25">
      <c r="W278" s="103"/>
      <c r="X278" s="103"/>
      <c r="Y278" s="103"/>
      <c r="Z278" s="103"/>
      <c r="AA278" s="103"/>
      <c r="AB278" s="103"/>
      <c r="AC278" s="103"/>
      <c r="AD278" s="103"/>
      <c r="AE278" s="103"/>
      <c r="AF278" s="103"/>
      <c r="AG278" s="103"/>
      <c r="AH278" s="103"/>
      <c r="AI278" s="103"/>
      <c r="AJ278" s="103"/>
      <c r="AX278" s="103"/>
      <c r="AY278" s="103"/>
      <c r="AZ278" s="103"/>
      <c r="BA278" s="103"/>
    </row>
    <row r="279" spans="23:53" ht="15.75" customHeight="1" x14ac:dyDescent="0.25">
      <c r="W279" s="103"/>
      <c r="X279" s="103"/>
      <c r="Y279" s="103"/>
      <c r="Z279" s="103"/>
      <c r="AA279" s="103"/>
      <c r="AB279" s="103"/>
      <c r="AC279" s="103"/>
      <c r="AD279" s="103"/>
      <c r="AE279" s="103"/>
      <c r="AF279" s="103"/>
      <c r="AG279" s="103"/>
      <c r="AH279" s="103"/>
      <c r="AI279" s="103"/>
      <c r="AJ279" s="103"/>
      <c r="AX279" s="103"/>
      <c r="AY279" s="103"/>
      <c r="AZ279" s="103"/>
      <c r="BA279" s="103"/>
    </row>
    <row r="280" spans="23:53" ht="15.75" customHeight="1" x14ac:dyDescent="0.25">
      <c r="W280" s="103"/>
      <c r="X280" s="103"/>
      <c r="Y280" s="103"/>
      <c r="Z280" s="103"/>
      <c r="AA280" s="103"/>
      <c r="AB280" s="103"/>
      <c r="AC280" s="103"/>
      <c r="AD280" s="103"/>
      <c r="AE280" s="103"/>
      <c r="AF280" s="103"/>
      <c r="AG280" s="103"/>
      <c r="AH280" s="103"/>
      <c r="AI280" s="103"/>
      <c r="AJ280" s="103"/>
      <c r="AX280" s="103"/>
      <c r="AY280" s="103"/>
      <c r="AZ280" s="103"/>
      <c r="BA280" s="103"/>
    </row>
    <row r="281" spans="23:53" ht="15.75" customHeight="1" x14ac:dyDescent="0.25">
      <c r="W281" s="103"/>
      <c r="X281" s="103"/>
      <c r="Y281" s="103"/>
      <c r="Z281" s="103"/>
      <c r="AA281" s="103"/>
      <c r="AB281" s="103"/>
      <c r="AC281" s="103"/>
      <c r="AD281" s="103"/>
      <c r="AE281" s="103"/>
      <c r="AF281" s="103"/>
      <c r="AG281" s="103"/>
      <c r="AH281" s="103"/>
      <c r="AI281" s="103"/>
      <c r="AJ281" s="103"/>
      <c r="AX281" s="103"/>
      <c r="AY281" s="103"/>
      <c r="AZ281" s="103"/>
      <c r="BA281" s="103"/>
    </row>
    <row r="282" spans="23:53" ht="15.75" customHeight="1" x14ac:dyDescent="0.25">
      <c r="W282" s="103"/>
      <c r="X282" s="103"/>
      <c r="Y282" s="103"/>
      <c r="Z282" s="103"/>
      <c r="AA282" s="103"/>
      <c r="AB282" s="103"/>
      <c r="AC282" s="103"/>
      <c r="AD282" s="103"/>
      <c r="AE282" s="103"/>
      <c r="AF282" s="103"/>
      <c r="AG282" s="103"/>
      <c r="AH282" s="103"/>
      <c r="AI282" s="103"/>
      <c r="AJ282" s="103"/>
      <c r="AX282" s="103"/>
      <c r="AY282" s="103"/>
      <c r="AZ282" s="103"/>
      <c r="BA282" s="103"/>
    </row>
    <row r="283" spans="23:53" ht="15.75" customHeight="1" x14ac:dyDescent="0.25">
      <c r="W283" s="103"/>
      <c r="X283" s="103"/>
      <c r="Y283" s="103"/>
      <c r="Z283" s="103"/>
      <c r="AA283" s="103"/>
      <c r="AB283" s="103"/>
      <c r="AC283" s="103"/>
      <c r="AD283" s="103"/>
      <c r="AE283" s="103"/>
      <c r="AF283" s="103"/>
      <c r="AG283" s="103"/>
      <c r="AH283" s="103"/>
      <c r="AI283" s="103"/>
      <c r="AJ283" s="103"/>
      <c r="AX283" s="103"/>
      <c r="AY283" s="103"/>
      <c r="AZ283" s="103"/>
      <c r="BA283" s="103"/>
    </row>
    <row r="284" spans="23:53" ht="15.75" customHeight="1" x14ac:dyDescent="0.25">
      <c r="W284" s="103"/>
      <c r="X284" s="103"/>
      <c r="Y284" s="103"/>
      <c r="Z284" s="103"/>
      <c r="AA284" s="103"/>
      <c r="AB284" s="103"/>
      <c r="AC284" s="103"/>
      <c r="AD284" s="103"/>
      <c r="AE284" s="103"/>
      <c r="AF284" s="103"/>
      <c r="AG284" s="103"/>
      <c r="AH284" s="103"/>
      <c r="AI284" s="103"/>
      <c r="AJ284" s="103"/>
      <c r="AX284" s="103"/>
      <c r="AY284" s="103"/>
      <c r="AZ284" s="103"/>
      <c r="BA284" s="103"/>
    </row>
    <row r="285" spans="23:53" ht="15.75" customHeight="1" x14ac:dyDescent="0.25">
      <c r="W285" s="103"/>
      <c r="X285" s="103"/>
      <c r="Y285" s="103"/>
      <c r="Z285" s="103"/>
      <c r="AA285" s="103"/>
      <c r="AB285" s="103"/>
      <c r="AC285" s="103"/>
      <c r="AD285" s="103"/>
      <c r="AE285" s="103"/>
      <c r="AF285" s="103"/>
      <c r="AG285" s="103"/>
      <c r="AH285" s="103"/>
      <c r="AI285" s="103"/>
      <c r="AJ285" s="103"/>
      <c r="AX285" s="103"/>
      <c r="AY285" s="103"/>
      <c r="AZ285" s="103"/>
      <c r="BA285" s="103"/>
    </row>
    <row r="286" spans="23:53" ht="15.75" customHeight="1" x14ac:dyDescent="0.25">
      <c r="W286" s="103"/>
      <c r="X286" s="103"/>
      <c r="Y286" s="103"/>
      <c r="Z286" s="103"/>
      <c r="AA286" s="103"/>
      <c r="AB286" s="103"/>
      <c r="AC286" s="103"/>
      <c r="AD286" s="103"/>
      <c r="AE286" s="103"/>
      <c r="AF286" s="103"/>
      <c r="AG286" s="103"/>
      <c r="AH286" s="103"/>
      <c r="AI286" s="103"/>
      <c r="AJ286" s="103"/>
      <c r="AX286" s="103"/>
      <c r="AY286" s="103"/>
      <c r="AZ286" s="103"/>
      <c r="BA286" s="103"/>
    </row>
    <row r="287" spans="23:53" ht="15.75" customHeight="1" x14ac:dyDescent="0.25">
      <c r="W287" s="103"/>
      <c r="X287" s="103"/>
      <c r="Y287" s="103"/>
      <c r="Z287" s="103"/>
      <c r="AA287" s="103"/>
      <c r="AB287" s="103"/>
      <c r="AC287" s="103"/>
      <c r="AD287" s="103"/>
      <c r="AE287" s="103"/>
      <c r="AF287" s="103"/>
      <c r="AG287" s="103"/>
      <c r="AH287" s="103"/>
      <c r="AI287" s="103"/>
      <c r="AJ287" s="103"/>
      <c r="AX287" s="103"/>
      <c r="AY287" s="103"/>
      <c r="AZ287" s="103"/>
      <c r="BA287" s="103"/>
    </row>
    <row r="288" spans="23:53" ht="15.75" customHeight="1" x14ac:dyDescent="0.25">
      <c r="W288" s="103"/>
      <c r="X288" s="103"/>
      <c r="Y288" s="103"/>
      <c r="Z288" s="103"/>
      <c r="AA288" s="103"/>
      <c r="AB288" s="103"/>
      <c r="AC288" s="103"/>
      <c r="AD288" s="103"/>
      <c r="AE288" s="103"/>
      <c r="AF288" s="103"/>
      <c r="AG288" s="103"/>
      <c r="AH288" s="103"/>
      <c r="AI288" s="103"/>
      <c r="AJ288" s="103"/>
      <c r="AX288" s="103"/>
      <c r="AY288" s="103"/>
      <c r="AZ288" s="103"/>
      <c r="BA288" s="103"/>
    </row>
    <row r="289" spans="23:53" ht="15.75" customHeight="1" x14ac:dyDescent="0.25">
      <c r="W289" s="103"/>
      <c r="X289" s="103"/>
      <c r="Y289" s="103"/>
      <c r="Z289" s="103"/>
      <c r="AA289" s="103"/>
      <c r="AB289" s="103"/>
      <c r="AC289" s="103"/>
      <c r="AD289" s="103"/>
      <c r="AE289" s="103"/>
      <c r="AF289" s="103"/>
      <c r="AG289" s="103"/>
      <c r="AH289" s="103"/>
      <c r="AI289" s="103"/>
      <c r="AJ289" s="103"/>
      <c r="AX289" s="103"/>
      <c r="AY289" s="103"/>
      <c r="AZ289" s="103"/>
      <c r="BA289" s="103"/>
    </row>
    <row r="290" spans="23:53" ht="15.75" customHeight="1" x14ac:dyDescent="0.25">
      <c r="W290" s="103"/>
      <c r="X290" s="103"/>
      <c r="Y290" s="103"/>
      <c r="Z290" s="103"/>
      <c r="AA290" s="103"/>
      <c r="AB290" s="103"/>
      <c r="AC290" s="103"/>
      <c r="AD290" s="103"/>
      <c r="AE290" s="103"/>
      <c r="AF290" s="103"/>
      <c r="AG290" s="103"/>
      <c r="AH290" s="103"/>
      <c r="AI290" s="103"/>
      <c r="AJ290" s="103"/>
      <c r="AX290" s="103"/>
      <c r="AY290" s="103"/>
      <c r="AZ290" s="103"/>
      <c r="BA290" s="103"/>
    </row>
    <row r="291" spans="23:53" ht="15.75" customHeight="1" x14ac:dyDescent="0.25">
      <c r="W291" s="103"/>
      <c r="X291" s="103"/>
      <c r="Y291" s="103"/>
      <c r="Z291" s="103"/>
      <c r="AA291" s="103"/>
      <c r="AB291" s="103"/>
      <c r="AC291" s="103"/>
      <c r="AD291" s="103"/>
      <c r="AE291" s="103"/>
      <c r="AF291" s="103"/>
      <c r="AG291" s="103"/>
      <c r="AH291" s="103"/>
      <c r="AI291" s="103"/>
      <c r="AJ291" s="103"/>
      <c r="AX291" s="103"/>
      <c r="AY291" s="103"/>
      <c r="AZ291" s="103"/>
      <c r="BA291" s="103"/>
    </row>
    <row r="292" spans="23:53" ht="15.75" customHeight="1" x14ac:dyDescent="0.25">
      <c r="W292" s="103"/>
      <c r="X292" s="103"/>
      <c r="Y292" s="103"/>
      <c r="Z292" s="103"/>
      <c r="AA292" s="103"/>
      <c r="AB292" s="103"/>
      <c r="AC292" s="103"/>
      <c r="AD292" s="103"/>
      <c r="AE292" s="103"/>
      <c r="AF292" s="103"/>
      <c r="AG292" s="103"/>
      <c r="AH292" s="103"/>
      <c r="AI292" s="103"/>
      <c r="AJ292" s="103"/>
      <c r="AX292" s="103"/>
      <c r="AY292" s="103"/>
      <c r="AZ292" s="103"/>
      <c r="BA292" s="103"/>
    </row>
    <row r="293" spans="23:53" ht="15.75" customHeight="1" x14ac:dyDescent="0.25">
      <c r="W293" s="103"/>
      <c r="X293" s="103"/>
      <c r="Y293" s="103"/>
      <c r="Z293" s="103"/>
      <c r="AA293" s="103"/>
      <c r="AB293" s="103"/>
      <c r="AC293" s="103"/>
      <c r="AD293" s="103"/>
      <c r="AE293" s="103"/>
      <c r="AF293" s="103"/>
      <c r="AG293" s="103"/>
      <c r="AH293" s="103"/>
      <c r="AI293" s="103"/>
      <c r="AJ293" s="103"/>
      <c r="AX293" s="103"/>
      <c r="AY293" s="103"/>
      <c r="AZ293" s="103"/>
      <c r="BA293" s="103"/>
    </row>
    <row r="294" spans="23:53" ht="15.75" customHeight="1" x14ac:dyDescent="0.25">
      <c r="W294" s="103"/>
      <c r="X294" s="103"/>
      <c r="Y294" s="103"/>
      <c r="Z294" s="103"/>
      <c r="AA294" s="103"/>
      <c r="AB294" s="103"/>
      <c r="AC294" s="103"/>
      <c r="AD294" s="103"/>
      <c r="AE294" s="103"/>
      <c r="AF294" s="103"/>
      <c r="AG294" s="103"/>
      <c r="AH294" s="103"/>
      <c r="AI294" s="103"/>
      <c r="AJ294" s="103"/>
      <c r="AX294" s="103"/>
      <c r="AY294" s="103"/>
      <c r="AZ294" s="103"/>
      <c r="BA294" s="103"/>
    </row>
    <row r="295" spans="23:53" ht="15.75" customHeight="1" x14ac:dyDescent="0.25">
      <c r="W295" s="103"/>
      <c r="X295" s="103"/>
      <c r="Y295" s="103"/>
      <c r="Z295" s="103"/>
      <c r="AA295" s="103"/>
      <c r="AB295" s="103"/>
      <c r="AC295" s="103"/>
      <c r="AD295" s="103"/>
      <c r="AE295" s="103"/>
      <c r="AF295" s="103"/>
      <c r="AG295" s="103"/>
      <c r="AH295" s="103"/>
      <c r="AI295" s="103"/>
      <c r="AJ295" s="103"/>
      <c r="AX295" s="103"/>
      <c r="AY295" s="103"/>
      <c r="AZ295" s="103"/>
      <c r="BA295" s="103"/>
    </row>
    <row r="296" spans="23:53" ht="15.75" customHeight="1" x14ac:dyDescent="0.25">
      <c r="W296" s="103"/>
      <c r="X296" s="103"/>
      <c r="Y296" s="103"/>
      <c r="Z296" s="103"/>
      <c r="AA296" s="103"/>
      <c r="AB296" s="103"/>
      <c r="AC296" s="103"/>
      <c r="AD296" s="103"/>
      <c r="AE296" s="103"/>
      <c r="AF296" s="103"/>
      <c r="AG296" s="103"/>
      <c r="AH296" s="103"/>
      <c r="AI296" s="103"/>
      <c r="AJ296" s="103"/>
      <c r="AX296" s="103"/>
      <c r="AY296" s="103"/>
      <c r="AZ296" s="103"/>
      <c r="BA296" s="103"/>
    </row>
    <row r="297" spans="23:53" ht="15.75" customHeight="1" x14ac:dyDescent="0.25">
      <c r="W297" s="103"/>
      <c r="X297" s="103"/>
      <c r="Y297" s="103"/>
      <c r="Z297" s="103"/>
      <c r="AA297" s="103"/>
      <c r="AB297" s="103"/>
      <c r="AC297" s="103"/>
      <c r="AD297" s="103"/>
      <c r="AE297" s="103"/>
      <c r="AF297" s="103"/>
      <c r="AG297" s="103"/>
      <c r="AH297" s="103"/>
      <c r="AI297" s="103"/>
      <c r="AJ297" s="103"/>
      <c r="AX297" s="103"/>
      <c r="AY297" s="103"/>
      <c r="AZ297" s="103"/>
      <c r="BA297" s="103"/>
    </row>
    <row r="298" spans="23:53" ht="15.75" customHeight="1" x14ac:dyDescent="0.25">
      <c r="W298" s="103"/>
      <c r="X298" s="103"/>
      <c r="Y298" s="103"/>
      <c r="Z298" s="103"/>
      <c r="AA298" s="103"/>
      <c r="AB298" s="103"/>
      <c r="AC298" s="103"/>
      <c r="AD298" s="103"/>
      <c r="AE298" s="103"/>
      <c r="AF298" s="103"/>
      <c r="AG298" s="103"/>
      <c r="AH298" s="103"/>
      <c r="AI298" s="103"/>
      <c r="AJ298" s="103"/>
      <c r="AX298" s="103"/>
      <c r="AY298" s="103"/>
      <c r="AZ298" s="103"/>
      <c r="BA298" s="103"/>
    </row>
    <row r="299" spans="23:53" ht="15.75" customHeight="1" x14ac:dyDescent="0.25">
      <c r="W299" s="103"/>
      <c r="X299" s="103"/>
      <c r="Y299" s="103"/>
      <c r="Z299" s="103"/>
      <c r="AA299" s="103"/>
      <c r="AB299" s="103"/>
      <c r="AC299" s="103"/>
      <c r="AD299" s="103"/>
      <c r="AE299" s="103"/>
      <c r="AF299" s="103"/>
      <c r="AG299" s="103"/>
      <c r="AH299" s="103"/>
      <c r="AI299" s="103"/>
      <c r="AJ299" s="103"/>
      <c r="AX299" s="103"/>
      <c r="AY299" s="103"/>
      <c r="AZ299" s="103"/>
      <c r="BA299" s="103"/>
    </row>
    <row r="300" spans="23:53" ht="15.75" customHeight="1" x14ac:dyDescent="0.25">
      <c r="W300" s="103"/>
      <c r="X300" s="103"/>
      <c r="Y300" s="103"/>
      <c r="Z300" s="103"/>
      <c r="AA300" s="103"/>
      <c r="AB300" s="103"/>
      <c r="AC300" s="103"/>
      <c r="AD300" s="103"/>
      <c r="AE300" s="103"/>
      <c r="AF300" s="103"/>
      <c r="AG300" s="103"/>
      <c r="AH300" s="103"/>
      <c r="AI300" s="103"/>
      <c r="AJ300" s="103"/>
      <c r="AX300" s="103"/>
      <c r="AY300" s="103"/>
      <c r="AZ300" s="103"/>
      <c r="BA300" s="103"/>
    </row>
    <row r="301" spans="23:53" ht="15.75" customHeight="1" x14ac:dyDescent="0.25">
      <c r="W301" s="103"/>
      <c r="X301" s="103"/>
      <c r="Y301" s="103"/>
      <c r="Z301" s="103"/>
      <c r="AA301" s="103"/>
      <c r="AB301" s="103"/>
      <c r="AC301" s="103"/>
      <c r="AD301" s="103"/>
      <c r="AE301" s="103"/>
      <c r="AF301" s="103"/>
      <c r="AG301" s="103"/>
      <c r="AH301" s="103"/>
      <c r="AI301" s="103"/>
      <c r="AJ301" s="103"/>
      <c r="AX301" s="103"/>
      <c r="AY301" s="103"/>
      <c r="AZ301" s="103"/>
      <c r="BA301" s="103"/>
    </row>
    <row r="302" spans="23:53" ht="15.75" customHeight="1" x14ac:dyDescent="0.25">
      <c r="W302" s="103"/>
      <c r="X302" s="103"/>
      <c r="Y302" s="103"/>
      <c r="Z302" s="103"/>
      <c r="AA302" s="103"/>
      <c r="AB302" s="103"/>
      <c r="AC302" s="103"/>
      <c r="AD302" s="103"/>
      <c r="AE302" s="103"/>
      <c r="AF302" s="103"/>
      <c r="AG302" s="103"/>
      <c r="AH302" s="103"/>
      <c r="AI302" s="103"/>
      <c r="AJ302" s="103"/>
      <c r="AX302" s="103"/>
      <c r="AY302" s="103"/>
      <c r="AZ302" s="103"/>
      <c r="BA302" s="103"/>
    </row>
    <row r="303" spans="23:53" ht="15.75" customHeight="1" x14ac:dyDescent="0.25">
      <c r="W303" s="103"/>
      <c r="X303" s="103"/>
      <c r="Y303" s="103"/>
      <c r="Z303" s="103"/>
      <c r="AA303" s="103"/>
      <c r="AB303" s="103"/>
      <c r="AC303" s="103"/>
      <c r="AD303" s="103"/>
      <c r="AE303" s="103"/>
      <c r="AF303" s="103"/>
      <c r="AG303" s="103"/>
      <c r="AH303" s="103"/>
      <c r="AI303" s="103"/>
      <c r="AJ303" s="103"/>
      <c r="AX303" s="103"/>
      <c r="AY303" s="103"/>
      <c r="AZ303" s="103"/>
      <c r="BA303" s="103"/>
    </row>
    <row r="304" spans="23:53" ht="15.75" customHeight="1" x14ac:dyDescent="0.25">
      <c r="W304" s="103"/>
      <c r="X304" s="103"/>
      <c r="Y304" s="103"/>
      <c r="Z304" s="103"/>
      <c r="AA304" s="103"/>
      <c r="AB304" s="103"/>
      <c r="AC304" s="103"/>
      <c r="AD304" s="103"/>
      <c r="AE304" s="103"/>
      <c r="AF304" s="103"/>
      <c r="AG304" s="103"/>
      <c r="AH304" s="103"/>
      <c r="AI304" s="103"/>
      <c r="AJ304" s="103"/>
      <c r="AX304" s="103"/>
      <c r="AY304" s="103"/>
      <c r="AZ304" s="103"/>
      <c r="BA304" s="103"/>
    </row>
    <row r="305" spans="23:53" ht="15.75" customHeight="1" x14ac:dyDescent="0.25">
      <c r="W305" s="103"/>
      <c r="X305" s="103"/>
      <c r="Y305" s="103"/>
      <c r="Z305" s="103"/>
      <c r="AA305" s="103"/>
      <c r="AB305" s="103"/>
      <c r="AC305" s="103"/>
      <c r="AD305" s="103"/>
      <c r="AE305" s="103"/>
      <c r="AF305" s="103"/>
      <c r="AG305" s="103"/>
      <c r="AH305" s="103"/>
      <c r="AI305" s="103"/>
      <c r="AJ305" s="103"/>
      <c r="AX305" s="103"/>
      <c r="AY305" s="103"/>
      <c r="AZ305" s="103"/>
      <c r="BA305" s="103"/>
    </row>
    <row r="306" spans="23:53" ht="15.75" customHeight="1" x14ac:dyDescent="0.25">
      <c r="W306" s="103"/>
      <c r="X306" s="103"/>
      <c r="Y306" s="103"/>
      <c r="Z306" s="103"/>
      <c r="AA306" s="103"/>
      <c r="AB306" s="103"/>
      <c r="AC306" s="103"/>
      <c r="AD306" s="103"/>
      <c r="AE306" s="103"/>
      <c r="AF306" s="103"/>
      <c r="AG306" s="103"/>
      <c r="AH306" s="103"/>
      <c r="AI306" s="103"/>
      <c r="AJ306" s="103"/>
      <c r="AX306" s="103"/>
      <c r="AY306" s="103"/>
      <c r="AZ306" s="103"/>
      <c r="BA306" s="103"/>
    </row>
    <row r="307" spans="23:53" ht="15.75" customHeight="1" x14ac:dyDescent="0.25">
      <c r="W307" s="103"/>
      <c r="X307" s="103"/>
      <c r="Y307" s="103"/>
      <c r="Z307" s="103"/>
      <c r="AA307" s="103"/>
      <c r="AB307" s="103"/>
      <c r="AC307" s="103"/>
      <c r="AD307" s="103"/>
      <c r="AE307" s="103"/>
      <c r="AF307" s="103"/>
      <c r="AG307" s="103"/>
      <c r="AH307" s="103"/>
      <c r="AI307" s="103"/>
      <c r="AJ307" s="103"/>
      <c r="AX307" s="103"/>
      <c r="AY307" s="103"/>
      <c r="AZ307" s="103"/>
      <c r="BA307" s="103"/>
    </row>
    <row r="308" spans="23:53" ht="15.75" customHeight="1" x14ac:dyDescent="0.25">
      <c r="W308" s="103"/>
      <c r="X308" s="103"/>
      <c r="Y308" s="103"/>
      <c r="Z308" s="103"/>
      <c r="AA308" s="103"/>
      <c r="AB308" s="103"/>
      <c r="AC308" s="103"/>
      <c r="AD308" s="103"/>
      <c r="AE308" s="103"/>
      <c r="AF308" s="103"/>
      <c r="AG308" s="103"/>
      <c r="AH308" s="103"/>
      <c r="AI308" s="103"/>
      <c r="AJ308" s="103"/>
      <c r="AX308" s="103"/>
      <c r="AY308" s="103"/>
      <c r="AZ308" s="103"/>
      <c r="BA308" s="103"/>
    </row>
    <row r="309" spans="23:53" ht="15.75" customHeight="1" x14ac:dyDescent="0.25">
      <c r="W309" s="103"/>
      <c r="X309" s="103"/>
      <c r="Y309" s="103"/>
      <c r="Z309" s="103"/>
      <c r="AA309" s="103"/>
      <c r="AB309" s="103"/>
      <c r="AC309" s="103"/>
      <c r="AD309" s="103"/>
      <c r="AE309" s="103"/>
      <c r="AF309" s="103"/>
      <c r="AG309" s="103"/>
      <c r="AH309" s="103"/>
      <c r="AI309" s="103"/>
      <c r="AJ309" s="103"/>
      <c r="AX309" s="103"/>
      <c r="AY309" s="103"/>
      <c r="AZ309" s="103"/>
      <c r="BA309" s="103"/>
    </row>
    <row r="310" spans="23:53" ht="15.75" customHeight="1" x14ac:dyDescent="0.25">
      <c r="W310" s="103"/>
      <c r="X310" s="103"/>
      <c r="Y310" s="103"/>
      <c r="Z310" s="103"/>
      <c r="AA310" s="103"/>
      <c r="AB310" s="103"/>
      <c r="AC310" s="103"/>
      <c r="AD310" s="103"/>
      <c r="AE310" s="103"/>
      <c r="AF310" s="103"/>
      <c r="AG310" s="103"/>
      <c r="AH310" s="103"/>
      <c r="AI310" s="103"/>
      <c r="AJ310" s="103"/>
      <c r="AX310" s="103"/>
      <c r="AY310" s="103"/>
      <c r="AZ310" s="103"/>
      <c r="BA310" s="103"/>
    </row>
    <row r="311" spans="23:53" ht="15.75" customHeight="1" x14ac:dyDescent="0.25">
      <c r="W311" s="103"/>
      <c r="X311" s="103"/>
      <c r="Y311" s="103"/>
      <c r="Z311" s="103"/>
      <c r="AA311" s="103"/>
      <c r="AB311" s="103"/>
      <c r="AC311" s="103"/>
      <c r="AD311" s="103"/>
      <c r="AE311" s="103"/>
      <c r="AF311" s="103"/>
      <c r="AG311" s="103"/>
      <c r="AH311" s="103"/>
      <c r="AI311" s="103"/>
      <c r="AJ311" s="103"/>
      <c r="AX311" s="103"/>
      <c r="AY311" s="103"/>
      <c r="AZ311" s="103"/>
      <c r="BA311" s="103"/>
    </row>
    <row r="312" spans="23:53" ht="15.75" customHeight="1" x14ac:dyDescent="0.25">
      <c r="W312" s="103"/>
      <c r="X312" s="103"/>
      <c r="Y312" s="103"/>
      <c r="Z312" s="103"/>
      <c r="AA312" s="103"/>
      <c r="AB312" s="103"/>
      <c r="AC312" s="103"/>
      <c r="AD312" s="103"/>
      <c r="AE312" s="103"/>
      <c r="AF312" s="103"/>
      <c r="AG312" s="103"/>
      <c r="AH312" s="103"/>
      <c r="AI312" s="103"/>
      <c r="AJ312" s="103"/>
      <c r="AX312" s="103"/>
      <c r="AY312" s="103"/>
      <c r="AZ312" s="103"/>
      <c r="BA312" s="103"/>
    </row>
    <row r="313" spans="23:53" ht="15.75" customHeight="1" x14ac:dyDescent="0.25">
      <c r="W313" s="103"/>
      <c r="X313" s="103"/>
      <c r="Y313" s="103"/>
      <c r="Z313" s="103"/>
      <c r="AA313" s="103"/>
      <c r="AB313" s="103"/>
      <c r="AC313" s="103"/>
      <c r="AD313" s="103"/>
      <c r="AE313" s="103"/>
      <c r="AF313" s="103"/>
      <c r="AG313" s="103"/>
      <c r="AH313" s="103"/>
      <c r="AI313" s="103"/>
      <c r="AJ313" s="103"/>
      <c r="AX313" s="103"/>
      <c r="AY313" s="103"/>
      <c r="AZ313" s="103"/>
      <c r="BA313" s="103"/>
    </row>
    <row r="314" spans="23:53" ht="15.75" customHeight="1" x14ac:dyDescent="0.25">
      <c r="W314" s="103"/>
      <c r="X314" s="103"/>
      <c r="Y314" s="103"/>
      <c r="Z314" s="103"/>
      <c r="AA314" s="103"/>
      <c r="AB314" s="103"/>
      <c r="AC314" s="103"/>
      <c r="AD314" s="103"/>
      <c r="AE314" s="103"/>
      <c r="AF314" s="103"/>
      <c r="AG314" s="103"/>
      <c r="AH314" s="103"/>
      <c r="AI314" s="103"/>
      <c r="AJ314" s="103"/>
      <c r="AX314" s="103"/>
      <c r="AY314" s="103"/>
      <c r="AZ314" s="103"/>
      <c r="BA314" s="103"/>
    </row>
    <row r="315" spans="23:53" ht="15.75" customHeight="1" x14ac:dyDescent="0.25">
      <c r="W315" s="103"/>
      <c r="X315" s="103"/>
      <c r="Y315" s="103"/>
      <c r="Z315" s="103"/>
      <c r="AA315" s="103"/>
      <c r="AB315" s="103"/>
      <c r="AC315" s="103"/>
      <c r="AD315" s="103"/>
      <c r="AE315" s="103"/>
      <c r="AF315" s="103"/>
      <c r="AG315" s="103"/>
      <c r="AH315" s="103"/>
      <c r="AI315" s="103"/>
      <c r="AJ315" s="103"/>
      <c r="AX315" s="103"/>
      <c r="AY315" s="103"/>
      <c r="AZ315" s="103"/>
      <c r="BA315" s="103"/>
    </row>
    <row r="316" spans="23:53" ht="15.75" customHeight="1" x14ac:dyDescent="0.25">
      <c r="W316" s="103"/>
      <c r="X316" s="103"/>
      <c r="Y316" s="103"/>
      <c r="Z316" s="103"/>
      <c r="AA316" s="103"/>
      <c r="AB316" s="103"/>
      <c r="AC316" s="103"/>
      <c r="AD316" s="103"/>
      <c r="AE316" s="103"/>
      <c r="AF316" s="103"/>
      <c r="AG316" s="103"/>
      <c r="AH316" s="103"/>
      <c r="AI316" s="103"/>
      <c r="AJ316" s="103"/>
      <c r="AX316" s="103"/>
      <c r="AY316" s="103"/>
      <c r="AZ316" s="103"/>
      <c r="BA316" s="103"/>
    </row>
    <row r="317" spans="23:53" ht="15.75" customHeight="1" x14ac:dyDescent="0.25">
      <c r="W317" s="103"/>
      <c r="X317" s="103"/>
      <c r="Y317" s="103"/>
      <c r="Z317" s="103"/>
      <c r="AA317" s="103"/>
      <c r="AB317" s="103"/>
      <c r="AC317" s="103"/>
      <c r="AD317" s="103"/>
      <c r="AE317" s="103"/>
      <c r="AF317" s="103"/>
      <c r="AG317" s="103"/>
      <c r="AH317" s="103"/>
      <c r="AI317" s="103"/>
      <c r="AJ317" s="103"/>
      <c r="AX317" s="103"/>
      <c r="AY317" s="103"/>
      <c r="AZ317" s="103"/>
      <c r="BA317" s="103"/>
    </row>
    <row r="318" spans="23:53" ht="15.75" customHeight="1" x14ac:dyDescent="0.25">
      <c r="W318" s="103"/>
      <c r="X318" s="103"/>
      <c r="Y318" s="103"/>
      <c r="Z318" s="103"/>
      <c r="AA318" s="103"/>
      <c r="AB318" s="103"/>
      <c r="AC318" s="103"/>
      <c r="AD318" s="103"/>
      <c r="AE318" s="103"/>
      <c r="AF318" s="103"/>
      <c r="AG318" s="103"/>
      <c r="AH318" s="103"/>
      <c r="AI318" s="103"/>
      <c r="AJ318" s="103"/>
      <c r="AX318" s="103"/>
      <c r="AY318" s="103"/>
      <c r="AZ318" s="103"/>
      <c r="BA318" s="103"/>
    </row>
    <row r="319" spans="23:53" ht="15.75" customHeight="1" x14ac:dyDescent="0.25">
      <c r="W319" s="103"/>
      <c r="X319" s="103"/>
      <c r="Y319" s="103"/>
      <c r="Z319" s="103"/>
      <c r="AA319" s="103"/>
      <c r="AB319" s="103"/>
      <c r="AC319" s="103"/>
      <c r="AD319" s="103"/>
      <c r="AE319" s="103"/>
      <c r="AF319" s="103"/>
      <c r="AG319" s="103"/>
      <c r="AH319" s="103"/>
      <c r="AI319" s="103"/>
      <c r="AJ319" s="103"/>
      <c r="AX319" s="103"/>
      <c r="AY319" s="103"/>
      <c r="AZ319" s="103"/>
      <c r="BA319" s="103"/>
    </row>
    <row r="320" spans="23:53" ht="15.75" customHeight="1" x14ac:dyDescent="0.25">
      <c r="W320" s="103"/>
      <c r="X320" s="103"/>
      <c r="Y320" s="103"/>
      <c r="Z320" s="103"/>
      <c r="AA320" s="103"/>
      <c r="AB320" s="103"/>
      <c r="AC320" s="103"/>
      <c r="AD320" s="103"/>
      <c r="AE320" s="103"/>
      <c r="AF320" s="103"/>
      <c r="AG320" s="103"/>
      <c r="AH320" s="103"/>
      <c r="AI320" s="103"/>
      <c r="AJ320" s="103"/>
      <c r="AX320" s="103"/>
      <c r="AY320" s="103"/>
      <c r="AZ320" s="103"/>
      <c r="BA320" s="103"/>
    </row>
    <row r="321" spans="23:53" ht="15.75" customHeight="1" x14ac:dyDescent="0.25">
      <c r="W321" s="103"/>
      <c r="X321" s="103"/>
      <c r="Y321" s="103"/>
      <c r="Z321" s="103"/>
      <c r="AA321" s="103"/>
      <c r="AB321" s="103"/>
      <c r="AC321" s="103"/>
      <c r="AD321" s="103"/>
      <c r="AE321" s="103"/>
      <c r="AF321" s="103"/>
      <c r="AG321" s="103"/>
      <c r="AH321" s="103"/>
      <c r="AI321" s="103"/>
      <c r="AJ321" s="103"/>
      <c r="AX321" s="103"/>
      <c r="AY321" s="103"/>
      <c r="AZ321" s="103"/>
      <c r="BA321" s="103"/>
    </row>
    <row r="322" spans="23:53" ht="15.75" customHeight="1" x14ac:dyDescent="0.25">
      <c r="W322" s="103"/>
      <c r="X322" s="103"/>
      <c r="Y322" s="103"/>
      <c r="Z322" s="103"/>
      <c r="AA322" s="103"/>
      <c r="AB322" s="103"/>
      <c r="AC322" s="103"/>
      <c r="AD322" s="103"/>
      <c r="AE322" s="103"/>
      <c r="AF322" s="103"/>
      <c r="AG322" s="103"/>
      <c r="AH322" s="103"/>
      <c r="AI322" s="103"/>
      <c r="AJ322" s="103"/>
      <c r="AX322" s="103"/>
      <c r="AY322" s="103"/>
      <c r="AZ322" s="103"/>
      <c r="BA322" s="103"/>
    </row>
    <row r="323" spans="23:53" ht="15.75" customHeight="1" x14ac:dyDescent="0.25">
      <c r="W323" s="103"/>
      <c r="X323" s="103"/>
      <c r="Y323" s="103"/>
      <c r="Z323" s="103"/>
      <c r="AA323" s="103"/>
      <c r="AB323" s="103"/>
      <c r="AC323" s="103"/>
      <c r="AD323" s="103"/>
      <c r="AE323" s="103"/>
      <c r="AF323" s="103"/>
      <c r="AG323" s="103"/>
      <c r="AH323" s="103"/>
      <c r="AI323" s="103"/>
      <c r="AJ323" s="103"/>
      <c r="AX323" s="103"/>
      <c r="AY323" s="103"/>
      <c r="AZ323" s="103"/>
      <c r="BA323" s="103"/>
    </row>
    <row r="324" spans="23:53" ht="15.75" customHeight="1" x14ac:dyDescent="0.25">
      <c r="W324" s="103"/>
      <c r="X324" s="103"/>
      <c r="Y324" s="103"/>
      <c r="Z324" s="103"/>
      <c r="AA324" s="103"/>
      <c r="AB324" s="103"/>
      <c r="AC324" s="103"/>
      <c r="AD324" s="103"/>
      <c r="AE324" s="103"/>
      <c r="AF324" s="103"/>
      <c r="AG324" s="103"/>
      <c r="AH324" s="103"/>
      <c r="AI324" s="103"/>
      <c r="AJ324" s="103"/>
      <c r="AX324" s="103"/>
      <c r="AY324" s="103"/>
      <c r="AZ324" s="103"/>
      <c r="BA324" s="103"/>
    </row>
    <row r="325" spans="23:53" ht="15.75" customHeight="1" x14ac:dyDescent="0.25">
      <c r="W325" s="103"/>
      <c r="X325" s="103"/>
      <c r="Y325" s="103"/>
      <c r="Z325" s="103"/>
      <c r="AA325" s="103"/>
      <c r="AB325" s="103"/>
      <c r="AC325" s="103"/>
      <c r="AD325" s="103"/>
      <c r="AE325" s="103"/>
      <c r="AF325" s="103"/>
      <c r="AG325" s="103"/>
      <c r="AH325" s="103"/>
      <c r="AI325" s="103"/>
      <c r="AJ325" s="103"/>
      <c r="AX325" s="103"/>
      <c r="AY325" s="103"/>
      <c r="AZ325" s="103"/>
      <c r="BA325" s="103"/>
    </row>
    <row r="326" spans="23:53" ht="15.75" customHeight="1" x14ac:dyDescent="0.25">
      <c r="W326" s="103"/>
      <c r="X326" s="103"/>
      <c r="Y326" s="103"/>
      <c r="Z326" s="103"/>
      <c r="AA326" s="103"/>
      <c r="AB326" s="103"/>
      <c r="AC326" s="103"/>
      <c r="AD326" s="103"/>
      <c r="AE326" s="103"/>
      <c r="AF326" s="103"/>
      <c r="AG326" s="103"/>
      <c r="AH326" s="103"/>
      <c r="AI326" s="103"/>
      <c r="AJ326" s="103"/>
      <c r="AX326" s="103"/>
      <c r="AY326" s="103"/>
      <c r="AZ326" s="103"/>
      <c r="BA326" s="103"/>
    </row>
    <row r="327" spans="23:53" ht="15.75" customHeight="1" x14ac:dyDescent="0.25">
      <c r="W327" s="103"/>
      <c r="X327" s="103"/>
      <c r="Y327" s="103"/>
      <c r="Z327" s="103"/>
      <c r="AA327" s="103"/>
      <c r="AB327" s="103"/>
      <c r="AC327" s="103"/>
      <c r="AD327" s="103"/>
      <c r="AE327" s="103"/>
      <c r="AF327" s="103"/>
      <c r="AG327" s="103"/>
      <c r="AH327" s="103"/>
      <c r="AI327" s="103"/>
      <c r="AJ327" s="103"/>
      <c r="AX327" s="103"/>
      <c r="AY327" s="103"/>
      <c r="AZ327" s="103"/>
      <c r="BA327" s="103"/>
    </row>
    <row r="328" spans="23:53" ht="15.75" customHeight="1" x14ac:dyDescent="0.25">
      <c r="W328" s="103"/>
      <c r="X328" s="103"/>
      <c r="Y328" s="103"/>
      <c r="Z328" s="103"/>
      <c r="AA328" s="103"/>
      <c r="AB328" s="103"/>
      <c r="AC328" s="103"/>
      <c r="AD328" s="103"/>
      <c r="AE328" s="103"/>
      <c r="AF328" s="103"/>
      <c r="AG328" s="103"/>
      <c r="AH328" s="103"/>
      <c r="AI328" s="103"/>
      <c r="AJ328" s="103"/>
      <c r="AX328" s="103"/>
      <c r="AY328" s="103"/>
      <c r="AZ328" s="103"/>
      <c r="BA328" s="103"/>
    </row>
    <row r="329" spans="23:53" ht="15.75" customHeight="1" x14ac:dyDescent="0.25">
      <c r="W329" s="103"/>
      <c r="X329" s="103"/>
      <c r="Y329" s="103"/>
      <c r="Z329" s="103"/>
      <c r="AA329" s="103"/>
      <c r="AB329" s="103"/>
      <c r="AC329" s="103"/>
      <c r="AD329" s="103"/>
      <c r="AE329" s="103"/>
      <c r="AF329" s="103"/>
      <c r="AG329" s="103"/>
      <c r="AH329" s="103"/>
      <c r="AI329" s="103"/>
      <c r="AJ329" s="103"/>
      <c r="AX329" s="103"/>
      <c r="AY329" s="103"/>
      <c r="AZ329" s="103"/>
      <c r="BA329" s="103"/>
    </row>
    <row r="330" spans="23:53" ht="15.75" customHeight="1" x14ac:dyDescent="0.25">
      <c r="W330" s="103"/>
      <c r="X330" s="103"/>
      <c r="Y330" s="103"/>
      <c r="Z330" s="103"/>
      <c r="AA330" s="103"/>
      <c r="AB330" s="103"/>
      <c r="AC330" s="103"/>
      <c r="AD330" s="103"/>
      <c r="AE330" s="103"/>
      <c r="AF330" s="103"/>
      <c r="AG330" s="103"/>
      <c r="AH330" s="103"/>
      <c r="AI330" s="103"/>
      <c r="AJ330" s="103"/>
      <c r="AX330" s="103"/>
      <c r="AY330" s="103"/>
      <c r="AZ330" s="103"/>
      <c r="BA330" s="103"/>
    </row>
    <row r="331" spans="23:53" ht="15.75" customHeight="1" x14ac:dyDescent="0.25">
      <c r="W331" s="103"/>
      <c r="X331" s="103"/>
      <c r="Y331" s="103"/>
      <c r="Z331" s="103"/>
      <c r="AA331" s="103"/>
      <c r="AB331" s="103"/>
      <c r="AC331" s="103"/>
      <c r="AD331" s="103"/>
      <c r="AE331" s="103"/>
      <c r="AF331" s="103"/>
      <c r="AG331" s="103"/>
      <c r="AH331" s="103"/>
      <c r="AI331" s="103"/>
      <c r="AJ331" s="103"/>
      <c r="AX331" s="103"/>
      <c r="AY331" s="103"/>
      <c r="AZ331" s="103"/>
      <c r="BA331" s="103"/>
    </row>
    <row r="332" spans="23:53" ht="15.75" customHeight="1" x14ac:dyDescent="0.25">
      <c r="W332" s="103"/>
      <c r="X332" s="103"/>
      <c r="Y332" s="103"/>
      <c r="Z332" s="103"/>
      <c r="AA332" s="103"/>
      <c r="AB332" s="103"/>
      <c r="AC332" s="103"/>
      <c r="AD332" s="103"/>
      <c r="AE332" s="103"/>
      <c r="AF332" s="103"/>
      <c r="AG332" s="103"/>
      <c r="AH332" s="103"/>
      <c r="AI332" s="103"/>
      <c r="AJ332" s="103"/>
      <c r="AX332" s="103"/>
      <c r="AY332" s="103"/>
      <c r="AZ332" s="103"/>
      <c r="BA332" s="103"/>
    </row>
    <row r="333" spans="23:53" ht="15.75" customHeight="1" x14ac:dyDescent="0.25">
      <c r="W333" s="103"/>
      <c r="X333" s="103"/>
      <c r="Y333" s="103"/>
      <c r="Z333" s="103"/>
      <c r="AA333" s="103"/>
      <c r="AB333" s="103"/>
      <c r="AC333" s="103"/>
      <c r="AD333" s="103"/>
      <c r="AE333" s="103"/>
      <c r="AF333" s="103"/>
      <c r="AG333" s="103"/>
      <c r="AH333" s="103"/>
      <c r="AI333" s="103"/>
      <c r="AJ333" s="103"/>
      <c r="AX333" s="103"/>
      <c r="AY333" s="103"/>
      <c r="AZ333" s="103"/>
      <c r="BA333" s="103"/>
    </row>
    <row r="334" spans="23:53" ht="15.75" customHeight="1" x14ac:dyDescent="0.25">
      <c r="W334" s="103"/>
      <c r="X334" s="103"/>
      <c r="Y334" s="103"/>
      <c r="Z334" s="103"/>
      <c r="AA334" s="103"/>
      <c r="AB334" s="103"/>
      <c r="AC334" s="103"/>
      <c r="AD334" s="103"/>
      <c r="AE334" s="103"/>
      <c r="AF334" s="103"/>
      <c r="AG334" s="103"/>
      <c r="AH334" s="103"/>
      <c r="AI334" s="103"/>
      <c r="AJ334" s="103"/>
      <c r="AX334" s="103"/>
      <c r="AY334" s="103"/>
      <c r="AZ334" s="103"/>
      <c r="BA334" s="103"/>
    </row>
    <row r="335" spans="23:53" ht="15.75" customHeight="1" x14ac:dyDescent="0.25">
      <c r="W335" s="103"/>
      <c r="X335" s="103"/>
      <c r="Y335" s="103"/>
      <c r="Z335" s="103"/>
      <c r="AA335" s="103"/>
      <c r="AB335" s="103"/>
      <c r="AC335" s="103"/>
      <c r="AD335" s="103"/>
      <c r="AE335" s="103"/>
      <c r="AF335" s="103"/>
      <c r="AG335" s="103"/>
      <c r="AH335" s="103"/>
      <c r="AI335" s="103"/>
      <c r="AJ335" s="103"/>
      <c r="AX335" s="103"/>
      <c r="AY335" s="103"/>
      <c r="AZ335" s="103"/>
      <c r="BA335" s="103"/>
    </row>
    <row r="336" spans="23:53" ht="15.75" customHeight="1" x14ac:dyDescent="0.25">
      <c r="W336" s="103"/>
      <c r="X336" s="103"/>
      <c r="Y336" s="103"/>
      <c r="Z336" s="103"/>
      <c r="AA336" s="103"/>
      <c r="AB336" s="103"/>
      <c r="AC336" s="103"/>
      <c r="AD336" s="103"/>
      <c r="AE336" s="103"/>
      <c r="AF336" s="103"/>
      <c r="AG336" s="103"/>
      <c r="AH336" s="103"/>
      <c r="AI336" s="103"/>
      <c r="AJ336" s="103"/>
      <c r="AX336" s="103"/>
      <c r="AY336" s="103"/>
      <c r="AZ336" s="103"/>
      <c r="BA336" s="103"/>
    </row>
    <row r="337" spans="23:53" ht="15.75" customHeight="1" x14ac:dyDescent="0.25">
      <c r="W337" s="103"/>
      <c r="X337" s="103"/>
      <c r="Y337" s="103"/>
      <c r="Z337" s="103"/>
      <c r="AA337" s="103"/>
      <c r="AB337" s="103"/>
      <c r="AC337" s="103"/>
      <c r="AD337" s="103"/>
      <c r="AE337" s="103"/>
      <c r="AF337" s="103"/>
      <c r="AG337" s="103"/>
      <c r="AH337" s="103"/>
      <c r="AI337" s="103"/>
      <c r="AJ337" s="103"/>
      <c r="AX337" s="103"/>
      <c r="AY337" s="103"/>
      <c r="AZ337" s="103"/>
      <c r="BA337" s="103"/>
    </row>
    <row r="338" spans="23:53" ht="15.75" customHeight="1" x14ac:dyDescent="0.25">
      <c r="W338" s="103"/>
      <c r="X338" s="103"/>
      <c r="Y338" s="103"/>
      <c r="Z338" s="103"/>
      <c r="AA338" s="103"/>
      <c r="AB338" s="103"/>
      <c r="AC338" s="103"/>
      <c r="AD338" s="103"/>
      <c r="AE338" s="103"/>
      <c r="AF338" s="103"/>
      <c r="AG338" s="103"/>
      <c r="AH338" s="103"/>
      <c r="AI338" s="103"/>
      <c r="AJ338" s="103"/>
      <c r="AX338" s="103"/>
      <c r="AY338" s="103"/>
      <c r="AZ338" s="103"/>
      <c r="BA338" s="103"/>
    </row>
    <row r="339" spans="23:53" ht="15.75" customHeight="1" x14ac:dyDescent="0.25">
      <c r="W339" s="103"/>
      <c r="X339" s="103"/>
      <c r="Y339" s="103"/>
      <c r="Z339" s="103"/>
      <c r="AA339" s="103"/>
      <c r="AB339" s="103"/>
      <c r="AC339" s="103"/>
      <c r="AD339" s="103"/>
      <c r="AE339" s="103"/>
      <c r="AF339" s="103"/>
      <c r="AG339" s="103"/>
      <c r="AH339" s="103"/>
      <c r="AI339" s="103"/>
      <c r="AJ339" s="103"/>
      <c r="AX339" s="103"/>
      <c r="AY339" s="103"/>
      <c r="AZ339" s="103"/>
      <c r="BA339" s="103"/>
    </row>
    <row r="340" spans="23:53" ht="15.75" customHeight="1" x14ac:dyDescent="0.25">
      <c r="W340" s="103"/>
      <c r="X340" s="103"/>
      <c r="Y340" s="103"/>
      <c r="Z340" s="103"/>
      <c r="AA340" s="103"/>
      <c r="AB340" s="103"/>
      <c r="AC340" s="103"/>
      <c r="AD340" s="103"/>
      <c r="AE340" s="103"/>
      <c r="AF340" s="103"/>
      <c r="AG340" s="103"/>
      <c r="AH340" s="103"/>
      <c r="AI340" s="103"/>
      <c r="AJ340" s="103"/>
      <c r="AX340" s="103"/>
      <c r="AY340" s="103"/>
      <c r="AZ340" s="103"/>
      <c r="BA340" s="103"/>
    </row>
    <row r="341" spans="23:53" ht="15.75" customHeight="1" x14ac:dyDescent="0.25">
      <c r="W341" s="103"/>
      <c r="X341" s="103"/>
      <c r="Y341" s="103"/>
      <c r="Z341" s="103"/>
      <c r="AA341" s="103"/>
      <c r="AB341" s="103"/>
      <c r="AC341" s="103"/>
      <c r="AD341" s="103"/>
      <c r="AE341" s="103"/>
      <c r="AF341" s="103"/>
      <c r="AG341" s="103"/>
      <c r="AH341" s="103"/>
      <c r="AI341" s="103"/>
      <c r="AJ341" s="103"/>
      <c r="AX341" s="103"/>
      <c r="AY341" s="103"/>
      <c r="AZ341" s="103"/>
      <c r="BA341" s="103"/>
    </row>
    <row r="342" spans="23:53" ht="15.75" customHeight="1" x14ac:dyDescent="0.25">
      <c r="W342" s="103"/>
      <c r="X342" s="103"/>
      <c r="Y342" s="103"/>
      <c r="Z342" s="103"/>
      <c r="AA342" s="103"/>
      <c r="AB342" s="103"/>
      <c r="AC342" s="103"/>
      <c r="AD342" s="103"/>
      <c r="AE342" s="103"/>
      <c r="AF342" s="103"/>
      <c r="AG342" s="103"/>
      <c r="AH342" s="103"/>
      <c r="AI342" s="103"/>
      <c r="AJ342" s="103"/>
      <c r="AX342" s="103"/>
      <c r="AY342" s="103"/>
      <c r="AZ342" s="103"/>
      <c r="BA342" s="103"/>
    </row>
    <row r="343" spans="23:53" ht="15.75" customHeight="1" x14ac:dyDescent="0.25">
      <c r="W343" s="103"/>
      <c r="X343" s="103"/>
      <c r="Y343" s="103"/>
      <c r="Z343" s="103"/>
      <c r="AA343" s="103"/>
      <c r="AB343" s="103"/>
      <c r="AC343" s="103"/>
      <c r="AD343" s="103"/>
      <c r="AE343" s="103"/>
      <c r="AF343" s="103"/>
      <c r="AG343" s="103"/>
      <c r="AH343" s="103"/>
      <c r="AI343" s="103"/>
      <c r="AJ343" s="103"/>
      <c r="AX343" s="103"/>
      <c r="AY343" s="103"/>
      <c r="AZ343" s="103"/>
      <c r="BA343" s="103"/>
    </row>
    <row r="344" spans="23:53" ht="15.75" customHeight="1" x14ac:dyDescent="0.25">
      <c r="W344" s="103"/>
      <c r="X344" s="103"/>
      <c r="Y344" s="103"/>
      <c r="Z344" s="103"/>
      <c r="AA344" s="103"/>
      <c r="AB344" s="103"/>
      <c r="AC344" s="103"/>
      <c r="AD344" s="103"/>
      <c r="AE344" s="103"/>
      <c r="AF344" s="103"/>
      <c r="AG344" s="103"/>
      <c r="AH344" s="103"/>
      <c r="AI344" s="103"/>
      <c r="AJ344" s="103"/>
      <c r="AX344" s="103"/>
      <c r="AY344" s="103"/>
      <c r="AZ344" s="103"/>
      <c r="BA344" s="103"/>
    </row>
    <row r="345" spans="23:53" ht="15.75" customHeight="1" x14ac:dyDescent="0.25">
      <c r="W345" s="103"/>
      <c r="X345" s="103"/>
      <c r="Y345" s="103"/>
      <c r="Z345" s="103"/>
      <c r="AA345" s="103"/>
      <c r="AB345" s="103"/>
      <c r="AC345" s="103"/>
      <c r="AD345" s="103"/>
      <c r="AE345" s="103"/>
      <c r="AF345" s="103"/>
      <c r="AG345" s="103"/>
      <c r="AH345" s="103"/>
      <c r="AI345" s="103"/>
      <c r="AJ345" s="103"/>
      <c r="AX345" s="103"/>
      <c r="AY345" s="103"/>
      <c r="AZ345" s="103"/>
      <c r="BA345" s="103"/>
    </row>
    <row r="346" spans="23:53" ht="15.75" customHeight="1" x14ac:dyDescent="0.25">
      <c r="W346" s="103"/>
      <c r="X346" s="103"/>
      <c r="Y346" s="103"/>
      <c r="Z346" s="103"/>
      <c r="AA346" s="103"/>
      <c r="AB346" s="103"/>
      <c r="AC346" s="103"/>
      <c r="AD346" s="103"/>
      <c r="AE346" s="103"/>
      <c r="AF346" s="103"/>
      <c r="AG346" s="103"/>
      <c r="AH346" s="103"/>
      <c r="AI346" s="103"/>
      <c r="AJ346" s="103"/>
      <c r="AX346" s="103"/>
      <c r="AY346" s="103"/>
      <c r="AZ346" s="103"/>
      <c r="BA346" s="103"/>
    </row>
    <row r="347" spans="23:53" ht="15.75" customHeight="1" x14ac:dyDescent="0.25">
      <c r="W347" s="103"/>
      <c r="X347" s="103"/>
      <c r="Y347" s="103"/>
      <c r="Z347" s="103"/>
      <c r="AA347" s="103"/>
      <c r="AB347" s="103"/>
      <c r="AC347" s="103"/>
      <c r="AD347" s="103"/>
      <c r="AE347" s="103"/>
      <c r="AF347" s="103"/>
      <c r="AG347" s="103"/>
      <c r="AH347" s="103"/>
      <c r="AI347" s="103"/>
      <c r="AJ347" s="103"/>
      <c r="AX347" s="103"/>
      <c r="AY347" s="103"/>
      <c r="AZ347" s="103"/>
      <c r="BA347" s="103"/>
    </row>
    <row r="348" spans="23:53" ht="15.75" customHeight="1" x14ac:dyDescent="0.25">
      <c r="W348" s="103"/>
      <c r="X348" s="103"/>
      <c r="Y348" s="103"/>
      <c r="Z348" s="103"/>
      <c r="AA348" s="103"/>
      <c r="AB348" s="103"/>
      <c r="AC348" s="103"/>
      <c r="AD348" s="103"/>
      <c r="AE348" s="103"/>
      <c r="AF348" s="103"/>
      <c r="AG348" s="103"/>
      <c r="AH348" s="103"/>
      <c r="AI348" s="103"/>
      <c r="AJ348" s="103"/>
      <c r="AX348" s="103"/>
      <c r="AY348" s="103"/>
      <c r="AZ348" s="103"/>
      <c r="BA348" s="103"/>
    </row>
    <row r="349" spans="23:53" ht="15.75" customHeight="1" x14ac:dyDescent="0.25">
      <c r="W349" s="103"/>
      <c r="X349" s="103"/>
      <c r="Y349" s="103"/>
      <c r="Z349" s="103"/>
      <c r="AA349" s="103"/>
      <c r="AB349" s="103"/>
      <c r="AC349" s="103"/>
      <c r="AD349" s="103"/>
      <c r="AE349" s="103"/>
      <c r="AF349" s="103"/>
      <c r="AG349" s="103"/>
      <c r="AH349" s="103"/>
      <c r="AI349" s="103"/>
      <c r="AJ349" s="103"/>
      <c r="AX349" s="103"/>
      <c r="AY349" s="103"/>
      <c r="AZ349" s="103"/>
      <c r="BA349" s="103"/>
    </row>
    <row r="350" spans="23:53" ht="15.75" customHeight="1" x14ac:dyDescent="0.25">
      <c r="W350" s="103"/>
      <c r="X350" s="103"/>
      <c r="Y350" s="103"/>
      <c r="Z350" s="103"/>
      <c r="AA350" s="103"/>
      <c r="AB350" s="103"/>
      <c r="AC350" s="103"/>
      <c r="AD350" s="103"/>
      <c r="AE350" s="103"/>
      <c r="AF350" s="103"/>
      <c r="AG350" s="103"/>
      <c r="AH350" s="103"/>
      <c r="AI350" s="103"/>
      <c r="AJ350" s="103"/>
      <c r="AX350" s="103"/>
      <c r="AY350" s="103"/>
      <c r="AZ350" s="103"/>
      <c r="BA350" s="103"/>
    </row>
    <row r="351" spans="23:53" ht="15.75" customHeight="1" x14ac:dyDescent="0.25">
      <c r="W351" s="103"/>
      <c r="X351" s="103"/>
      <c r="Y351" s="103"/>
      <c r="Z351" s="103"/>
      <c r="AA351" s="103"/>
      <c r="AB351" s="103"/>
      <c r="AC351" s="103"/>
      <c r="AD351" s="103"/>
      <c r="AE351" s="103"/>
      <c r="AF351" s="103"/>
      <c r="AG351" s="103"/>
      <c r="AH351" s="103"/>
      <c r="AI351" s="103"/>
      <c r="AJ351" s="103"/>
      <c r="AX351" s="103"/>
      <c r="AY351" s="103"/>
      <c r="AZ351" s="103"/>
      <c r="BA351" s="103"/>
    </row>
    <row r="352" spans="23:53" ht="15.75" customHeight="1" x14ac:dyDescent="0.25">
      <c r="W352" s="103"/>
      <c r="X352" s="103"/>
      <c r="Y352" s="103"/>
      <c r="Z352" s="103"/>
      <c r="AA352" s="103"/>
      <c r="AB352" s="103"/>
      <c r="AC352" s="103"/>
      <c r="AD352" s="103"/>
      <c r="AE352" s="103"/>
      <c r="AF352" s="103"/>
      <c r="AG352" s="103"/>
      <c r="AH352" s="103"/>
      <c r="AI352" s="103"/>
      <c r="AJ352" s="103"/>
      <c r="AX352" s="103"/>
      <c r="AY352" s="103"/>
      <c r="AZ352" s="103"/>
      <c r="BA352" s="103"/>
    </row>
    <row r="353" spans="23:53" ht="15.75" customHeight="1" x14ac:dyDescent="0.25">
      <c r="W353" s="103"/>
      <c r="X353" s="103"/>
      <c r="Y353" s="103"/>
      <c r="Z353" s="103"/>
      <c r="AA353" s="103"/>
      <c r="AB353" s="103"/>
      <c r="AC353" s="103"/>
      <c r="AD353" s="103"/>
      <c r="AE353" s="103"/>
      <c r="AF353" s="103"/>
      <c r="AG353" s="103"/>
      <c r="AH353" s="103"/>
      <c r="AI353" s="103"/>
      <c r="AJ353" s="103"/>
      <c r="AX353" s="103"/>
      <c r="AY353" s="103"/>
      <c r="AZ353" s="103"/>
      <c r="BA353" s="103"/>
    </row>
    <row r="354" spans="23:53" ht="15.75" customHeight="1" x14ac:dyDescent="0.25">
      <c r="W354" s="103"/>
      <c r="X354" s="103"/>
      <c r="Y354" s="103"/>
      <c r="Z354" s="103"/>
      <c r="AA354" s="103"/>
      <c r="AB354" s="103"/>
      <c r="AC354" s="103"/>
      <c r="AD354" s="103"/>
      <c r="AE354" s="103"/>
      <c r="AF354" s="103"/>
      <c r="AG354" s="103"/>
      <c r="AH354" s="103"/>
      <c r="AI354" s="103"/>
      <c r="AJ354" s="103"/>
      <c r="AX354" s="103"/>
      <c r="AY354" s="103"/>
      <c r="AZ354" s="103"/>
      <c r="BA354" s="103"/>
    </row>
    <row r="355" spans="23:53" ht="15.75" customHeight="1" x14ac:dyDescent="0.25">
      <c r="W355" s="103"/>
      <c r="X355" s="103"/>
      <c r="Y355" s="103"/>
      <c r="Z355" s="103"/>
      <c r="AA355" s="103"/>
      <c r="AB355" s="103"/>
      <c r="AC355" s="103"/>
      <c r="AD355" s="103"/>
      <c r="AE355" s="103"/>
      <c r="AF355" s="103"/>
      <c r="AG355" s="103"/>
      <c r="AH355" s="103"/>
      <c r="AI355" s="103"/>
      <c r="AJ355" s="103"/>
      <c r="AX355" s="103"/>
      <c r="AY355" s="103"/>
      <c r="AZ355" s="103"/>
      <c r="BA355" s="103"/>
    </row>
    <row r="356" spans="23:53" ht="15.75" customHeight="1" x14ac:dyDescent="0.25">
      <c r="W356" s="103"/>
      <c r="X356" s="103"/>
      <c r="Y356" s="103"/>
      <c r="Z356" s="103"/>
      <c r="AA356" s="103"/>
      <c r="AB356" s="103"/>
      <c r="AC356" s="103"/>
      <c r="AD356" s="103"/>
      <c r="AE356" s="103"/>
      <c r="AF356" s="103"/>
      <c r="AG356" s="103"/>
      <c r="AH356" s="103"/>
      <c r="AI356" s="103"/>
      <c r="AJ356" s="103"/>
      <c r="AX356" s="103"/>
      <c r="AY356" s="103"/>
      <c r="AZ356" s="103"/>
      <c r="BA356" s="103"/>
    </row>
    <row r="357" spans="23:53" ht="15.75" customHeight="1" x14ac:dyDescent="0.25">
      <c r="W357" s="103"/>
      <c r="X357" s="103"/>
      <c r="Y357" s="103"/>
      <c r="Z357" s="103"/>
      <c r="AA357" s="103"/>
      <c r="AB357" s="103"/>
      <c r="AC357" s="103"/>
      <c r="AD357" s="103"/>
      <c r="AE357" s="103"/>
      <c r="AF357" s="103"/>
      <c r="AG357" s="103"/>
      <c r="AH357" s="103"/>
      <c r="AI357" s="103"/>
      <c r="AJ357" s="103"/>
      <c r="AX357" s="103"/>
      <c r="AY357" s="103"/>
      <c r="AZ357" s="103"/>
      <c r="BA357" s="103"/>
    </row>
    <row r="358" spans="23:53" ht="15.75" customHeight="1" x14ac:dyDescent="0.25">
      <c r="W358" s="103"/>
      <c r="X358" s="103"/>
      <c r="Y358" s="103"/>
      <c r="Z358" s="103"/>
      <c r="AA358" s="103"/>
      <c r="AB358" s="103"/>
      <c r="AC358" s="103"/>
      <c r="AD358" s="103"/>
      <c r="AE358" s="103"/>
      <c r="AF358" s="103"/>
      <c r="AG358" s="103"/>
      <c r="AH358" s="103"/>
      <c r="AI358" s="103"/>
      <c r="AJ358" s="103"/>
      <c r="AX358" s="103"/>
      <c r="AY358" s="103"/>
      <c r="AZ358" s="103"/>
      <c r="BA358" s="103"/>
    </row>
    <row r="359" spans="23:53" ht="15.75" customHeight="1" x14ac:dyDescent="0.25">
      <c r="W359" s="103"/>
      <c r="X359" s="103"/>
      <c r="Y359" s="103"/>
      <c r="Z359" s="103"/>
      <c r="AA359" s="103"/>
      <c r="AB359" s="103"/>
      <c r="AC359" s="103"/>
      <c r="AD359" s="103"/>
      <c r="AE359" s="103"/>
      <c r="AF359" s="103"/>
      <c r="AG359" s="103"/>
      <c r="AH359" s="103"/>
      <c r="AI359" s="103"/>
      <c r="AJ359" s="103"/>
      <c r="AX359" s="103"/>
      <c r="AY359" s="103"/>
      <c r="AZ359" s="103"/>
      <c r="BA359" s="103"/>
    </row>
    <row r="360" spans="23:53" ht="15.75" customHeight="1" x14ac:dyDescent="0.25">
      <c r="W360" s="103"/>
      <c r="X360" s="103"/>
      <c r="Y360" s="103"/>
      <c r="Z360" s="103"/>
      <c r="AA360" s="103"/>
      <c r="AB360" s="103"/>
      <c r="AC360" s="103"/>
      <c r="AD360" s="103"/>
      <c r="AE360" s="103"/>
      <c r="AF360" s="103"/>
      <c r="AG360" s="103"/>
      <c r="AH360" s="103"/>
      <c r="AI360" s="103"/>
      <c r="AJ360" s="103"/>
      <c r="AX360" s="103"/>
      <c r="AY360" s="103"/>
      <c r="AZ360" s="103"/>
      <c r="BA360" s="103"/>
    </row>
    <row r="361" spans="23:53" ht="15.75" customHeight="1" x14ac:dyDescent="0.25">
      <c r="W361" s="103"/>
      <c r="X361" s="103"/>
      <c r="Y361" s="103"/>
      <c r="Z361" s="103"/>
      <c r="AA361" s="103"/>
      <c r="AB361" s="103"/>
      <c r="AC361" s="103"/>
      <c r="AD361" s="103"/>
      <c r="AE361" s="103"/>
      <c r="AF361" s="103"/>
      <c r="AG361" s="103"/>
      <c r="AH361" s="103"/>
      <c r="AI361" s="103"/>
      <c r="AJ361" s="103"/>
      <c r="AX361" s="103"/>
      <c r="AY361" s="103"/>
      <c r="AZ361" s="103"/>
      <c r="BA361" s="103"/>
    </row>
    <row r="362" spans="23:53" ht="15.75" customHeight="1" x14ac:dyDescent="0.25">
      <c r="W362" s="103"/>
      <c r="X362" s="103"/>
      <c r="Y362" s="103"/>
      <c r="Z362" s="103"/>
      <c r="AA362" s="103"/>
      <c r="AB362" s="103"/>
      <c r="AC362" s="103"/>
      <c r="AD362" s="103"/>
      <c r="AE362" s="103"/>
      <c r="AF362" s="103"/>
      <c r="AG362" s="103"/>
      <c r="AH362" s="103"/>
      <c r="AI362" s="103"/>
      <c r="AJ362" s="103"/>
      <c r="AX362" s="103"/>
      <c r="AY362" s="103"/>
      <c r="AZ362" s="103"/>
      <c r="BA362" s="103"/>
    </row>
    <row r="363" spans="23:53" ht="15.75" customHeight="1" x14ac:dyDescent="0.25">
      <c r="W363" s="103"/>
      <c r="X363" s="103"/>
      <c r="Y363" s="103"/>
      <c r="Z363" s="103"/>
      <c r="AA363" s="103"/>
      <c r="AB363" s="103"/>
      <c r="AC363" s="103"/>
      <c r="AD363" s="103"/>
      <c r="AE363" s="103"/>
      <c r="AF363" s="103"/>
      <c r="AG363" s="103"/>
      <c r="AH363" s="103"/>
      <c r="AI363" s="103"/>
      <c r="AJ363" s="103"/>
      <c r="AX363" s="103"/>
      <c r="AY363" s="103"/>
      <c r="AZ363" s="103"/>
      <c r="BA363" s="103"/>
    </row>
    <row r="364" spans="23:53" ht="15.75" customHeight="1" x14ac:dyDescent="0.25">
      <c r="W364" s="103"/>
      <c r="X364" s="103"/>
      <c r="Y364" s="103"/>
      <c r="Z364" s="103"/>
      <c r="AA364" s="103"/>
      <c r="AB364" s="103"/>
      <c r="AC364" s="103"/>
      <c r="AD364" s="103"/>
      <c r="AE364" s="103"/>
      <c r="AF364" s="103"/>
      <c r="AG364" s="103"/>
      <c r="AH364" s="103"/>
      <c r="AI364" s="103"/>
      <c r="AJ364" s="103"/>
      <c r="AX364" s="103"/>
      <c r="AY364" s="103"/>
      <c r="AZ364" s="103"/>
      <c r="BA364" s="103"/>
    </row>
    <row r="365" spans="23:53" ht="15.75" customHeight="1" x14ac:dyDescent="0.25">
      <c r="W365" s="103"/>
      <c r="X365" s="103"/>
      <c r="Y365" s="103"/>
      <c r="Z365" s="103"/>
      <c r="AA365" s="103"/>
      <c r="AB365" s="103"/>
      <c r="AC365" s="103"/>
      <c r="AD365" s="103"/>
      <c r="AE365" s="103"/>
      <c r="AF365" s="103"/>
      <c r="AG365" s="103"/>
      <c r="AH365" s="103"/>
      <c r="AI365" s="103"/>
      <c r="AJ365" s="103"/>
      <c r="AX365" s="103"/>
      <c r="AY365" s="103"/>
      <c r="AZ365" s="103"/>
      <c r="BA365" s="103"/>
    </row>
    <row r="366" spans="23:53" ht="15.75" customHeight="1" x14ac:dyDescent="0.25">
      <c r="W366" s="103"/>
      <c r="X366" s="103"/>
      <c r="Y366" s="103"/>
      <c r="Z366" s="103"/>
      <c r="AA366" s="103"/>
      <c r="AB366" s="103"/>
      <c r="AC366" s="103"/>
      <c r="AD366" s="103"/>
      <c r="AE366" s="103"/>
      <c r="AF366" s="103"/>
      <c r="AG366" s="103"/>
      <c r="AH366" s="103"/>
      <c r="AI366" s="103"/>
      <c r="AJ366" s="103"/>
      <c r="AX366" s="103"/>
      <c r="AY366" s="103"/>
      <c r="AZ366" s="103"/>
      <c r="BA366" s="103"/>
    </row>
    <row r="367" spans="23:53" ht="15.75" customHeight="1" x14ac:dyDescent="0.25">
      <c r="W367" s="103"/>
      <c r="X367" s="103"/>
      <c r="Y367" s="103"/>
      <c r="Z367" s="103"/>
      <c r="AA367" s="103"/>
      <c r="AB367" s="103"/>
      <c r="AC367" s="103"/>
      <c r="AD367" s="103"/>
      <c r="AE367" s="103"/>
      <c r="AF367" s="103"/>
      <c r="AG367" s="103"/>
      <c r="AH367" s="103"/>
      <c r="AI367" s="103"/>
      <c r="AJ367" s="103"/>
      <c r="AX367" s="103"/>
      <c r="AY367" s="103"/>
      <c r="AZ367" s="103"/>
      <c r="BA367" s="103"/>
    </row>
    <row r="368" spans="23:53" ht="15.75" customHeight="1" x14ac:dyDescent="0.25">
      <c r="W368" s="103"/>
      <c r="X368" s="103"/>
      <c r="Y368" s="103"/>
      <c r="Z368" s="103"/>
      <c r="AA368" s="103"/>
      <c r="AB368" s="103"/>
      <c r="AC368" s="103"/>
      <c r="AD368" s="103"/>
      <c r="AE368" s="103"/>
      <c r="AF368" s="103"/>
      <c r="AG368" s="103"/>
      <c r="AH368" s="103"/>
      <c r="AI368" s="103"/>
      <c r="AJ368" s="103"/>
      <c r="AX368" s="103"/>
      <c r="AY368" s="103"/>
      <c r="AZ368" s="103"/>
      <c r="BA368" s="103"/>
    </row>
    <row r="369" spans="23:53" ht="15.75" customHeight="1" x14ac:dyDescent="0.25">
      <c r="W369" s="103"/>
      <c r="X369" s="103"/>
      <c r="Y369" s="103"/>
      <c r="Z369" s="103"/>
      <c r="AA369" s="103"/>
      <c r="AB369" s="103"/>
      <c r="AC369" s="103"/>
      <c r="AD369" s="103"/>
      <c r="AE369" s="103"/>
      <c r="AF369" s="103"/>
      <c r="AG369" s="103"/>
      <c r="AH369" s="103"/>
      <c r="AI369" s="103"/>
      <c r="AJ369" s="103"/>
      <c r="AX369" s="103"/>
      <c r="AY369" s="103"/>
      <c r="AZ369" s="103"/>
      <c r="BA369" s="103"/>
    </row>
    <row r="370" spans="23:53" ht="15.75" customHeight="1" x14ac:dyDescent="0.25">
      <c r="W370" s="103"/>
      <c r="X370" s="103"/>
      <c r="Y370" s="103"/>
      <c r="Z370" s="103"/>
      <c r="AA370" s="103"/>
      <c r="AB370" s="103"/>
      <c r="AC370" s="103"/>
      <c r="AD370" s="103"/>
      <c r="AE370" s="103"/>
      <c r="AF370" s="103"/>
      <c r="AG370" s="103"/>
      <c r="AH370" s="103"/>
      <c r="AI370" s="103"/>
      <c r="AJ370" s="103"/>
      <c r="AX370" s="103"/>
      <c r="AY370" s="103"/>
      <c r="AZ370" s="103"/>
      <c r="BA370" s="103"/>
    </row>
    <row r="371" spans="23:53" ht="15.75" customHeight="1" x14ac:dyDescent="0.25">
      <c r="W371" s="103"/>
      <c r="X371" s="103"/>
      <c r="Y371" s="103"/>
      <c r="Z371" s="103"/>
      <c r="AA371" s="103"/>
      <c r="AB371" s="103"/>
      <c r="AC371" s="103"/>
      <c r="AD371" s="103"/>
      <c r="AE371" s="103"/>
      <c r="AF371" s="103"/>
      <c r="AG371" s="103"/>
      <c r="AH371" s="103"/>
      <c r="AI371" s="103"/>
      <c r="AJ371" s="103"/>
      <c r="AX371" s="103"/>
      <c r="AY371" s="103"/>
      <c r="AZ371" s="103"/>
      <c r="BA371" s="103"/>
    </row>
    <row r="372" spans="23:53" ht="15.75" customHeight="1" x14ac:dyDescent="0.25">
      <c r="W372" s="103"/>
      <c r="X372" s="103"/>
      <c r="Y372" s="103"/>
      <c r="Z372" s="103"/>
      <c r="AA372" s="103"/>
      <c r="AB372" s="103"/>
      <c r="AC372" s="103"/>
      <c r="AD372" s="103"/>
      <c r="AE372" s="103"/>
      <c r="AF372" s="103"/>
      <c r="AG372" s="103"/>
      <c r="AH372" s="103"/>
      <c r="AI372" s="103"/>
      <c r="AJ372" s="103"/>
      <c r="AX372" s="103"/>
      <c r="AY372" s="103"/>
      <c r="AZ372" s="103"/>
      <c r="BA372" s="103"/>
    </row>
    <row r="373" spans="23:53" ht="15.75" customHeight="1" x14ac:dyDescent="0.25">
      <c r="W373" s="103"/>
      <c r="X373" s="103"/>
      <c r="Y373" s="103"/>
      <c r="Z373" s="103"/>
      <c r="AA373" s="103"/>
      <c r="AB373" s="103"/>
      <c r="AC373" s="103"/>
      <c r="AD373" s="103"/>
      <c r="AE373" s="103"/>
      <c r="AF373" s="103"/>
      <c r="AG373" s="103"/>
      <c r="AH373" s="103"/>
      <c r="AI373" s="103"/>
      <c r="AJ373" s="103"/>
      <c r="AX373" s="103"/>
      <c r="AY373" s="103"/>
      <c r="AZ373" s="103"/>
      <c r="BA373" s="103"/>
    </row>
    <row r="374" spans="23:53" ht="15.75" customHeight="1" x14ac:dyDescent="0.25">
      <c r="W374" s="103"/>
      <c r="X374" s="103"/>
      <c r="Y374" s="103"/>
      <c r="Z374" s="103"/>
      <c r="AA374" s="103"/>
      <c r="AB374" s="103"/>
      <c r="AC374" s="103"/>
      <c r="AD374" s="103"/>
      <c r="AE374" s="103"/>
      <c r="AF374" s="103"/>
      <c r="AG374" s="103"/>
      <c r="AH374" s="103"/>
      <c r="AI374" s="103"/>
      <c r="AJ374" s="103"/>
      <c r="AX374" s="103"/>
      <c r="AY374" s="103"/>
      <c r="AZ374" s="103"/>
      <c r="BA374" s="103"/>
    </row>
    <row r="375" spans="23:53" ht="15.75" customHeight="1" x14ac:dyDescent="0.25">
      <c r="W375" s="103"/>
      <c r="X375" s="103"/>
      <c r="Y375" s="103"/>
      <c r="Z375" s="103"/>
      <c r="AA375" s="103"/>
      <c r="AB375" s="103"/>
      <c r="AC375" s="103"/>
      <c r="AD375" s="103"/>
      <c r="AE375" s="103"/>
      <c r="AF375" s="103"/>
      <c r="AG375" s="103"/>
      <c r="AH375" s="103"/>
      <c r="AI375" s="103"/>
      <c r="AJ375" s="103"/>
      <c r="AX375" s="103"/>
      <c r="AY375" s="103"/>
      <c r="AZ375" s="103"/>
      <c r="BA375" s="103"/>
    </row>
    <row r="376" spans="23:53" ht="15.75" customHeight="1" x14ac:dyDescent="0.25">
      <c r="W376" s="103"/>
      <c r="X376" s="103"/>
      <c r="Y376" s="103"/>
      <c r="Z376" s="103"/>
      <c r="AA376" s="103"/>
      <c r="AB376" s="103"/>
      <c r="AC376" s="103"/>
      <c r="AD376" s="103"/>
      <c r="AE376" s="103"/>
      <c r="AF376" s="103"/>
      <c r="AG376" s="103"/>
      <c r="AH376" s="103"/>
      <c r="AI376" s="103"/>
      <c r="AJ376" s="103"/>
      <c r="AX376" s="103"/>
      <c r="AY376" s="103"/>
      <c r="AZ376" s="103"/>
      <c r="BA376" s="103"/>
    </row>
    <row r="377" spans="23:53" ht="15.75" customHeight="1" x14ac:dyDescent="0.25">
      <c r="W377" s="103"/>
      <c r="X377" s="103"/>
      <c r="Y377" s="103"/>
      <c r="Z377" s="103"/>
      <c r="AA377" s="103"/>
      <c r="AB377" s="103"/>
      <c r="AC377" s="103"/>
      <c r="AD377" s="103"/>
      <c r="AE377" s="103"/>
      <c r="AF377" s="103"/>
      <c r="AG377" s="103"/>
      <c r="AH377" s="103"/>
      <c r="AI377" s="103"/>
      <c r="AJ377" s="103"/>
      <c r="AX377" s="103"/>
      <c r="AY377" s="103"/>
      <c r="AZ377" s="103"/>
      <c r="BA377" s="103"/>
    </row>
    <row r="378" spans="23:53" ht="15.75" customHeight="1" x14ac:dyDescent="0.25">
      <c r="W378" s="103"/>
      <c r="X378" s="103"/>
      <c r="Y378" s="103"/>
      <c r="Z378" s="103"/>
      <c r="AA378" s="103"/>
      <c r="AB378" s="103"/>
      <c r="AC378" s="103"/>
      <c r="AD378" s="103"/>
      <c r="AE378" s="103"/>
      <c r="AF378" s="103"/>
      <c r="AG378" s="103"/>
      <c r="AH378" s="103"/>
      <c r="AI378" s="103"/>
      <c r="AJ378" s="103"/>
      <c r="AX378" s="103"/>
      <c r="AY378" s="103"/>
      <c r="AZ378" s="103"/>
      <c r="BA378" s="103"/>
    </row>
    <row r="379" spans="23:53" ht="15.75" customHeight="1" x14ac:dyDescent="0.25">
      <c r="W379" s="103"/>
      <c r="X379" s="103"/>
      <c r="Y379" s="103"/>
      <c r="Z379" s="103"/>
      <c r="AA379" s="103"/>
      <c r="AB379" s="103"/>
      <c r="AC379" s="103"/>
      <c r="AD379" s="103"/>
      <c r="AE379" s="103"/>
      <c r="AF379" s="103"/>
      <c r="AG379" s="103"/>
      <c r="AH379" s="103"/>
      <c r="AI379" s="103"/>
      <c r="AJ379" s="103"/>
      <c r="AX379" s="103"/>
      <c r="AY379" s="103"/>
      <c r="AZ379" s="103"/>
      <c r="BA379" s="103"/>
    </row>
    <row r="380" spans="23:53" ht="15.75" customHeight="1" x14ac:dyDescent="0.25">
      <c r="W380" s="103"/>
      <c r="X380" s="103"/>
      <c r="Y380" s="103"/>
      <c r="Z380" s="103"/>
      <c r="AA380" s="103"/>
      <c r="AB380" s="103"/>
      <c r="AC380" s="103"/>
      <c r="AD380" s="103"/>
      <c r="AE380" s="103"/>
      <c r="AF380" s="103"/>
      <c r="AG380" s="103"/>
      <c r="AH380" s="103"/>
      <c r="AI380" s="103"/>
      <c r="AJ380" s="103"/>
      <c r="AX380" s="103"/>
      <c r="AY380" s="103"/>
      <c r="AZ380" s="103"/>
      <c r="BA380" s="103"/>
    </row>
    <row r="381" spans="23:53" ht="15.75" customHeight="1" x14ac:dyDescent="0.25">
      <c r="W381" s="103"/>
      <c r="X381" s="103"/>
      <c r="Y381" s="103"/>
      <c r="Z381" s="103"/>
      <c r="AA381" s="103"/>
      <c r="AB381" s="103"/>
      <c r="AC381" s="103"/>
      <c r="AD381" s="103"/>
      <c r="AE381" s="103"/>
      <c r="AF381" s="103"/>
      <c r="AG381" s="103"/>
      <c r="AH381" s="103"/>
      <c r="AI381" s="103"/>
      <c r="AJ381" s="103"/>
      <c r="AX381" s="103"/>
      <c r="AY381" s="103"/>
      <c r="AZ381" s="103"/>
      <c r="BA381" s="103"/>
    </row>
    <row r="382" spans="23:53" ht="15.75" customHeight="1" x14ac:dyDescent="0.25">
      <c r="W382" s="103"/>
      <c r="X382" s="103"/>
      <c r="Y382" s="103"/>
      <c r="Z382" s="103"/>
      <c r="AA382" s="103"/>
      <c r="AB382" s="103"/>
      <c r="AC382" s="103"/>
      <c r="AD382" s="103"/>
      <c r="AE382" s="103"/>
      <c r="AF382" s="103"/>
      <c r="AG382" s="103"/>
      <c r="AH382" s="103"/>
      <c r="AI382" s="103"/>
      <c r="AJ382" s="103"/>
      <c r="AX382" s="103"/>
      <c r="AY382" s="103"/>
      <c r="AZ382" s="103"/>
      <c r="BA382" s="103"/>
    </row>
    <row r="383" spans="23:53" ht="15.75" customHeight="1" x14ac:dyDescent="0.25">
      <c r="W383" s="103"/>
      <c r="X383" s="103"/>
      <c r="Y383" s="103"/>
      <c r="Z383" s="103"/>
      <c r="AA383" s="103"/>
      <c r="AB383" s="103"/>
      <c r="AC383" s="103"/>
      <c r="AD383" s="103"/>
      <c r="AE383" s="103"/>
      <c r="AF383" s="103"/>
      <c r="AG383" s="103"/>
      <c r="AH383" s="103"/>
      <c r="AI383" s="103"/>
      <c r="AJ383" s="103"/>
      <c r="AX383" s="103"/>
      <c r="AY383" s="103"/>
      <c r="AZ383" s="103"/>
      <c r="BA383" s="103"/>
    </row>
    <row r="384" spans="23:53" ht="15.75" customHeight="1" x14ac:dyDescent="0.25">
      <c r="W384" s="103"/>
      <c r="X384" s="103"/>
      <c r="Y384" s="103"/>
      <c r="Z384" s="103"/>
      <c r="AA384" s="103"/>
      <c r="AB384" s="103"/>
      <c r="AC384" s="103"/>
      <c r="AD384" s="103"/>
      <c r="AE384" s="103"/>
      <c r="AF384" s="103"/>
      <c r="AG384" s="103"/>
      <c r="AH384" s="103"/>
      <c r="AI384" s="103"/>
      <c r="AJ384" s="103"/>
      <c r="AX384" s="103"/>
      <c r="AY384" s="103"/>
      <c r="AZ384" s="103"/>
      <c r="BA384" s="103"/>
    </row>
    <row r="385" spans="23:53" ht="15.75" customHeight="1" x14ac:dyDescent="0.25">
      <c r="W385" s="103"/>
      <c r="X385" s="103"/>
      <c r="Y385" s="103"/>
      <c r="Z385" s="103"/>
      <c r="AA385" s="103"/>
      <c r="AB385" s="103"/>
      <c r="AC385" s="103"/>
      <c r="AD385" s="103"/>
      <c r="AE385" s="103"/>
      <c r="AF385" s="103"/>
      <c r="AG385" s="103"/>
      <c r="AH385" s="103"/>
      <c r="AI385" s="103"/>
      <c r="AJ385" s="103"/>
      <c r="AX385" s="103"/>
      <c r="AY385" s="103"/>
      <c r="AZ385" s="103"/>
      <c r="BA385" s="103"/>
    </row>
    <row r="386" spans="23:53" ht="15.75" customHeight="1" x14ac:dyDescent="0.25">
      <c r="W386" s="103"/>
      <c r="X386" s="103"/>
      <c r="Y386" s="103"/>
      <c r="Z386" s="103"/>
      <c r="AA386" s="103"/>
      <c r="AB386" s="103"/>
      <c r="AC386" s="103"/>
      <c r="AD386" s="103"/>
      <c r="AE386" s="103"/>
      <c r="AF386" s="103"/>
      <c r="AG386" s="103"/>
      <c r="AH386" s="103"/>
      <c r="AI386" s="103"/>
      <c r="AJ386" s="103"/>
      <c r="AX386" s="103"/>
      <c r="AY386" s="103"/>
      <c r="AZ386" s="103"/>
      <c r="BA386" s="103"/>
    </row>
    <row r="387" spans="23:53" ht="15.75" customHeight="1" x14ac:dyDescent="0.25">
      <c r="W387" s="103"/>
      <c r="X387" s="103"/>
      <c r="Y387" s="103"/>
      <c r="Z387" s="103"/>
      <c r="AA387" s="103"/>
      <c r="AB387" s="103"/>
      <c r="AC387" s="103"/>
      <c r="AD387" s="103"/>
      <c r="AE387" s="103"/>
      <c r="AF387" s="103"/>
      <c r="AG387" s="103"/>
      <c r="AH387" s="103"/>
      <c r="AI387" s="103"/>
      <c r="AJ387" s="103"/>
      <c r="AX387" s="103"/>
      <c r="AY387" s="103"/>
      <c r="AZ387" s="103"/>
      <c r="BA387" s="103"/>
    </row>
    <row r="388" spans="23:53" ht="15.75" customHeight="1" x14ac:dyDescent="0.25">
      <c r="W388" s="103"/>
      <c r="X388" s="103"/>
      <c r="Y388" s="103"/>
      <c r="Z388" s="103"/>
      <c r="AA388" s="103"/>
      <c r="AB388" s="103"/>
      <c r="AC388" s="103"/>
      <c r="AD388" s="103"/>
      <c r="AE388" s="103"/>
      <c r="AF388" s="103"/>
      <c r="AG388" s="103"/>
      <c r="AH388" s="103"/>
      <c r="AI388" s="103"/>
      <c r="AJ388" s="103"/>
      <c r="AX388" s="103"/>
      <c r="AY388" s="103"/>
      <c r="AZ388" s="103"/>
      <c r="BA388" s="103"/>
    </row>
    <row r="389" spans="23:53" ht="15.75" customHeight="1" x14ac:dyDescent="0.25">
      <c r="W389" s="103"/>
      <c r="X389" s="103"/>
      <c r="Y389" s="103"/>
      <c r="Z389" s="103"/>
      <c r="AA389" s="103"/>
      <c r="AB389" s="103"/>
      <c r="AC389" s="103"/>
      <c r="AD389" s="103"/>
      <c r="AE389" s="103"/>
      <c r="AF389" s="103"/>
      <c r="AG389" s="103"/>
      <c r="AH389" s="103"/>
      <c r="AI389" s="103"/>
      <c r="AJ389" s="103"/>
      <c r="AX389" s="103"/>
      <c r="AY389" s="103"/>
      <c r="AZ389" s="103"/>
      <c r="BA389" s="103"/>
    </row>
    <row r="390" spans="23:53" ht="15.75" customHeight="1" x14ac:dyDescent="0.25">
      <c r="W390" s="103"/>
      <c r="X390" s="103"/>
      <c r="Y390" s="103"/>
      <c r="Z390" s="103"/>
      <c r="AA390" s="103"/>
      <c r="AB390" s="103"/>
      <c r="AC390" s="103"/>
      <c r="AD390" s="103"/>
      <c r="AE390" s="103"/>
      <c r="AF390" s="103"/>
      <c r="AG390" s="103"/>
      <c r="AH390" s="103"/>
      <c r="AI390" s="103"/>
      <c r="AJ390" s="103"/>
      <c r="AX390" s="103"/>
      <c r="AY390" s="103"/>
      <c r="AZ390" s="103"/>
      <c r="BA390" s="103"/>
    </row>
    <row r="391" spans="23:53" ht="15.75" customHeight="1" x14ac:dyDescent="0.25">
      <c r="W391" s="103"/>
      <c r="X391" s="103"/>
      <c r="Y391" s="103"/>
      <c r="Z391" s="103"/>
      <c r="AA391" s="103"/>
      <c r="AB391" s="103"/>
      <c r="AC391" s="103"/>
      <c r="AD391" s="103"/>
      <c r="AE391" s="103"/>
      <c r="AF391" s="103"/>
      <c r="AG391" s="103"/>
      <c r="AH391" s="103"/>
      <c r="AI391" s="103"/>
      <c r="AJ391" s="103"/>
      <c r="AX391" s="103"/>
      <c r="AY391" s="103"/>
      <c r="AZ391" s="103"/>
      <c r="BA391" s="103"/>
    </row>
    <row r="392" spans="23:53" ht="15.75" customHeight="1" x14ac:dyDescent="0.25">
      <c r="W392" s="103"/>
      <c r="X392" s="103"/>
      <c r="Y392" s="103"/>
      <c r="Z392" s="103"/>
      <c r="AA392" s="103"/>
      <c r="AB392" s="103"/>
      <c r="AC392" s="103"/>
      <c r="AD392" s="103"/>
      <c r="AE392" s="103"/>
      <c r="AF392" s="103"/>
      <c r="AG392" s="103"/>
      <c r="AH392" s="103"/>
      <c r="AI392" s="103"/>
      <c r="AJ392" s="103"/>
      <c r="AX392" s="103"/>
      <c r="AY392" s="103"/>
      <c r="AZ392" s="103"/>
      <c r="BA392" s="103"/>
    </row>
    <row r="393" spans="23:53" ht="15.75" customHeight="1" x14ac:dyDescent="0.25">
      <c r="W393" s="103"/>
      <c r="X393" s="103"/>
      <c r="Y393" s="103"/>
      <c r="Z393" s="103"/>
      <c r="AA393" s="103"/>
      <c r="AB393" s="103"/>
      <c r="AC393" s="103"/>
      <c r="AD393" s="103"/>
      <c r="AE393" s="103"/>
      <c r="AF393" s="103"/>
      <c r="AG393" s="103"/>
      <c r="AH393" s="103"/>
      <c r="AI393" s="103"/>
      <c r="AJ393" s="103"/>
      <c r="AX393" s="103"/>
      <c r="AY393" s="103"/>
      <c r="AZ393" s="103"/>
      <c r="BA393" s="103"/>
    </row>
    <row r="394" spans="23:53" ht="15.75" customHeight="1" x14ac:dyDescent="0.25">
      <c r="W394" s="103"/>
      <c r="X394" s="103"/>
      <c r="Y394" s="103"/>
      <c r="Z394" s="103"/>
      <c r="AA394" s="103"/>
      <c r="AB394" s="103"/>
      <c r="AC394" s="103"/>
      <c r="AD394" s="103"/>
      <c r="AE394" s="103"/>
      <c r="AF394" s="103"/>
      <c r="AG394" s="103"/>
      <c r="AH394" s="103"/>
      <c r="AI394" s="103"/>
      <c r="AJ394" s="103"/>
      <c r="AX394" s="103"/>
      <c r="AY394" s="103"/>
      <c r="AZ394" s="103"/>
      <c r="BA394" s="103"/>
    </row>
    <row r="395" spans="23:53" ht="15.75" customHeight="1" x14ac:dyDescent="0.25">
      <c r="W395" s="103"/>
      <c r="X395" s="103"/>
      <c r="Y395" s="103"/>
      <c r="Z395" s="103"/>
      <c r="AA395" s="103"/>
      <c r="AB395" s="103"/>
      <c r="AC395" s="103"/>
      <c r="AD395" s="103"/>
      <c r="AE395" s="103"/>
      <c r="AF395" s="103"/>
      <c r="AG395" s="103"/>
      <c r="AH395" s="103"/>
      <c r="AI395" s="103"/>
      <c r="AJ395" s="103"/>
      <c r="AX395" s="103"/>
      <c r="AY395" s="103"/>
      <c r="AZ395" s="103"/>
      <c r="BA395" s="103"/>
    </row>
    <row r="396" spans="23:53" ht="15.75" customHeight="1" x14ac:dyDescent="0.25">
      <c r="W396" s="103"/>
      <c r="X396" s="103"/>
      <c r="Y396" s="103"/>
      <c r="Z396" s="103"/>
      <c r="AA396" s="103"/>
      <c r="AB396" s="103"/>
      <c r="AC396" s="103"/>
      <c r="AD396" s="103"/>
      <c r="AE396" s="103"/>
      <c r="AF396" s="103"/>
      <c r="AG396" s="103"/>
      <c r="AH396" s="103"/>
      <c r="AI396" s="103"/>
      <c r="AJ396" s="103"/>
      <c r="AX396" s="103"/>
      <c r="AY396" s="103"/>
      <c r="AZ396" s="103"/>
      <c r="BA396" s="103"/>
    </row>
    <row r="397" spans="23:53" ht="15.75" customHeight="1" x14ac:dyDescent="0.25">
      <c r="W397" s="103"/>
      <c r="X397" s="103"/>
      <c r="Y397" s="103"/>
      <c r="Z397" s="103"/>
      <c r="AA397" s="103"/>
      <c r="AB397" s="103"/>
      <c r="AC397" s="103"/>
      <c r="AD397" s="103"/>
      <c r="AE397" s="103"/>
      <c r="AF397" s="103"/>
      <c r="AG397" s="103"/>
      <c r="AH397" s="103"/>
      <c r="AI397" s="103"/>
      <c r="AJ397" s="103"/>
      <c r="AX397" s="103"/>
      <c r="AY397" s="103"/>
      <c r="AZ397" s="103"/>
      <c r="BA397" s="103"/>
    </row>
    <row r="398" spans="23:53" ht="15.75" customHeight="1" x14ac:dyDescent="0.25">
      <c r="W398" s="103"/>
      <c r="X398" s="103"/>
      <c r="Y398" s="103"/>
      <c r="Z398" s="103"/>
      <c r="AA398" s="103"/>
      <c r="AB398" s="103"/>
      <c r="AC398" s="103"/>
      <c r="AD398" s="103"/>
      <c r="AE398" s="103"/>
      <c r="AF398" s="103"/>
      <c r="AG398" s="103"/>
      <c r="AH398" s="103"/>
      <c r="AI398" s="103"/>
      <c r="AJ398" s="103"/>
      <c r="AX398" s="103"/>
      <c r="AY398" s="103"/>
      <c r="AZ398" s="103"/>
      <c r="BA398" s="103"/>
    </row>
    <row r="399" spans="23:53" ht="15.75" customHeight="1" x14ac:dyDescent="0.25">
      <c r="W399" s="103"/>
      <c r="X399" s="103"/>
      <c r="Y399" s="103"/>
      <c r="Z399" s="103"/>
      <c r="AA399" s="103"/>
      <c r="AB399" s="103"/>
      <c r="AC399" s="103"/>
      <c r="AD399" s="103"/>
      <c r="AE399" s="103"/>
      <c r="AF399" s="103"/>
      <c r="AG399" s="103"/>
      <c r="AH399" s="103"/>
      <c r="AI399" s="103"/>
      <c r="AJ399" s="103"/>
      <c r="AX399" s="103"/>
      <c r="AY399" s="103"/>
      <c r="AZ399" s="103"/>
      <c r="BA399" s="103"/>
    </row>
    <row r="400" spans="23:53" ht="15.75" customHeight="1" x14ac:dyDescent="0.25">
      <c r="W400" s="103"/>
      <c r="X400" s="103"/>
      <c r="Y400" s="103"/>
      <c r="Z400" s="103"/>
      <c r="AA400" s="103"/>
      <c r="AB400" s="103"/>
      <c r="AC400" s="103"/>
      <c r="AD400" s="103"/>
      <c r="AE400" s="103"/>
      <c r="AF400" s="103"/>
      <c r="AG400" s="103"/>
      <c r="AH400" s="103"/>
      <c r="AI400" s="103"/>
      <c r="AJ400" s="103"/>
      <c r="AX400" s="103"/>
      <c r="AY400" s="103"/>
      <c r="AZ400" s="103"/>
      <c r="BA400" s="103"/>
    </row>
    <row r="401" spans="23:53" ht="15.75" customHeight="1" x14ac:dyDescent="0.25">
      <c r="W401" s="103"/>
      <c r="X401" s="103"/>
      <c r="Y401" s="103"/>
      <c r="Z401" s="103"/>
      <c r="AA401" s="103"/>
      <c r="AB401" s="103"/>
      <c r="AC401" s="103"/>
      <c r="AD401" s="103"/>
      <c r="AE401" s="103"/>
      <c r="AF401" s="103"/>
      <c r="AG401" s="103"/>
      <c r="AH401" s="103"/>
      <c r="AI401" s="103"/>
      <c r="AJ401" s="103"/>
      <c r="AX401" s="103"/>
      <c r="AY401" s="103"/>
      <c r="AZ401" s="103"/>
      <c r="BA401" s="103"/>
    </row>
    <row r="402" spans="23:53" ht="15.75" customHeight="1" x14ac:dyDescent="0.25">
      <c r="W402" s="103"/>
      <c r="X402" s="103"/>
      <c r="Y402" s="103"/>
      <c r="Z402" s="103"/>
      <c r="AA402" s="103"/>
      <c r="AB402" s="103"/>
      <c r="AC402" s="103"/>
      <c r="AD402" s="103"/>
      <c r="AE402" s="103"/>
      <c r="AF402" s="103"/>
      <c r="AG402" s="103"/>
      <c r="AH402" s="103"/>
      <c r="AI402" s="103"/>
      <c r="AJ402" s="103"/>
      <c r="AX402" s="103"/>
      <c r="AY402" s="103"/>
      <c r="AZ402" s="103"/>
      <c r="BA402" s="103"/>
    </row>
    <row r="403" spans="23:53" ht="15.75" customHeight="1" x14ac:dyDescent="0.25">
      <c r="W403" s="103"/>
      <c r="X403" s="103"/>
      <c r="Y403" s="103"/>
      <c r="Z403" s="103"/>
      <c r="AA403" s="103"/>
      <c r="AB403" s="103"/>
      <c r="AC403" s="103"/>
      <c r="AD403" s="103"/>
      <c r="AE403" s="103"/>
      <c r="AF403" s="103"/>
      <c r="AG403" s="103"/>
      <c r="AH403" s="103"/>
      <c r="AI403" s="103"/>
      <c r="AJ403" s="103"/>
      <c r="AX403" s="103"/>
      <c r="AY403" s="103"/>
      <c r="AZ403" s="103"/>
      <c r="BA403" s="103"/>
    </row>
    <row r="404" spans="23:53" ht="15.75" customHeight="1" x14ac:dyDescent="0.25">
      <c r="W404" s="103"/>
      <c r="X404" s="103"/>
      <c r="Y404" s="103"/>
      <c r="Z404" s="103"/>
      <c r="AA404" s="103"/>
      <c r="AB404" s="103"/>
      <c r="AC404" s="103"/>
      <c r="AD404" s="103"/>
      <c r="AE404" s="103"/>
      <c r="AF404" s="103"/>
      <c r="AG404" s="103"/>
      <c r="AH404" s="103"/>
      <c r="AI404" s="103"/>
      <c r="AJ404" s="103"/>
      <c r="AX404" s="103"/>
      <c r="AY404" s="103"/>
      <c r="AZ404" s="103"/>
      <c r="BA404" s="103"/>
    </row>
    <row r="405" spans="23:53" ht="15.75" customHeight="1" x14ac:dyDescent="0.25">
      <c r="W405" s="103"/>
      <c r="X405" s="103"/>
      <c r="Y405" s="103"/>
      <c r="Z405" s="103"/>
      <c r="AA405" s="103"/>
      <c r="AB405" s="103"/>
      <c r="AC405" s="103"/>
      <c r="AD405" s="103"/>
      <c r="AE405" s="103"/>
      <c r="AF405" s="103"/>
      <c r="AG405" s="103"/>
      <c r="AH405" s="103"/>
      <c r="AI405" s="103"/>
      <c r="AJ405" s="103"/>
      <c r="AX405" s="103"/>
      <c r="AY405" s="103"/>
      <c r="AZ405" s="103"/>
      <c r="BA405" s="103"/>
    </row>
    <row r="406" spans="23:53" ht="15.75" customHeight="1" x14ac:dyDescent="0.25">
      <c r="W406" s="103"/>
      <c r="X406" s="103"/>
      <c r="Y406" s="103"/>
      <c r="Z406" s="103"/>
      <c r="AA406" s="103"/>
      <c r="AB406" s="103"/>
      <c r="AC406" s="103"/>
      <c r="AD406" s="103"/>
      <c r="AE406" s="103"/>
      <c r="AF406" s="103"/>
      <c r="AG406" s="103"/>
      <c r="AH406" s="103"/>
      <c r="AI406" s="103"/>
      <c r="AJ406" s="103"/>
      <c r="AX406" s="103"/>
      <c r="AY406" s="103"/>
      <c r="AZ406" s="103"/>
      <c r="BA406" s="103"/>
    </row>
    <row r="407" spans="23:53" ht="15.75" customHeight="1" x14ac:dyDescent="0.25">
      <c r="W407" s="103"/>
      <c r="X407" s="103"/>
      <c r="Y407" s="103"/>
      <c r="Z407" s="103"/>
      <c r="AA407" s="103"/>
      <c r="AB407" s="103"/>
      <c r="AC407" s="103"/>
      <c r="AD407" s="103"/>
      <c r="AE407" s="103"/>
      <c r="AF407" s="103"/>
      <c r="AG407" s="103"/>
      <c r="AH407" s="103"/>
      <c r="AI407" s="103"/>
      <c r="AJ407" s="103"/>
      <c r="AX407" s="103"/>
      <c r="AY407" s="103"/>
      <c r="AZ407" s="103"/>
      <c r="BA407" s="103"/>
    </row>
    <row r="408" spans="23:53" ht="15.75" customHeight="1" x14ac:dyDescent="0.25">
      <c r="W408" s="103"/>
      <c r="X408" s="103"/>
      <c r="Y408" s="103"/>
      <c r="Z408" s="103"/>
      <c r="AA408" s="103"/>
      <c r="AB408" s="103"/>
      <c r="AC408" s="103"/>
      <c r="AD408" s="103"/>
      <c r="AE408" s="103"/>
      <c r="AF408" s="103"/>
      <c r="AG408" s="103"/>
      <c r="AH408" s="103"/>
      <c r="AI408" s="103"/>
      <c r="AJ408" s="103"/>
      <c r="AX408" s="103"/>
      <c r="AY408" s="103"/>
      <c r="AZ408" s="103"/>
      <c r="BA408" s="103"/>
    </row>
    <row r="409" spans="23:53" ht="15.75" customHeight="1" x14ac:dyDescent="0.25">
      <c r="W409" s="103"/>
      <c r="X409" s="103"/>
      <c r="Y409" s="103"/>
      <c r="Z409" s="103"/>
      <c r="AA409" s="103"/>
      <c r="AB409" s="103"/>
      <c r="AC409" s="103"/>
      <c r="AD409" s="103"/>
      <c r="AE409" s="103"/>
      <c r="AF409" s="103"/>
      <c r="AG409" s="103"/>
      <c r="AH409" s="103"/>
      <c r="AI409" s="103"/>
      <c r="AJ409" s="103"/>
      <c r="AX409" s="103"/>
      <c r="AY409" s="103"/>
      <c r="AZ409" s="103"/>
      <c r="BA409" s="103"/>
    </row>
    <row r="410" spans="23:53" ht="15.75" customHeight="1" x14ac:dyDescent="0.25">
      <c r="W410" s="103"/>
      <c r="X410" s="103"/>
      <c r="Y410" s="103"/>
      <c r="Z410" s="103"/>
      <c r="AA410" s="103"/>
      <c r="AB410" s="103"/>
      <c r="AC410" s="103"/>
      <c r="AD410" s="103"/>
      <c r="AE410" s="103"/>
      <c r="AF410" s="103"/>
      <c r="AG410" s="103"/>
      <c r="AH410" s="103"/>
      <c r="AI410" s="103"/>
      <c r="AJ410" s="103"/>
      <c r="AX410" s="103"/>
      <c r="AY410" s="103"/>
      <c r="AZ410" s="103"/>
      <c r="BA410" s="103"/>
    </row>
    <row r="411" spans="23:53" ht="15.75" customHeight="1" x14ac:dyDescent="0.25">
      <c r="W411" s="103"/>
      <c r="X411" s="103"/>
      <c r="Y411" s="103"/>
      <c r="Z411" s="103"/>
      <c r="AA411" s="103"/>
      <c r="AB411" s="103"/>
      <c r="AC411" s="103"/>
      <c r="AD411" s="103"/>
      <c r="AE411" s="103"/>
      <c r="AF411" s="103"/>
      <c r="AG411" s="103"/>
      <c r="AH411" s="103"/>
      <c r="AI411" s="103"/>
      <c r="AJ411" s="103"/>
      <c r="AX411" s="103"/>
      <c r="AY411" s="103"/>
      <c r="AZ411" s="103"/>
      <c r="BA411" s="103"/>
    </row>
    <row r="412" spans="23:53" ht="15.75" customHeight="1" x14ac:dyDescent="0.25">
      <c r="W412" s="103"/>
      <c r="X412" s="103"/>
      <c r="Y412" s="103"/>
      <c r="Z412" s="103"/>
      <c r="AA412" s="103"/>
      <c r="AB412" s="103"/>
      <c r="AC412" s="103"/>
      <c r="AD412" s="103"/>
      <c r="AE412" s="103"/>
      <c r="AF412" s="103"/>
      <c r="AG412" s="103"/>
      <c r="AH412" s="103"/>
      <c r="AI412" s="103"/>
      <c r="AJ412" s="103"/>
      <c r="AX412" s="103"/>
      <c r="AY412" s="103"/>
      <c r="AZ412" s="103"/>
      <c r="BA412" s="103"/>
    </row>
    <row r="413" spans="23:53" ht="15.75" customHeight="1" x14ac:dyDescent="0.25">
      <c r="W413" s="103"/>
      <c r="X413" s="103"/>
      <c r="Y413" s="103"/>
      <c r="Z413" s="103"/>
      <c r="AA413" s="103"/>
      <c r="AB413" s="103"/>
      <c r="AC413" s="103"/>
      <c r="AD413" s="103"/>
      <c r="AE413" s="103"/>
      <c r="AF413" s="103"/>
      <c r="AG413" s="103"/>
      <c r="AH413" s="103"/>
      <c r="AI413" s="103"/>
      <c r="AJ413" s="103"/>
      <c r="AX413" s="103"/>
      <c r="AY413" s="103"/>
      <c r="AZ413" s="103"/>
      <c r="BA413" s="103"/>
    </row>
    <row r="414" spans="23:53" ht="15.75" customHeight="1" x14ac:dyDescent="0.25">
      <c r="W414" s="103"/>
      <c r="X414" s="103"/>
      <c r="Y414" s="103"/>
      <c r="Z414" s="103"/>
      <c r="AA414" s="103"/>
      <c r="AB414" s="103"/>
      <c r="AC414" s="103"/>
      <c r="AD414" s="103"/>
      <c r="AE414" s="103"/>
      <c r="AF414" s="103"/>
      <c r="AG414" s="103"/>
      <c r="AH414" s="103"/>
      <c r="AI414" s="103"/>
      <c r="AJ414" s="103"/>
      <c r="AX414" s="103"/>
      <c r="AY414" s="103"/>
      <c r="AZ414" s="103"/>
      <c r="BA414" s="103"/>
    </row>
    <row r="415" spans="23:53" ht="15.75" customHeight="1" x14ac:dyDescent="0.25">
      <c r="W415" s="103"/>
      <c r="X415" s="103"/>
      <c r="Y415" s="103"/>
      <c r="Z415" s="103"/>
      <c r="AA415" s="103"/>
      <c r="AB415" s="103"/>
      <c r="AC415" s="103"/>
      <c r="AD415" s="103"/>
      <c r="AE415" s="103"/>
      <c r="AF415" s="103"/>
      <c r="AG415" s="103"/>
      <c r="AH415" s="103"/>
      <c r="AI415" s="103"/>
      <c r="AJ415" s="103"/>
      <c r="AX415" s="103"/>
      <c r="AY415" s="103"/>
      <c r="AZ415" s="103"/>
      <c r="BA415" s="103"/>
    </row>
    <row r="416" spans="23:53" ht="15.75" customHeight="1" x14ac:dyDescent="0.25">
      <c r="W416" s="103"/>
      <c r="X416" s="103"/>
      <c r="Y416" s="103"/>
      <c r="Z416" s="103"/>
      <c r="AA416" s="103"/>
      <c r="AB416" s="103"/>
      <c r="AC416" s="103"/>
      <c r="AD416" s="103"/>
      <c r="AE416" s="103"/>
      <c r="AF416" s="103"/>
      <c r="AG416" s="103"/>
      <c r="AH416" s="103"/>
      <c r="AI416" s="103"/>
      <c r="AJ416" s="103"/>
      <c r="AX416" s="103"/>
      <c r="AY416" s="103"/>
      <c r="AZ416" s="103"/>
      <c r="BA416" s="103"/>
    </row>
    <row r="417" spans="23:53" ht="15.75" customHeight="1" x14ac:dyDescent="0.25">
      <c r="W417" s="103"/>
      <c r="X417" s="103"/>
      <c r="Y417" s="103"/>
      <c r="Z417" s="103"/>
      <c r="AA417" s="103"/>
      <c r="AB417" s="103"/>
      <c r="AC417" s="103"/>
      <c r="AD417" s="103"/>
      <c r="AE417" s="103"/>
      <c r="AF417" s="103"/>
      <c r="AG417" s="103"/>
      <c r="AH417" s="103"/>
      <c r="AI417" s="103"/>
      <c r="AJ417" s="103"/>
      <c r="AX417" s="103"/>
      <c r="AY417" s="103"/>
      <c r="AZ417" s="103"/>
      <c r="BA417" s="103"/>
    </row>
    <row r="418" spans="23:53" ht="15.75" customHeight="1" x14ac:dyDescent="0.25">
      <c r="W418" s="103"/>
      <c r="X418" s="103"/>
      <c r="Y418" s="103"/>
      <c r="Z418" s="103"/>
      <c r="AA418" s="103"/>
      <c r="AB418" s="103"/>
      <c r="AC418" s="103"/>
      <c r="AD418" s="103"/>
      <c r="AE418" s="103"/>
      <c r="AF418" s="103"/>
      <c r="AG418" s="103"/>
      <c r="AH418" s="103"/>
      <c r="AI418" s="103"/>
      <c r="AJ418" s="103"/>
      <c r="AX418" s="103"/>
      <c r="AY418" s="103"/>
      <c r="AZ418" s="103"/>
      <c r="BA418" s="103"/>
    </row>
    <row r="419" spans="23:53" ht="15.75" customHeight="1" x14ac:dyDescent="0.25">
      <c r="W419" s="103"/>
      <c r="X419" s="103"/>
      <c r="Y419" s="103"/>
      <c r="Z419" s="103"/>
      <c r="AA419" s="103"/>
      <c r="AB419" s="103"/>
      <c r="AC419" s="103"/>
      <c r="AD419" s="103"/>
      <c r="AE419" s="103"/>
      <c r="AF419" s="103"/>
      <c r="AG419" s="103"/>
      <c r="AH419" s="103"/>
      <c r="AI419" s="103"/>
      <c r="AJ419" s="103"/>
      <c r="AX419" s="103"/>
      <c r="AY419" s="103"/>
      <c r="AZ419" s="103"/>
      <c r="BA419" s="103"/>
    </row>
    <row r="420" spans="23:53" ht="15.75" customHeight="1" x14ac:dyDescent="0.25">
      <c r="W420" s="103"/>
      <c r="X420" s="103"/>
      <c r="Y420" s="103"/>
      <c r="Z420" s="103"/>
      <c r="AA420" s="103"/>
      <c r="AB420" s="103"/>
      <c r="AC420" s="103"/>
      <c r="AD420" s="103"/>
      <c r="AE420" s="103"/>
      <c r="AF420" s="103"/>
      <c r="AG420" s="103"/>
      <c r="AH420" s="103"/>
      <c r="AI420" s="103"/>
      <c r="AJ420" s="103"/>
      <c r="AX420" s="103"/>
      <c r="AY420" s="103"/>
      <c r="AZ420" s="103"/>
      <c r="BA420" s="103"/>
    </row>
    <row r="421" spans="23:53" ht="15.75" customHeight="1" x14ac:dyDescent="0.25">
      <c r="W421" s="103"/>
      <c r="X421" s="103"/>
      <c r="Y421" s="103"/>
      <c r="Z421" s="103"/>
      <c r="AA421" s="103"/>
      <c r="AB421" s="103"/>
      <c r="AC421" s="103"/>
      <c r="AD421" s="103"/>
      <c r="AE421" s="103"/>
      <c r="AF421" s="103"/>
      <c r="AG421" s="103"/>
      <c r="AH421" s="103"/>
      <c r="AI421" s="103"/>
      <c r="AJ421" s="103"/>
      <c r="AX421" s="103"/>
      <c r="AY421" s="103"/>
      <c r="AZ421" s="103"/>
      <c r="BA421" s="103"/>
    </row>
    <row r="422" spans="23:53" ht="15.75" customHeight="1" x14ac:dyDescent="0.25">
      <c r="W422" s="103"/>
      <c r="X422" s="103"/>
      <c r="Y422" s="103"/>
      <c r="Z422" s="103"/>
      <c r="AA422" s="103"/>
      <c r="AB422" s="103"/>
      <c r="AC422" s="103"/>
      <c r="AD422" s="103"/>
      <c r="AE422" s="103"/>
      <c r="AF422" s="103"/>
      <c r="AG422" s="103"/>
      <c r="AH422" s="103"/>
      <c r="AI422" s="103"/>
      <c r="AJ422" s="103"/>
      <c r="AX422" s="103"/>
      <c r="AY422" s="103"/>
      <c r="AZ422" s="103"/>
      <c r="BA422" s="103"/>
    </row>
    <row r="423" spans="23:53" ht="15.75" customHeight="1" x14ac:dyDescent="0.25">
      <c r="W423" s="103"/>
      <c r="X423" s="103"/>
      <c r="Y423" s="103"/>
      <c r="Z423" s="103"/>
      <c r="AA423" s="103"/>
      <c r="AB423" s="103"/>
      <c r="AC423" s="103"/>
      <c r="AD423" s="103"/>
      <c r="AE423" s="103"/>
      <c r="AF423" s="103"/>
      <c r="AG423" s="103"/>
      <c r="AH423" s="103"/>
      <c r="AI423" s="103"/>
      <c r="AJ423" s="103"/>
      <c r="AX423" s="103"/>
      <c r="AY423" s="103"/>
      <c r="AZ423" s="103"/>
      <c r="BA423" s="103"/>
    </row>
    <row r="424" spans="23:53" ht="15.75" customHeight="1" x14ac:dyDescent="0.25">
      <c r="W424" s="103"/>
      <c r="X424" s="103"/>
      <c r="Y424" s="103"/>
      <c r="Z424" s="103"/>
      <c r="AA424" s="103"/>
      <c r="AB424" s="103"/>
      <c r="AC424" s="103"/>
      <c r="AD424" s="103"/>
      <c r="AE424" s="103"/>
      <c r="AF424" s="103"/>
      <c r="AG424" s="103"/>
      <c r="AH424" s="103"/>
      <c r="AI424" s="103"/>
      <c r="AJ424" s="103"/>
      <c r="AX424" s="103"/>
      <c r="AY424" s="103"/>
      <c r="AZ424" s="103"/>
      <c r="BA424" s="103"/>
    </row>
    <row r="425" spans="23:53" ht="15.75" customHeight="1" x14ac:dyDescent="0.25">
      <c r="W425" s="103"/>
      <c r="X425" s="103"/>
      <c r="Y425" s="103"/>
      <c r="Z425" s="103"/>
      <c r="AA425" s="103"/>
      <c r="AB425" s="103"/>
      <c r="AC425" s="103"/>
      <c r="AD425" s="103"/>
      <c r="AE425" s="103"/>
      <c r="AF425" s="103"/>
      <c r="AG425" s="103"/>
      <c r="AH425" s="103"/>
      <c r="AI425" s="103"/>
      <c r="AJ425" s="103"/>
      <c r="AX425" s="103"/>
      <c r="AY425" s="103"/>
      <c r="AZ425" s="103"/>
      <c r="BA425" s="103"/>
    </row>
    <row r="426" spans="23:53" ht="15.75" customHeight="1" x14ac:dyDescent="0.25">
      <c r="W426" s="103"/>
      <c r="X426" s="103"/>
      <c r="Y426" s="103"/>
      <c r="Z426" s="103"/>
      <c r="AA426" s="103"/>
      <c r="AB426" s="103"/>
      <c r="AC426" s="103"/>
      <c r="AD426" s="103"/>
      <c r="AE426" s="103"/>
      <c r="AF426" s="103"/>
      <c r="AG426" s="103"/>
      <c r="AH426" s="103"/>
      <c r="AI426" s="103"/>
      <c r="AJ426" s="103"/>
      <c r="AX426" s="103"/>
      <c r="AY426" s="103"/>
      <c r="AZ426" s="103"/>
      <c r="BA426" s="103"/>
    </row>
    <row r="427" spans="23:53" ht="15.75" customHeight="1" x14ac:dyDescent="0.25">
      <c r="W427" s="103"/>
      <c r="X427" s="103"/>
      <c r="Y427" s="103"/>
      <c r="Z427" s="103"/>
      <c r="AA427" s="103"/>
      <c r="AB427" s="103"/>
      <c r="AC427" s="103"/>
      <c r="AD427" s="103"/>
      <c r="AE427" s="103"/>
      <c r="AF427" s="103"/>
      <c r="AG427" s="103"/>
      <c r="AH427" s="103"/>
      <c r="AI427" s="103"/>
      <c r="AJ427" s="103"/>
      <c r="AX427" s="103"/>
      <c r="AY427" s="103"/>
      <c r="AZ427" s="103"/>
      <c r="BA427" s="103"/>
    </row>
    <row r="428" spans="23:53" ht="15.75" customHeight="1" x14ac:dyDescent="0.25">
      <c r="W428" s="103"/>
      <c r="X428" s="103"/>
      <c r="Y428" s="103"/>
      <c r="Z428" s="103"/>
      <c r="AA428" s="103"/>
      <c r="AB428" s="103"/>
      <c r="AC428" s="103"/>
      <c r="AD428" s="103"/>
      <c r="AE428" s="103"/>
      <c r="AF428" s="103"/>
      <c r="AG428" s="103"/>
      <c r="AH428" s="103"/>
      <c r="AI428" s="103"/>
      <c r="AJ428" s="103"/>
      <c r="AX428" s="103"/>
      <c r="AY428" s="103"/>
      <c r="AZ428" s="103"/>
      <c r="BA428" s="103"/>
    </row>
    <row r="429" spans="23:53" ht="15.75" customHeight="1" x14ac:dyDescent="0.25">
      <c r="W429" s="103"/>
      <c r="X429" s="103"/>
      <c r="Y429" s="103"/>
      <c r="Z429" s="103"/>
      <c r="AA429" s="103"/>
      <c r="AB429" s="103"/>
      <c r="AC429" s="103"/>
      <c r="AD429" s="103"/>
      <c r="AE429" s="103"/>
      <c r="AF429" s="103"/>
      <c r="AG429" s="103"/>
      <c r="AH429" s="103"/>
      <c r="AI429" s="103"/>
      <c r="AJ429" s="103"/>
      <c r="AX429" s="103"/>
      <c r="AY429" s="103"/>
      <c r="AZ429" s="103"/>
      <c r="BA429" s="103"/>
    </row>
    <row r="430" spans="23:53" ht="15.75" customHeight="1" x14ac:dyDescent="0.25">
      <c r="W430" s="103"/>
      <c r="X430" s="103"/>
      <c r="Y430" s="103"/>
      <c r="Z430" s="103"/>
      <c r="AA430" s="103"/>
      <c r="AB430" s="103"/>
      <c r="AC430" s="103"/>
      <c r="AD430" s="103"/>
      <c r="AE430" s="103"/>
      <c r="AF430" s="103"/>
      <c r="AG430" s="103"/>
      <c r="AH430" s="103"/>
      <c r="AI430" s="103"/>
      <c r="AJ430" s="103"/>
      <c r="AX430" s="103"/>
      <c r="AY430" s="103"/>
      <c r="AZ430" s="103"/>
      <c r="BA430" s="103"/>
    </row>
    <row r="431" spans="23:53" ht="15.75" customHeight="1" x14ac:dyDescent="0.25">
      <c r="W431" s="103"/>
      <c r="X431" s="103"/>
      <c r="Y431" s="103"/>
      <c r="Z431" s="103"/>
      <c r="AA431" s="103"/>
      <c r="AB431" s="103"/>
      <c r="AC431" s="103"/>
      <c r="AD431" s="103"/>
      <c r="AE431" s="103"/>
      <c r="AF431" s="103"/>
      <c r="AG431" s="103"/>
      <c r="AH431" s="103"/>
      <c r="AI431" s="103"/>
      <c r="AJ431" s="103"/>
      <c r="AX431" s="103"/>
      <c r="AY431" s="103"/>
      <c r="AZ431" s="103"/>
      <c r="BA431" s="103"/>
    </row>
    <row r="432" spans="23:53" ht="15.75" customHeight="1" x14ac:dyDescent="0.25">
      <c r="W432" s="103"/>
      <c r="X432" s="103"/>
      <c r="Y432" s="103"/>
      <c r="Z432" s="103"/>
      <c r="AA432" s="103"/>
      <c r="AB432" s="103"/>
      <c r="AC432" s="103"/>
      <c r="AD432" s="103"/>
      <c r="AE432" s="103"/>
      <c r="AF432" s="103"/>
      <c r="AG432" s="103"/>
      <c r="AH432" s="103"/>
      <c r="AI432" s="103"/>
      <c r="AJ432" s="103"/>
      <c r="AX432" s="103"/>
      <c r="AY432" s="103"/>
      <c r="AZ432" s="103"/>
      <c r="BA432" s="103"/>
    </row>
    <row r="433" spans="23:53" ht="15.75" customHeight="1" x14ac:dyDescent="0.25">
      <c r="W433" s="103"/>
      <c r="X433" s="103"/>
      <c r="Y433" s="103"/>
      <c r="Z433" s="103"/>
      <c r="AA433" s="103"/>
      <c r="AB433" s="103"/>
      <c r="AC433" s="103"/>
      <c r="AD433" s="103"/>
      <c r="AE433" s="103"/>
      <c r="AF433" s="103"/>
      <c r="AG433" s="103"/>
      <c r="AH433" s="103"/>
      <c r="AI433" s="103"/>
      <c r="AJ433" s="103"/>
      <c r="AX433" s="103"/>
      <c r="AY433" s="103"/>
      <c r="AZ433" s="103"/>
      <c r="BA433" s="103"/>
    </row>
    <row r="434" spans="23:53" ht="15.75" customHeight="1" x14ac:dyDescent="0.25">
      <c r="W434" s="103"/>
      <c r="X434" s="103"/>
      <c r="Y434" s="103"/>
      <c r="Z434" s="103"/>
      <c r="AA434" s="103"/>
      <c r="AB434" s="103"/>
      <c r="AC434" s="103"/>
      <c r="AD434" s="103"/>
      <c r="AE434" s="103"/>
      <c r="AF434" s="103"/>
      <c r="AG434" s="103"/>
      <c r="AH434" s="103"/>
      <c r="AI434" s="103"/>
      <c r="AJ434" s="103"/>
      <c r="AX434" s="103"/>
      <c r="AY434" s="103"/>
      <c r="AZ434" s="103"/>
      <c r="BA434" s="103"/>
    </row>
    <row r="435" spans="23:53" ht="15.75" customHeight="1" x14ac:dyDescent="0.25">
      <c r="W435" s="103"/>
      <c r="X435" s="103"/>
      <c r="Y435" s="103"/>
      <c r="Z435" s="103"/>
      <c r="AA435" s="103"/>
      <c r="AB435" s="103"/>
      <c r="AC435" s="103"/>
      <c r="AD435" s="103"/>
      <c r="AE435" s="103"/>
      <c r="AF435" s="103"/>
      <c r="AG435" s="103"/>
      <c r="AH435" s="103"/>
      <c r="AI435" s="103"/>
      <c r="AJ435" s="103"/>
      <c r="AX435" s="103"/>
      <c r="AY435" s="103"/>
      <c r="AZ435" s="103"/>
      <c r="BA435" s="103"/>
    </row>
    <row r="436" spans="23:53" ht="15.75" customHeight="1" x14ac:dyDescent="0.25">
      <c r="W436" s="103"/>
      <c r="X436" s="103"/>
      <c r="Y436" s="103"/>
      <c r="Z436" s="103"/>
      <c r="AA436" s="103"/>
      <c r="AB436" s="103"/>
      <c r="AC436" s="103"/>
      <c r="AD436" s="103"/>
      <c r="AE436" s="103"/>
      <c r="AF436" s="103"/>
      <c r="AG436" s="103"/>
      <c r="AH436" s="103"/>
      <c r="AI436" s="103"/>
      <c r="AJ436" s="103"/>
      <c r="AX436" s="103"/>
      <c r="AY436" s="103"/>
      <c r="AZ436" s="103"/>
      <c r="BA436" s="103"/>
    </row>
    <row r="437" spans="23:53" ht="15.75" customHeight="1" x14ac:dyDescent="0.25">
      <c r="W437" s="103"/>
      <c r="X437" s="103"/>
      <c r="Y437" s="103"/>
      <c r="Z437" s="103"/>
      <c r="AA437" s="103"/>
      <c r="AB437" s="103"/>
      <c r="AC437" s="103"/>
      <c r="AD437" s="103"/>
      <c r="AE437" s="103"/>
      <c r="AF437" s="103"/>
      <c r="AG437" s="103"/>
      <c r="AH437" s="103"/>
      <c r="AI437" s="103"/>
      <c r="AJ437" s="103"/>
      <c r="AX437" s="103"/>
      <c r="AY437" s="103"/>
      <c r="AZ437" s="103"/>
      <c r="BA437" s="103"/>
    </row>
    <row r="438" spans="23:53" ht="15.75" customHeight="1" x14ac:dyDescent="0.25">
      <c r="W438" s="103"/>
      <c r="X438" s="103"/>
      <c r="Y438" s="103"/>
      <c r="Z438" s="103"/>
      <c r="AA438" s="103"/>
      <c r="AB438" s="103"/>
      <c r="AC438" s="103"/>
      <c r="AD438" s="103"/>
      <c r="AE438" s="103"/>
      <c r="AF438" s="103"/>
      <c r="AG438" s="103"/>
      <c r="AH438" s="103"/>
      <c r="AI438" s="103"/>
      <c r="AJ438" s="103"/>
      <c r="AX438" s="103"/>
      <c r="AY438" s="103"/>
      <c r="AZ438" s="103"/>
      <c r="BA438" s="103"/>
    </row>
    <row r="439" spans="23:53" ht="15.75" customHeight="1" x14ac:dyDescent="0.25">
      <c r="W439" s="103"/>
      <c r="X439" s="103"/>
      <c r="Y439" s="103"/>
      <c r="Z439" s="103"/>
      <c r="AA439" s="103"/>
      <c r="AB439" s="103"/>
      <c r="AC439" s="103"/>
      <c r="AD439" s="103"/>
      <c r="AE439" s="103"/>
      <c r="AF439" s="103"/>
      <c r="AG439" s="103"/>
      <c r="AH439" s="103"/>
      <c r="AI439" s="103"/>
      <c r="AJ439" s="103"/>
      <c r="AX439" s="103"/>
      <c r="AY439" s="103"/>
      <c r="AZ439" s="103"/>
      <c r="BA439" s="103"/>
    </row>
    <row r="440" spans="23:53" ht="15.75" customHeight="1" x14ac:dyDescent="0.25">
      <c r="W440" s="103"/>
      <c r="X440" s="103"/>
      <c r="Y440" s="103"/>
      <c r="Z440" s="103"/>
      <c r="AA440" s="103"/>
      <c r="AB440" s="103"/>
      <c r="AC440" s="103"/>
      <c r="AD440" s="103"/>
      <c r="AE440" s="103"/>
      <c r="AF440" s="103"/>
      <c r="AG440" s="103"/>
      <c r="AH440" s="103"/>
      <c r="AI440" s="103"/>
      <c r="AJ440" s="103"/>
      <c r="AX440" s="103"/>
      <c r="AY440" s="103"/>
      <c r="AZ440" s="103"/>
      <c r="BA440" s="103"/>
    </row>
    <row r="441" spans="23:53" ht="15.75" customHeight="1" x14ac:dyDescent="0.25">
      <c r="W441" s="103"/>
      <c r="X441" s="103"/>
      <c r="Y441" s="103"/>
      <c r="Z441" s="103"/>
      <c r="AA441" s="103"/>
      <c r="AB441" s="103"/>
      <c r="AC441" s="103"/>
      <c r="AD441" s="103"/>
      <c r="AE441" s="103"/>
      <c r="AF441" s="103"/>
      <c r="AG441" s="103"/>
      <c r="AH441" s="103"/>
      <c r="AI441" s="103"/>
      <c r="AJ441" s="103"/>
      <c r="AX441" s="103"/>
      <c r="AY441" s="103"/>
      <c r="AZ441" s="103"/>
      <c r="BA441" s="103"/>
    </row>
    <row r="442" spans="23:53" ht="15.75" customHeight="1" x14ac:dyDescent="0.25">
      <c r="W442" s="103"/>
      <c r="X442" s="103"/>
      <c r="Y442" s="103"/>
      <c r="Z442" s="103"/>
      <c r="AA442" s="103"/>
      <c r="AB442" s="103"/>
      <c r="AC442" s="103"/>
      <c r="AD442" s="103"/>
      <c r="AE442" s="103"/>
      <c r="AF442" s="103"/>
      <c r="AG442" s="103"/>
      <c r="AH442" s="103"/>
      <c r="AI442" s="103"/>
      <c r="AJ442" s="103"/>
      <c r="AX442" s="103"/>
      <c r="AY442" s="103"/>
      <c r="AZ442" s="103"/>
      <c r="BA442" s="103"/>
    </row>
    <row r="443" spans="23:53" ht="15.75" customHeight="1" x14ac:dyDescent="0.25">
      <c r="W443" s="103"/>
      <c r="X443" s="103"/>
      <c r="Y443" s="103"/>
      <c r="Z443" s="103"/>
      <c r="AA443" s="103"/>
      <c r="AB443" s="103"/>
      <c r="AC443" s="103"/>
      <c r="AD443" s="103"/>
      <c r="AE443" s="103"/>
      <c r="AF443" s="103"/>
      <c r="AG443" s="103"/>
      <c r="AH443" s="103"/>
      <c r="AI443" s="103"/>
      <c r="AJ443" s="103"/>
      <c r="AX443" s="103"/>
      <c r="AY443" s="103"/>
      <c r="AZ443" s="103"/>
      <c r="BA443" s="103"/>
    </row>
    <row r="444" spans="23:53" ht="15.75" customHeight="1" x14ac:dyDescent="0.25">
      <c r="W444" s="103"/>
      <c r="X444" s="103"/>
      <c r="Y444" s="103"/>
      <c r="Z444" s="103"/>
      <c r="AA444" s="103"/>
      <c r="AB444" s="103"/>
      <c r="AC444" s="103"/>
      <c r="AD444" s="103"/>
      <c r="AE444" s="103"/>
      <c r="AF444" s="103"/>
      <c r="AG444" s="103"/>
      <c r="AH444" s="103"/>
      <c r="AI444" s="103"/>
      <c r="AJ444" s="103"/>
      <c r="AX444" s="103"/>
      <c r="AY444" s="103"/>
      <c r="AZ444" s="103"/>
      <c r="BA444" s="103"/>
    </row>
    <row r="445" spans="23:53" ht="15.75" customHeight="1" x14ac:dyDescent="0.25">
      <c r="W445" s="103"/>
      <c r="X445" s="103"/>
      <c r="Y445" s="103"/>
      <c r="Z445" s="103"/>
      <c r="AA445" s="103"/>
      <c r="AB445" s="103"/>
      <c r="AC445" s="103"/>
      <c r="AD445" s="103"/>
      <c r="AE445" s="103"/>
      <c r="AF445" s="103"/>
      <c r="AG445" s="103"/>
      <c r="AH445" s="103"/>
      <c r="AI445" s="103"/>
      <c r="AJ445" s="103"/>
      <c r="AX445" s="103"/>
      <c r="AY445" s="103"/>
      <c r="AZ445" s="103"/>
      <c r="BA445" s="103"/>
    </row>
    <row r="446" spans="23:53" ht="15.75" customHeight="1" x14ac:dyDescent="0.25">
      <c r="W446" s="103"/>
      <c r="X446" s="103"/>
      <c r="Y446" s="103"/>
      <c r="Z446" s="103"/>
      <c r="AA446" s="103"/>
      <c r="AB446" s="103"/>
      <c r="AC446" s="103"/>
      <c r="AD446" s="103"/>
      <c r="AE446" s="103"/>
      <c r="AF446" s="103"/>
      <c r="AG446" s="103"/>
      <c r="AH446" s="103"/>
      <c r="AI446" s="103"/>
      <c r="AJ446" s="103"/>
      <c r="AX446" s="103"/>
      <c r="AY446" s="103"/>
      <c r="AZ446" s="103"/>
      <c r="BA446" s="103"/>
    </row>
    <row r="447" spans="23:53" ht="15.75" customHeight="1" x14ac:dyDescent="0.25">
      <c r="W447" s="103"/>
      <c r="X447" s="103"/>
      <c r="Y447" s="103"/>
      <c r="Z447" s="103"/>
      <c r="AA447" s="103"/>
      <c r="AB447" s="103"/>
      <c r="AC447" s="103"/>
      <c r="AD447" s="103"/>
      <c r="AE447" s="103"/>
      <c r="AF447" s="103"/>
      <c r="AG447" s="103"/>
      <c r="AH447" s="103"/>
      <c r="AI447" s="103"/>
      <c r="AJ447" s="103"/>
      <c r="AX447" s="103"/>
      <c r="AY447" s="103"/>
      <c r="AZ447" s="103"/>
      <c r="BA447" s="103"/>
    </row>
    <row r="448" spans="23:53" ht="15.75" customHeight="1" x14ac:dyDescent="0.25">
      <c r="W448" s="103"/>
      <c r="X448" s="103"/>
      <c r="Y448" s="103"/>
      <c r="Z448" s="103"/>
      <c r="AA448" s="103"/>
      <c r="AB448" s="103"/>
      <c r="AC448" s="103"/>
      <c r="AD448" s="103"/>
      <c r="AE448" s="103"/>
      <c r="AF448" s="103"/>
      <c r="AG448" s="103"/>
      <c r="AH448" s="103"/>
      <c r="AI448" s="103"/>
      <c r="AJ448" s="103"/>
      <c r="AX448" s="103"/>
      <c r="AY448" s="103"/>
      <c r="AZ448" s="103"/>
      <c r="BA448" s="103"/>
    </row>
    <row r="449" spans="23:53" ht="15.75" customHeight="1" x14ac:dyDescent="0.25">
      <c r="W449" s="103"/>
      <c r="X449" s="103"/>
      <c r="Y449" s="103"/>
      <c r="Z449" s="103"/>
      <c r="AA449" s="103"/>
      <c r="AB449" s="103"/>
      <c r="AC449" s="103"/>
      <c r="AD449" s="103"/>
      <c r="AE449" s="103"/>
      <c r="AF449" s="103"/>
      <c r="AG449" s="103"/>
      <c r="AH449" s="103"/>
      <c r="AI449" s="103"/>
      <c r="AJ449" s="103"/>
      <c r="AX449" s="103"/>
      <c r="AY449" s="103"/>
      <c r="AZ449" s="103"/>
      <c r="BA449" s="103"/>
    </row>
    <row r="450" spans="23:53" ht="15.75" customHeight="1" x14ac:dyDescent="0.25">
      <c r="W450" s="103"/>
      <c r="X450" s="103"/>
      <c r="Y450" s="103"/>
      <c r="Z450" s="103"/>
      <c r="AA450" s="103"/>
      <c r="AB450" s="103"/>
      <c r="AC450" s="103"/>
      <c r="AD450" s="103"/>
      <c r="AE450" s="103"/>
      <c r="AF450" s="103"/>
      <c r="AG450" s="103"/>
      <c r="AH450" s="103"/>
      <c r="AI450" s="103"/>
      <c r="AJ450" s="103"/>
      <c r="AX450" s="103"/>
      <c r="AY450" s="103"/>
      <c r="AZ450" s="103"/>
      <c r="BA450" s="103"/>
    </row>
    <row r="451" spans="23:53" ht="15.75" customHeight="1" x14ac:dyDescent="0.25">
      <c r="W451" s="103"/>
      <c r="X451" s="103"/>
      <c r="Y451" s="103"/>
      <c r="Z451" s="103"/>
      <c r="AA451" s="103"/>
      <c r="AB451" s="103"/>
      <c r="AC451" s="103"/>
      <c r="AD451" s="103"/>
      <c r="AE451" s="103"/>
      <c r="AF451" s="103"/>
      <c r="AG451" s="103"/>
      <c r="AH451" s="103"/>
      <c r="AI451" s="103"/>
      <c r="AJ451" s="103"/>
      <c r="AX451" s="103"/>
      <c r="AY451" s="103"/>
      <c r="AZ451" s="103"/>
      <c r="BA451" s="103"/>
    </row>
    <row r="452" spans="23:53" ht="15.75" customHeight="1" x14ac:dyDescent="0.25">
      <c r="W452" s="103"/>
      <c r="X452" s="103"/>
      <c r="Y452" s="103"/>
      <c r="Z452" s="103"/>
      <c r="AA452" s="103"/>
      <c r="AB452" s="103"/>
      <c r="AC452" s="103"/>
      <c r="AD452" s="103"/>
      <c r="AE452" s="103"/>
      <c r="AF452" s="103"/>
      <c r="AG452" s="103"/>
      <c r="AH452" s="103"/>
      <c r="AI452" s="103"/>
      <c r="AJ452" s="103"/>
      <c r="AX452" s="103"/>
      <c r="AY452" s="103"/>
      <c r="AZ452" s="103"/>
      <c r="BA452" s="103"/>
    </row>
    <row r="453" spans="23:53" ht="15.75" customHeight="1" x14ac:dyDescent="0.25">
      <c r="W453" s="103"/>
      <c r="X453" s="103"/>
      <c r="Y453" s="103"/>
      <c r="Z453" s="103"/>
      <c r="AA453" s="103"/>
      <c r="AB453" s="103"/>
      <c r="AC453" s="103"/>
      <c r="AD453" s="103"/>
      <c r="AE453" s="103"/>
      <c r="AF453" s="103"/>
      <c r="AG453" s="103"/>
      <c r="AH453" s="103"/>
      <c r="AI453" s="103"/>
      <c r="AJ453" s="103"/>
      <c r="AX453" s="103"/>
      <c r="AY453" s="103"/>
      <c r="AZ453" s="103"/>
      <c r="BA453" s="103"/>
    </row>
    <row r="454" spans="23:53" ht="15.75" customHeight="1" x14ac:dyDescent="0.25">
      <c r="W454" s="103"/>
      <c r="X454" s="103"/>
      <c r="Y454" s="103"/>
      <c r="Z454" s="103"/>
      <c r="AA454" s="103"/>
      <c r="AB454" s="103"/>
      <c r="AC454" s="103"/>
      <c r="AD454" s="103"/>
      <c r="AE454" s="103"/>
      <c r="AF454" s="103"/>
      <c r="AG454" s="103"/>
      <c r="AH454" s="103"/>
      <c r="AI454" s="103"/>
      <c r="AJ454" s="103"/>
      <c r="AX454" s="103"/>
      <c r="AY454" s="103"/>
      <c r="AZ454" s="103"/>
      <c r="BA454" s="103"/>
    </row>
    <row r="455" spans="23:53" ht="15.75" customHeight="1" x14ac:dyDescent="0.25">
      <c r="W455" s="103"/>
      <c r="X455" s="103"/>
      <c r="Y455" s="103"/>
      <c r="Z455" s="103"/>
      <c r="AA455" s="103"/>
      <c r="AB455" s="103"/>
      <c r="AC455" s="103"/>
      <c r="AD455" s="103"/>
      <c r="AE455" s="103"/>
      <c r="AF455" s="103"/>
      <c r="AG455" s="103"/>
      <c r="AH455" s="103"/>
      <c r="AI455" s="103"/>
      <c r="AJ455" s="103"/>
      <c r="AX455" s="103"/>
      <c r="AY455" s="103"/>
      <c r="AZ455" s="103"/>
      <c r="BA455" s="103"/>
    </row>
    <row r="456" spans="23:53" ht="15.75" customHeight="1" x14ac:dyDescent="0.25">
      <c r="W456" s="103"/>
      <c r="X456" s="103"/>
      <c r="Y456" s="103"/>
      <c r="Z456" s="103"/>
      <c r="AA456" s="103"/>
      <c r="AB456" s="103"/>
      <c r="AC456" s="103"/>
      <c r="AD456" s="103"/>
      <c r="AE456" s="103"/>
      <c r="AF456" s="103"/>
      <c r="AG456" s="103"/>
      <c r="AH456" s="103"/>
      <c r="AI456" s="103"/>
      <c r="AJ456" s="103"/>
      <c r="AX456" s="103"/>
      <c r="AY456" s="103"/>
      <c r="AZ456" s="103"/>
      <c r="BA456" s="103"/>
    </row>
    <row r="457" spans="23:53" ht="15.75" customHeight="1" x14ac:dyDescent="0.25">
      <c r="W457" s="103"/>
      <c r="X457" s="103"/>
      <c r="Y457" s="103"/>
      <c r="Z457" s="103"/>
      <c r="AA457" s="103"/>
      <c r="AB457" s="103"/>
      <c r="AC457" s="103"/>
      <c r="AD457" s="103"/>
      <c r="AE457" s="103"/>
      <c r="AF457" s="103"/>
      <c r="AG457" s="103"/>
      <c r="AH457" s="103"/>
      <c r="AI457" s="103"/>
      <c r="AJ457" s="103"/>
      <c r="AX457" s="103"/>
      <c r="AY457" s="103"/>
      <c r="AZ457" s="103"/>
      <c r="BA457" s="103"/>
    </row>
    <row r="458" spans="23:53" ht="15.75" customHeight="1" x14ac:dyDescent="0.25">
      <c r="W458" s="103"/>
      <c r="X458" s="103"/>
      <c r="Y458" s="103"/>
      <c r="Z458" s="103"/>
      <c r="AA458" s="103"/>
      <c r="AB458" s="103"/>
      <c r="AC458" s="103"/>
      <c r="AD458" s="103"/>
      <c r="AE458" s="103"/>
      <c r="AF458" s="103"/>
      <c r="AG458" s="103"/>
      <c r="AH458" s="103"/>
      <c r="AI458" s="103"/>
      <c r="AJ458" s="103"/>
      <c r="AX458" s="103"/>
      <c r="AY458" s="103"/>
      <c r="AZ458" s="103"/>
      <c r="BA458" s="103"/>
    </row>
    <row r="459" spans="23:53" ht="15.75" customHeight="1" x14ac:dyDescent="0.25">
      <c r="W459" s="103"/>
      <c r="X459" s="103"/>
      <c r="Y459" s="103"/>
      <c r="Z459" s="103"/>
      <c r="AA459" s="103"/>
      <c r="AB459" s="103"/>
      <c r="AC459" s="103"/>
      <c r="AD459" s="103"/>
      <c r="AE459" s="103"/>
      <c r="AF459" s="103"/>
      <c r="AG459" s="103"/>
      <c r="AH459" s="103"/>
      <c r="AI459" s="103"/>
      <c r="AJ459" s="103"/>
      <c r="AX459" s="103"/>
      <c r="AY459" s="103"/>
      <c r="AZ459" s="103"/>
      <c r="BA459" s="103"/>
    </row>
    <row r="460" spans="23:53" ht="15.75" customHeight="1" x14ac:dyDescent="0.25">
      <c r="W460" s="103"/>
      <c r="X460" s="103"/>
      <c r="Y460" s="103"/>
      <c r="Z460" s="103"/>
      <c r="AA460" s="103"/>
      <c r="AB460" s="103"/>
      <c r="AC460" s="103"/>
      <c r="AD460" s="103"/>
      <c r="AE460" s="103"/>
      <c r="AF460" s="103"/>
      <c r="AG460" s="103"/>
      <c r="AH460" s="103"/>
      <c r="AI460" s="103"/>
      <c r="AJ460" s="103"/>
      <c r="AX460" s="103"/>
      <c r="AY460" s="103"/>
      <c r="AZ460" s="103"/>
      <c r="BA460" s="103"/>
    </row>
    <row r="461" spans="23:53" ht="15.75" customHeight="1" x14ac:dyDescent="0.25">
      <c r="W461" s="103"/>
      <c r="X461" s="103"/>
      <c r="Y461" s="103"/>
      <c r="Z461" s="103"/>
      <c r="AA461" s="103"/>
      <c r="AB461" s="103"/>
      <c r="AC461" s="103"/>
      <c r="AD461" s="103"/>
      <c r="AE461" s="103"/>
      <c r="AF461" s="103"/>
      <c r="AG461" s="103"/>
      <c r="AH461" s="103"/>
      <c r="AI461" s="103"/>
      <c r="AJ461" s="103"/>
      <c r="AX461" s="103"/>
      <c r="AY461" s="103"/>
      <c r="AZ461" s="103"/>
      <c r="BA461" s="103"/>
    </row>
    <row r="462" spans="23:53" ht="15.75" customHeight="1" x14ac:dyDescent="0.25">
      <c r="W462" s="103"/>
      <c r="X462" s="103"/>
      <c r="Y462" s="103"/>
      <c r="Z462" s="103"/>
      <c r="AA462" s="103"/>
      <c r="AB462" s="103"/>
      <c r="AC462" s="103"/>
      <c r="AD462" s="103"/>
      <c r="AE462" s="103"/>
      <c r="AF462" s="103"/>
      <c r="AG462" s="103"/>
      <c r="AH462" s="103"/>
      <c r="AI462" s="103"/>
      <c r="AJ462" s="103"/>
      <c r="AX462" s="103"/>
      <c r="AY462" s="103"/>
      <c r="AZ462" s="103"/>
      <c r="BA462" s="103"/>
    </row>
    <row r="463" spans="23:53" ht="15.75" customHeight="1" x14ac:dyDescent="0.25">
      <c r="W463" s="103"/>
      <c r="X463" s="103"/>
      <c r="Y463" s="103"/>
      <c r="Z463" s="103"/>
      <c r="AA463" s="103"/>
      <c r="AB463" s="103"/>
      <c r="AC463" s="103"/>
      <c r="AD463" s="103"/>
      <c r="AE463" s="103"/>
      <c r="AF463" s="103"/>
      <c r="AG463" s="103"/>
      <c r="AH463" s="103"/>
      <c r="AI463" s="103"/>
      <c r="AJ463" s="103"/>
      <c r="AX463" s="103"/>
      <c r="AY463" s="103"/>
      <c r="AZ463" s="103"/>
      <c r="BA463" s="103"/>
    </row>
    <row r="464" spans="23:53" ht="15.75" customHeight="1" x14ac:dyDescent="0.25">
      <c r="W464" s="103"/>
      <c r="X464" s="103"/>
      <c r="Y464" s="103"/>
      <c r="Z464" s="103"/>
      <c r="AA464" s="103"/>
      <c r="AB464" s="103"/>
      <c r="AC464" s="103"/>
      <c r="AD464" s="103"/>
      <c r="AE464" s="103"/>
      <c r="AF464" s="103"/>
      <c r="AG464" s="103"/>
      <c r="AH464" s="103"/>
      <c r="AI464" s="103"/>
      <c r="AJ464" s="103"/>
      <c r="AX464" s="103"/>
      <c r="AY464" s="103"/>
      <c r="AZ464" s="103"/>
      <c r="BA464" s="103"/>
    </row>
    <row r="465" spans="23:53" ht="15.75" customHeight="1" x14ac:dyDescent="0.25">
      <c r="W465" s="103"/>
      <c r="X465" s="103"/>
      <c r="Y465" s="103"/>
      <c r="Z465" s="103"/>
      <c r="AA465" s="103"/>
      <c r="AB465" s="103"/>
      <c r="AC465" s="103"/>
      <c r="AD465" s="103"/>
      <c r="AE465" s="103"/>
      <c r="AF465" s="103"/>
      <c r="AG465" s="103"/>
      <c r="AH465" s="103"/>
      <c r="AI465" s="103"/>
      <c r="AJ465" s="103"/>
      <c r="AX465" s="103"/>
      <c r="AY465" s="103"/>
      <c r="AZ465" s="103"/>
      <c r="BA465" s="103"/>
    </row>
    <row r="466" spans="23:53" ht="15.75" customHeight="1" x14ac:dyDescent="0.25">
      <c r="W466" s="103"/>
      <c r="X466" s="103"/>
      <c r="Y466" s="103"/>
      <c r="Z466" s="103"/>
      <c r="AA466" s="103"/>
      <c r="AB466" s="103"/>
      <c r="AC466" s="103"/>
      <c r="AD466" s="103"/>
      <c r="AE466" s="103"/>
      <c r="AF466" s="103"/>
      <c r="AG466" s="103"/>
      <c r="AH466" s="103"/>
      <c r="AI466" s="103"/>
      <c r="AJ466" s="103"/>
      <c r="AX466" s="103"/>
      <c r="AY466" s="103"/>
      <c r="AZ466" s="103"/>
      <c r="BA466" s="103"/>
    </row>
    <row r="467" spans="23:53" ht="15.75" customHeight="1" x14ac:dyDescent="0.25">
      <c r="W467" s="103"/>
      <c r="X467" s="103"/>
      <c r="Y467" s="103"/>
      <c r="Z467" s="103"/>
      <c r="AA467" s="103"/>
      <c r="AB467" s="103"/>
      <c r="AC467" s="103"/>
      <c r="AD467" s="103"/>
      <c r="AE467" s="103"/>
      <c r="AF467" s="103"/>
      <c r="AG467" s="103"/>
      <c r="AH467" s="103"/>
      <c r="AI467" s="103"/>
      <c r="AJ467" s="103"/>
      <c r="AX467" s="103"/>
      <c r="AY467" s="103"/>
      <c r="AZ467" s="103"/>
      <c r="BA467" s="103"/>
    </row>
    <row r="468" spans="23:53" ht="15.75" customHeight="1" x14ac:dyDescent="0.25">
      <c r="W468" s="103"/>
      <c r="X468" s="103"/>
      <c r="Y468" s="103"/>
      <c r="Z468" s="103"/>
      <c r="AA468" s="103"/>
      <c r="AB468" s="103"/>
      <c r="AC468" s="103"/>
      <c r="AD468" s="103"/>
      <c r="AE468" s="103"/>
      <c r="AF468" s="103"/>
      <c r="AG468" s="103"/>
      <c r="AH468" s="103"/>
      <c r="AI468" s="103"/>
      <c r="AJ468" s="103"/>
      <c r="AX468" s="103"/>
      <c r="AY468" s="103"/>
      <c r="AZ468" s="103"/>
      <c r="BA468" s="103"/>
    </row>
    <row r="469" spans="23:53" ht="15.75" customHeight="1" x14ac:dyDescent="0.25">
      <c r="W469" s="103"/>
      <c r="X469" s="103"/>
      <c r="Y469" s="103"/>
      <c r="Z469" s="103"/>
      <c r="AA469" s="103"/>
      <c r="AB469" s="103"/>
      <c r="AC469" s="103"/>
      <c r="AD469" s="103"/>
      <c r="AE469" s="103"/>
      <c r="AF469" s="103"/>
      <c r="AG469" s="103"/>
      <c r="AH469" s="103"/>
      <c r="AI469" s="103"/>
      <c r="AJ469" s="103"/>
      <c r="AX469" s="103"/>
      <c r="AY469" s="103"/>
      <c r="AZ469" s="103"/>
      <c r="BA469" s="103"/>
    </row>
    <row r="470" spans="23:53" ht="15.75" customHeight="1" x14ac:dyDescent="0.25">
      <c r="W470" s="103"/>
      <c r="X470" s="103"/>
      <c r="Y470" s="103"/>
      <c r="Z470" s="103"/>
      <c r="AA470" s="103"/>
      <c r="AB470" s="103"/>
      <c r="AC470" s="103"/>
      <c r="AD470" s="103"/>
      <c r="AE470" s="103"/>
      <c r="AF470" s="103"/>
      <c r="AG470" s="103"/>
      <c r="AH470" s="103"/>
      <c r="AI470" s="103"/>
      <c r="AJ470" s="103"/>
      <c r="AX470" s="103"/>
      <c r="AY470" s="103"/>
      <c r="AZ470" s="103"/>
      <c r="BA470" s="103"/>
    </row>
    <row r="471" spans="23:53" ht="15.75" customHeight="1" x14ac:dyDescent="0.25">
      <c r="W471" s="103"/>
      <c r="X471" s="103"/>
      <c r="Y471" s="103"/>
      <c r="Z471" s="103"/>
      <c r="AA471" s="103"/>
      <c r="AB471" s="103"/>
      <c r="AC471" s="103"/>
      <c r="AD471" s="103"/>
      <c r="AE471" s="103"/>
      <c r="AF471" s="103"/>
      <c r="AG471" s="103"/>
      <c r="AH471" s="103"/>
      <c r="AI471" s="103"/>
      <c r="AJ471" s="103"/>
      <c r="AX471" s="103"/>
      <c r="AY471" s="103"/>
      <c r="AZ471" s="103"/>
      <c r="BA471" s="103"/>
    </row>
    <row r="472" spans="23:53" ht="15.75" customHeight="1" x14ac:dyDescent="0.25">
      <c r="W472" s="103"/>
      <c r="X472" s="103"/>
      <c r="Y472" s="103"/>
      <c r="Z472" s="103"/>
      <c r="AA472" s="103"/>
      <c r="AB472" s="103"/>
      <c r="AC472" s="103"/>
      <c r="AD472" s="103"/>
      <c r="AE472" s="103"/>
      <c r="AF472" s="103"/>
      <c r="AG472" s="103"/>
      <c r="AH472" s="103"/>
      <c r="AI472" s="103"/>
      <c r="AJ472" s="103"/>
      <c r="AX472" s="103"/>
      <c r="AY472" s="103"/>
      <c r="AZ472" s="103"/>
      <c r="BA472" s="103"/>
    </row>
    <row r="473" spans="23:53" ht="15.75" customHeight="1" x14ac:dyDescent="0.25">
      <c r="W473" s="103"/>
      <c r="X473" s="103"/>
      <c r="Y473" s="103"/>
      <c r="Z473" s="103"/>
      <c r="AA473" s="103"/>
      <c r="AB473" s="103"/>
      <c r="AC473" s="103"/>
      <c r="AD473" s="103"/>
      <c r="AE473" s="103"/>
      <c r="AF473" s="103"/>
      <c r="AG473" s="103"/>
      <c r="AH473" s="103"/>
      <c r="AI473" s="103"/>
      <c r="AJ473" s="103"/>
      <c r="AX473" s="103"/>
      <c r="AY473" s="103"/>
      <c r="AZ473" s="103"/>
      <c r="BA473" s="103"/>
    </row>
    <row r="474" spans="23:53" ht="15.75" customHeight="1" x14ac:dyDescent="0.25">
      <c r="W474" s="103"/>
      <c r="X474" s="103"/>
      <c r="Y474" s="103"/>
      <c r="Z474" s="103"/>
      <c r="AA474" s="103"/>
      <c r="AB474" s="103"/>
      <c r="AC474" s="103"/>
      <c r="AD474" s="103"/>
      <c r="AE474" s="103"/>
      <c r="AF474" s="103"/>
      <c r="AG474" s="103"/>
      <c r="AH474" s="103"/>
      <c r="AI474" s="103"/>
      <c r="AJ474" s="103"/>
      <c r="AX474" s="103"/>
      <c r="AY474" s="103"/>
      <c r="AZ474" s="103"/>
      <c r="BA474" s="103"/>
    </row>
    <row r="475" spans="23:53" ht="15.75" customHeight="1" x14ac:dyDescent="0.25">
      <c r="W475" s="103"/>
      <c r="X475" s="103"/>
      <c r="Y475" s="103"/>
      <c r="Z475" s="103"/>
      <c r="AA475" s="103"/>
      <c r="AB475" s="103"/>
      <c r="AC475" s="103"/>
      <c r="AD475" s="103"/>
      <c r="AE475" s="103"/>
      <c r="AF475" s="103"/>
      <c r="AG475" s="103"/>
      <c r="AH475" s="103"/>
      <c r="AI475" s="103"/>
      <c r="AJ475" s="103"/>
      <c r="AX475" s="103"/>
      <c r="AY475" s="103"/>
      <c r="AZ475" s="103"/>
      <c r="BA475" s="103"/>
    </row>
    <row r="476" spans="23:53" ht="15.75" customHeight="1" x14ac:dyDescent="0.25">
      <c r="W476" s="103"/>
      <c r="X476" s="103"/>
      <c r="Y476" s="103"/>
      <c r="Z476" s="103"/>
      <c r="AA476" s="103"/>
      <c r="AB476" s="103"/>
      <c r="AC476" s="103"/>
      <c r="AD476" s="103"/>
      <c r="AE476" s="103"/>
      <c r="AF476" s="103"/>
      <c r="AG476" s="103"/>
      <c r="AH476" s="103"/>
      <c r="AI476" s="103"/>
      <c r="AJ476" s="103"/>
      <c r="AX476" s="103"/>
      <c r="AY476" s="103"/>
      <c r="AZ476" s="103"/>
      <c r="BA476" s="103"/>
    </row>
    <row r="477" spans="23:53" ht="15.75" customHeight="1" x14ac:dyDescent="0.25">
      <c r="W477" s="103"/>
      <c r="X477" s="103"/>
      <c r="Y477" s="103"/>
      <c r="Z477" s="103"/>
      <c r="AA477" s="103"/>
      <c r="AB477" s="103"/>
      <c r="AC477" s="103"/>
      <c r="AD477" s="103"/>
      <c r="AE477" s="103"/>
      <c r="AF477" s="103"/>
      <c r="AG477" s="103"/>
      <c r="AH477" s="103"/>
      <c r="AI477" s="103"/>
      <c r="AJ477" s="103"/>
      <c r="AX477" s="103"/>
      <c r="AY477" s="103"/>
      <c r="AZ477" s="103"/>
      <c r="BA477" s="103"/>
    </row>
    <row r="478" spans="23:53" ht="15.75" customHeight="1" x14ac:dyDescent="0.25">
      <c r="W478" s="103"/>
      <c r="X478" s="103"/>
      <c r="Y478" s="103"/>
      <c r="Z478" s="103"/>
      <c r="AA478" s="103"/>
      <c r="AB478" s="103"/>
      <c r="AC478" s="103"/>
      <c r="AD478" s="103"/>
      <c r="AE478" s="103"/>
      <c r="AF478" s="103"/>
      <c r="AG478" s="103"/>
      <c r="AH478" s="103"/>
      <c r="AI478" s="103"/>
      <c r="AJ478" s="103"/>
      <c r="AX478" s="103"/>
      <c r="AY478" s="103"/>
      <c r="AZ478" s="103"/>
      <c r="BA478" s="103"/>
    </row>
    <row r="479" spans="23:53" ht="15.75" customHeight="1" x14ac:dyDescent="0.25">
      <c r="W479" s="103"/>
      <c r="X479" s="103"/>
      <c r="Y479" s="103"/>
      <c r="Z479" s="103"/>
      <c r="AA479" s="103"/>
      <c r="AB479" s="103"/>
      <c r="AC479" s="103"/>
      <c r="AD479" s="103"/>
      <c r="AE479" s="103"/>
      <c r="AF479" s="103"/>
      <c r="AG479" s="103"/>
      <c r="AH479" s="103"/>
      <c r="AI479" s="103"/>
      <c r="AJ479" s="103"/>
      <c r="AX479" s="103"/>
      <c r="AY479" s="103"/>
      <c r="AZ479" s="103"/>
      <c r="BA479" s="103"/>
    </row>
    <row r="480" spans="23:53" ht="15.75" customHeight="1" x14ac:dyDescent="0.25">
      <c r="W480" s="103"/>
      <c r="X480" s="103"/>
      <c r="Y480" s="103"/>
      <c r="Z480" s="103"/>
      <c r="AA480" s="103"/>
      <c r="AB480" s="103"/>
      <c r="AC480" s="103"/>
      <c r="AD480" s="103"/>
      <c r="AE480" s="103"/>
      <c r="AF480" s="103"/>
      <c r="AG480" s="103"/>
      <c r="AH480" s="103"/>
      <c r="AI480" s="103"/>
      <c r="AJ480" s="103"/>
      <c r="AX480" s="103"/>
      <c r="AY480" s="103"/>
      <c r="AZ480" s="103"/>
      <c r="BA480" s="103"/>
    </row>
    <row r="481" spans="23:53" ht="15.75" customHeight="1" x14ac:dyDescent="0.25">
      <c r="W481" s="103"/>
      <c r="X481" s="103"/>
      <c r="Y481" s="103"/>
      <c r="Z481" s="103"/>
      <c r="AA481" s="103"/>
      <c r="AB481" s="103"/>
      <c r="AC481" s="103"/>
      <c r="AD481" s="103"/>
      <c r="AE481" s="103"/>
      <c r="AF481" s="103"/>
      <c r="AG481" s="103"/>
      <c r="AH481" s="103"/>
      <c r="AI481" s="103"/>
      <c r="AJ481" s="103"/>
      <c r="AX481" s="103"/>
      <c r="AY481" s="103"/>
      <c r="AZ481" s="103"/>
      <c r="BA481" s="103"/>
    </row>
    <row r="482" spans="23:53" ht="15.75" customHeight="1" x14ac:dyDescent="0.25">
      <c r="W482" s="103"/>
      <c r="X482" s="103"/>
      <c r="Y482" s="103"/>
      <c r="Z482" s="103"/>
      <c r="AA482" s="103"/>
      <c r="AB482" s="103"/>
      <c r="AC482" s="103"/>
      <c r="AD482" s="103"/>
      <c r="AE482" s="103"/>
      <c r="AF482" s="103"/>
      <c r="AG482" s="103"/>
      <c r="AH482" s="103"/>
      <c r="AI482" s="103"/>
      <c r="AJ482" s="103"/>
      <c r="AX482" s="103"/>
      <c r="AY482" s="103"/>
      <c r="AZ482" s="103"/>
      <c r="BA482" s="103"/>
    </row>
    <row r="483" spans="23:53" ht="15.75" customHeight="1" x14ac:dyDescent="0.25">
      <c r="W483" s="103"/>
      <c r="X483" s="103"/>
      <c r="Y483" s="103"/>
      <c r="Z483" s="103"/>
      <c r="AA483" s="103"/>
      <c r="AB483" s="103"/>
      <c r="AC483" s="103"/>
      <c r="AD483" s="103"/>
      <c r="AE483" s="103"/>
      <c r="AF483" s="103"/>
      <c r="AG483" s="103"/>
      <c r="AH483" s="103"/>
      <c r="AI483" s="103"/>
      <c r="AJ483" s="103"/>
      <c r="AX483" s="103"/>
      <c r="AY483" s="103"/>
      <c r="AZ483" s="103"/>
      <c r="BA483" s="103"/>
    </row>
    <row r="484" spans="23:53" ht="15.75" customHeight="1" x14ac:dyDescent="0.25">
      <c r="W484" s="103"/>
      <c r="X484" s="103"/>
      <c r="Y484" s="103"/>
      <c r="Z484" s="103"/>
      <c r="AA484" s="103"/>
      <c r="AB484" s="103"/>
      <c r="AC484" s="103"/>
      <c r="AD484" s="103"/>
      <c r="AE484" s="103"/>
      <c r="AF484" s="103"/>
      <c r="AG484" s="103"/>
      <c r="AH484" s="103"/>
      <c r="AI484" s="103"/>
      <c r="AJ484" s="103"/>
      <c r="AX484" s="103"/>
      <c r="AY484" s="103"/>
      <c r="AZ484" s="103"/>
      <c r="BA484" s="103"/>
    </row>
    <row r="485" spans="23:53" ht="15.75" customHeight="1" x14ac:dyDescent="0.25">
      <c r="W485" s="103"/>
      <c r="X485" s="103"/>
      <c r="Y485" s="103"/>
      <c r="Z485" s="103"/>
      <c r="AA485" s="103"/>
      <c r="AB485" s="103"/>
      <c r="AC485" s="103"/>
      <c r="AD485" s="103"/>
      <c r="AE485" s="103"/>
      <c r="AF485" s="103"/>
      <c r="AG485" s="103"/>
      <c r="AH485" s="103"/>
      <c r="AI485" s="103"/>
      <c r="AJ485" s="103"/>
      <c r="AX485" s="103"/>
      <c r="AY485" s="103"/>
      <c r="AZ485" s="103"/>
      <c r="BA485" s="103"/>
    </row>
    <row r="486" spans="23:53" ht="15.75" customHeight="1" x14ac:dyDescent="0.25">
      <c r="W486" s="103"/>
      <c r="X486" s="103"/>
      <c r="Y486" s="103"/>
      <c r="Z486" s="103"/>
      <c r="AA486" s="103"/>
      <c r="AB486" s="103"/>
      <c r="AC486" s="103"/>
      <c r="AD486" s="103"/>
      <c r="AE486" s="103"/>
      <c r="AF486" s="103"/>
      <c r="AG486" s="103"/>
      <c r="AH486" s="103"/>
      <c r="AI486" s="103"/>
      <c r="AJ486" s="103"/>
      <c r="AX486" s="103"/>
      <c r="AY486" s="103"/>
      <c r="AZ486" s="103"/>
      <c r="BA486" s="103"/>
    </row>
    <row r="487" spans="23:53" ht="15.75" customHeight="1" x14ac:dyDescent="0.25">
      <c r="W487" s="103"/>
      <c r="X487" s="103"/>
      <c r="Y487" s="103"/>
      <c r="Z487" s="103"/>
      <c r="AA487" s="103"/>
      <c r="AB487" s="103"/>
      <c r="AC487" s="103"/>
      <c r="AD487" s="103"/>
      <c r="AE487" s="103"/>
      <c r="AF487" s="103"/>
      <c r="AG487" s="103"/>
      <c r="AH487" s="103"/>
      <c r="AI487" s="103"/>
      <c r="AJ487" s="103"/>
      <c r="AX487" s="103"/>
      <c r="AY487" s="103"/>
      <c r="AZ487" s="103"/>
      <c r="BA487" s="103"/>
    </row>
    <row r="488" spans="23:53" ht="15.75" customHeight="1" x14ac:dyDescent="0.25">
      <c r="W488" s="103"/>
      <c r="X488" s="103"/>
      <c r="Y488" s="103"/>
      <c r="Z488" s="103"/>
      <c r="AA488" s="103"/>
      <c r="AB488" s="103"/>
      <c r="AC488" s="103"/>
      <c r="AD488" s="103"/>
      <c r="AE488" s="103"/>
      <c r="AF488" s="103"/>
      <c r="AG488" s="103"/>
      <c r="AH488" s="103"/>
      <c r="AI488" s="103"/>
      <c r="AJ488" s="103"/>
      <c r="AX488" s="103"/>
      <c r="AY488" s="103"/>
      <c r="AZ488" s="103"/>
      <c r="BA488" s="103"/>
    </row>
    <row r="489" spans="23:53" ht="15.75" customHeight="1" x14ac:dyDescent="0.25">
      <c r="W489" s="103"/>
      <c r="X489" s="103"/>
      <c r="Y489" s="103"/>
      <c r="Z489" s="103"/>
      <c r="AA489" s="103"/>
      <c r="AB489" s="103"/>
      <c r="AC489" s="103"/>
      <c r="AD489" s="103"/>
      <c r="AE489" s="103"/>
      <c r="AF489" s="103"/>
      <c r="AG489" s="103"/>
      <c r="AH489" s="103"/>
      <c r="AI489" s="103"/>
      <c r="AJ489" s="103"/>
      <c r="AX489" s="103"/>
      <c r="AY489" s="103"/>
      <c r="AZ489" s="103"/>
      <c r="BA489" s="103"/>
    </row>
    <row r="490" spans="23:53" ht="15.75" customHeight="1" x14ac:dyDescent="0.25">
      <c r="W490" s="103"/>
      <c r="X490" s="103"/>
      <c r="Y490" s="103"/>
      <c r="Z490" s="103"/>
      <c r="AA490" s="103"/>
      <c r="AB490" s="103"/>
      <c r="AC490" s="103"/>
      <c r="AD490" s="103"/>
      <c r="AE490" s="103"/>
      <c r="AF490" s="103"/>
      <c r="AG490" s="103"/>
      <c r="AH490" s="103"/>
      <c r="AI490" s="103"/>
      <c r="AJ490" s="103"/>
      <c r="AX490" s="103"/>
      <c r="AY490" s="103"/>
      <c r="AZ490" s="103"/>
      <c r="BA490" s="103"/>
    </row>
    <row r="491" spans="23:53" ht="15.75" customHeight="1" x14ac:dyDescent="0.25">
      <c r="W491" s="103"/>
      <c r="X491" s="103"/>
      <c r="Y491" s="103"/>
      <c r="Z491" s="103"/>
      <c r="AA491" s="103"/>
      <c r="AB491" s="103"/>
      <c r="AC491" s="103"/>
      <c r="AD491" s="103"/>
      <c r="AE491" s="103"/>
      <c r="AF491" s="103"/>
      <c r="AG491" s="103"/>
      <c r="AH491" s="103"/>
      <c r="AI491" s="103"/>
      <c r="AJ491" s="103"/>
      <c r="AX491" s="103"/>
      <c r="AY491" s="103"/>
      <c r="AZ491" s="103"/>
      <c r="BA491" s="103"/>
    </row>
    <row r="492" spans="23:53" ht="15.75" customHeight="1" x14ac:dyDescent="0.25">
      <c r="W492" s="103"/>
      <c r="X492" s="103"/>
      <c r="Y492" s="103"/>
      <c r="Z492" s="103"/>
      <c r="AA492" s="103"/>
      <c r="AB492" s="103"/>
      <c r="AC492" s="103"/>
      <c r="AD492" s="103"/>
      <c r="AE492" s="103"/>
      <c r="AF492" s="103"/>
      <c r="AG492" s="103"/>
      <c r="AH492" s="103"/>
      <c r="AI492" s="103"/>
      <c r="AJ492" s="103"/>
      <c r="AX492" s="103"/>
      <c r="AY492" s="103"/>
      <c r="AZ492" s="103"/>
      <c r="BA492" s="103"/>
    </row>
    <row r="493" spans="23:53" ht="15.75" customHeight="1" x14ac:dyDescent="0.25">
      <c r="W493" s="103"/>
      <c r="X493" s="103"/>
      <c r="Y493" s="103"/>
      <c r="Z493" s="103"/>
      <c r="AA493" s="103"/>
      <c r="AB493" s="103"/>
      <c r="AC493" s="103"/>
      <c r="AD493" s="103"/>
      <c r="AE493" s="103"/>
      <c r="AF493" s="103"/>
      <c r="AG493" s="103"/>
      <c r="AH493" s="103"/>
      <c r="AI493" s="103"/>
      <c r="AJ493" s="103"/>
      <c r="AX493" s="103"/>
      <c r="AY493" s="103"/>
      <c r="AZ493" s="103"/>
      <c r="BA493" s="103"/>
    </row>
    <row r="494" spans="23:53" ht="15.75" customHeight="1" x14ac:dyDescent="0.25">
      <c r="W494" s="103"/>
      <c r="X494" s="103"/>
      <c r="Y494" s="103"/>
      <c r="Z494" s="103"/>
      <c r="AA494" s="103"/>
      <c r="AB494" s="103"/>
      <c r="AC494" s="103"/>
      <c r="AD494" s="103"/>
      <c r="AE494" s="103"/>
      <c r="AF494" s="103"/>
      <c r="AG494" s="103"/>
      <c r="AH494" s="103"/>
      <c r="AI494" s="103"/>
      <c r="AJ494" s="103"/>
      <c r="AX494" s="103"/>
      <c r="AY494" s="103"/>
      <c r="AZ494" s="103"/>
      <c r="BA494" s="103"/>
    </row>
    <row r="495" spans="23:53" ht="15.75" customHeight="1" x14ac:dyDescent="0.25">
      <c r="W495" s="103"/>
      <c r="X495" s="103"/>
      <c r="Y495" s="103"/>
      <c r="Z495" s="103"/>
      <c r="AA495" s="103"/>
      <c r="AB495" s="103"/>
      <c r="AC495" s="103"/>
      <c r="AD495" s="103"/>
      <c r="AE495" s="103"/>
      <c r="AF495" s="103"/>
      <c r="AG495" s="103"/>
      <c r="AH495" s="103"/>
      <c r="AI495" s="103"/>
      <c r="AJ495" s="103"/>
      <c r="AX495" s="103"/>
      <c r="AY495" s="103"/>
      <c r="AZ495" s="103"/>
      <c r="BA495" s="103"/>
    </row>
    <row r="496" spans="23:53" ht="15.75" customHeight="1" x14ac:dyDescent="0.25">
      <c r="W496" s="103"/>
      <c r="X496" s="103"/>
      <c r="Y496" s="103"/>
      <c r="Z496" s="103"/>
      <c r="AA496" s="103"/>
      <c r="AB496" s="103"/>
      <c r="AC496" s="103"/>
      <c r="AD496" s="103"/>
      <c r="AE496" s="103"/>
      <c r="AF496" s="103"/>
      <c r="AG496" s="103"/>
      <c r="AH496" s="103"/>
      <c r="AI496" s="103"/>
      <c r="AJ496" s="103"/>
      <c r="AX496" s="103"/>
      <c r="AY496" s="103"/>
      <c r="AZ496" s="103"/>
      <c r="BA496" s="103"/>
    </row>
    <row r="497" spans="23:53" ht="15.75" customHeight="1" x14ac:dyDescent="0.25">
      <c r="W497" s="103"/>
      <c r="X497" s="103"/>
      <c r="Y497" s="103"/>
      <c r="Z497" s="103"/>
      <c r="AA497" s="103"/>
      <c r="AB497" s="103"/>
      <c r="AC497" s="103"/>
      <c r="AD497" s="103"/>
      <c r="AE497" s="103"/>
      <c r="AF497" s="103"/>
      <c r="AG497" s="103"/>
      <c r="AH497" s="103"/>
      <c r="AI497" s="103"/>
      <c r="AJ497" s="103"/>
      <c r="AX497" s="103"/>
      <c r="AY497" s="103"/>
      <c r="AZ497" s="103"/>
      <c r="BA497" s="103"/>
    </row>
    <row r="498" spans="23:53" ht="15.75" customHeight="1" x14ac:dyDescent="0.25">
      <c r="W498" s="103"/>
      <c r="X498" s="103"/>
      <c r="Y498" s="103"/>
      <c r="Z498" s="103"/>
      <c r="AA498" s="103"/>
      <c r="AB498" s="103"/>
      <c r="AC498" s="103"/>
      <c r="AD498" s="103"/>
      <c r="AE498" s="103"/>
      <c r="AF498" s="103"/>
      <c r="AG498" s="103"/>
      <c r="AH498" s="103"/>
      <c r="AI498" s="103"/>
      <c r="AJ498" s="103"/>
      <c r="AX498" s="103"/>
      <c r="AY498" s="103"/>
      <c r="AZ498" s="103"/>
      <c r="BA498" s="103"/>
    </row>
    <row r="499" spans="23:53" ht="15.75" customHeight="1" x14ac:dyDescent="0.25">
      <c r="W499" s="103"/>
      <c r="X499" s="103"/>
      <c r="Y499" s="103"/>
      <c r="Z499" s="103"/>
      <c r="AA499" s="103"/>
      <c r="AB499" s="103"/>
      <c r="AC499" s="103"/>
      <c r="AD499" s="103"/>
      <c r="AE499" s="103"/>
      <c r="AF499" s="103"/>
      <c r="AG499" s="103"/>
      <c r="AH499" s="103"/>
      <c r="AI499" s="103"/>
      <c r="AJ499" s="103"/>
      <c r="AX499" s="103"/>
      <c r="AY499" s="103"/>
      <c r="AZ499" s="103"/>
      <c r="BA499" s="103"/>
    </row>
    <row r="500" spans="23:53" ht="15.75" customHeight="1" x14ac:dyDescent="0.25">
      <c r="W500" s="103"/>
      <c r="X500" s="103"/>
      <c r="Y500" s="103"/>
      <c r="Z500" s="103"/>
      <c r="AA500" s="103"/>
      <c r="AB500" s="103"/>
      <c r="AC500" s="103"/>
      <c r="AD500" s="103"/>
      <c r="AE500" s="103"/>
      <c r="AF500" s="103"/>
      <c r="AG500" s="103"/>
      <c r="AH500" s="103"/>
      <c r="AI500" s="103"/>
      <c r="AJ500" s="103"/>
      <c r="AX500" s="103"/>
      <c r="AY500" s="103"/>
      <c r="AZ500" s="103"/>
      <c r="BA500" s="103"/>
    </row>
    <row r="501" spans="23:53" ht="15.75" customHeight="1" x14ac:dyDescent="0.25">
      <c r="W501" s="103"/>
      <c r="X501" s="103"/>
      <c r="Y501" s="103"/>
      <c r="Z501" s="103"/>
      <c r="AA501" s="103"/>
      <c r="AB501" s="103"/>
      <c r="AC501" s="103"/>
      <c r="AD501" s="103"/>
      <c r="AE501" s="103"/>
      <c r="AF501" s="103"/>
      <c r="AG501" s="103"/>
      <c r="AH501" s="103"/>
      <c r="AI501" s="103"/>
      <c r="AJ501" s="103"/>
      <c r="AX501" s="103"/>
      <c r="AY501" s="103"/>
      <c r="AZ501" s="103"/>
      <c r="BA501" s="103"/>
    </row>
    <row r="502" spans="23:53" ht="15.75" customHeight="1" x14ac:dyDescent="0.25">
      <c r="W502" s="103"/>
      <c r="X502" s="103"/>
      <c r="Y502" s="103"/>
      <c r="Z502" s="103"/>
      <c r="AA502" s="103"/>
      <c r="AB502" s="103"/>
      <c r="AC502" s="103"/>
      <c r="AD502" s="103"/>
      <c r="AE502" s="103"/>
      <c r="AF502" s="103"/>
      <c r="AG502" s="103"/>
      <c r="AH502" s="103"/>
      <c r="AI502" s="103"/>
      <c r="AJ502" s="103"/>
      <c r="AX502" s="103"/>
      <c r="AY502" s="103"/>
      <c r="AZ502" s="103"/>
      <c r="BA502" s="103"/>
    </row>
    <row r="503" spans="23:53" ht="15.75" customHeight="1" x14ac:dyDescent="0.25">
      <c r="W503" s="103"/>
      <c r="X503" s="103"/>
      <c r="Y503" s="103"/>
      <c r="Z503" s="103"/>
      <c r="AA503" s="103"/>
      <c r="AB503" s="103"/>
      <c r="AC503" s="103"/>
      <c r="AD503" s="103"/>
      <c r="AE503" s="103"/>
      <c r="AF503" s="103"/>
      <c r="AG503" s="103"/>
      <c r="AH503" s="103"/>
      <c r="AI503" s="103"/>
      <c r="AJ503" s="103"/>
      <c r="AX503" s="103"/>
      <c r="AY503" s="103"/>
      <c r="AZ503" s="103"/>
      <c r="BA503" s="103"/>
    </row>
    <row r="504" spans="23:53" ht="15.75" customHeight="1" x14ac:dyDescent="0.25">
      <c r="W504" s="103"/>
      <c r="X504" s="103"/>
      <c r="Y504" s="103"/>
      <c r="Z504" s="103"/>
      <c r="AA504" s="103"/>
      <c r="AB504" s="103"/>
      <c r="AC504" s="103"/>
      <c r="AD504" s="103"/>
      <c r="AE504" s="103"/>
      <c r="AF504" s="103"/>
      <c r="AG504" s="103"/>
      <c r="AH504" s="103"/>
      <c r="AI504" s="103"/>
      <c r="AJ504" s="103"/>
      <c r="AX504" s="103"/>
      <c r="AY504" s="103"/>
      <c r="AZ504" s="103"/>
      <c r="BA504" s="103"/>
    </row>
    <row r="505" spans="23:53" ht="15.75" customHeight="1" x14ac:dyDescent="0.25">
      <c r="W505" s="103"/>
      <c r="X505" s="103"/>
      <c r="Y505" s="103"/>
      <c r="Z505" s="103"/>
      <c r="AA505" s="103"/>
      <c r="AB505" s="103"/>
      <c r="AC505" s="103"/>
      <c r="AD505" s="103"/>
      <c r="AE505" s="103"/>
      <c r="AF505" s="103"/>
      <c r="AG505" s="103"/>
      <c r="AH505" s="103"/>
      <c r="AI505" s="103"/>
      <c r="AJ505" s="103"/>
      <c r="AX505" s="103"/>
      <c r="AY505" s="103"/>
      <c r="AZ505" s="103"/>
      <c r="BA505" s="103"/>
    </row>
    <row r="506" spans="23:53" ht="15.75" customHeight="1" x14ac:dyDescent="0.25">
      <c r="W506" s="103"/>
      <c r="X506" s="103"/>
      <c r="Y506" s="103"/>
      <c r="Z506" s="103"/>
      <c r="AA506" s="103"/>
      <c r="AB506" s="103"/>
      <c r="AC506" s="103"/>
      <c r="AD506" s="103"/>
      <c r="AE506" s="103"/>
      <c r="AF506" s="103"/>
      <c r="AG506" s="103"/>
      <c r="AH506" s="103"/>
      <c r="AI506" s="103"/>
      <c r="AJ506" s="103"/>
      <c r="AX506" s="103"/>
      <c r="AY506" s="103"/>
      <c r="AZ506" s="103"/>
      <c r="BA506" s="103"/>
    </row>
    <row r="507" spans="23:53" ht="15.75" customHeight="1" x14ac:dyDescent="0.25">
      <c r="W507" s="103"/>
      <c r="X507" s="103"/>
      <c r="Y507" s="103"/>
      <c r="Z507" s="103"/>
      <c r="AA507" s="103"/>
      <c r="AB507" s="103"/>
      <c r="AC507" s="103"/>
      <c r="AD507" s="103"/>
      <c r="AE507" s="103"/>
      <c r="AF507" s="103"/>
      <c r="AG507" s="103"/>
      <c r="AH507" s="103"/>
      <c r="AI507" s="103"/>
      <c r="AJ507" s="103"/>
      <c r="AX507" s="103"/>
      <c r="AY507" s="103"/>
      <c r="AZ507" s="103"/>
      <c r="BA507" s="103"/>
    </row>
    <row r="508" spans="23:53" ht="15.75" customHeight="1" x14ac:dyDescent="0.25">
      <c r="W508" s="103"/>
      <c r="X508" s="103"/>
      <c r="Y508" s="103"/>
      <c r="Z508" s="103"/>
      <c r="AA508" s="103"/>
      <c r="AB508" s="103"/>
      <c r="AC508" s="103"/>
      <c r="AD508" s="103"/>
      <c r="AE508" s="103"/>
      <c r="AF508" s="103"/>
      <c r="AG508" s="103"/>
      <c r="AH508" s="103"/>
      <c r="AI508" s="103"/>
      <c r="AJ508" s="103"/>
      <c r="AX508" s="103"/>
      <c r="AY508" s="103"/>
      <c r="AZ508" s="103"/>
      <c r="BA508" s="103"/>
    </row>
    <row r="509" spans="23:53" ht="15.75" customHeight="1" x14ac:dyDescent="0.25">
      <c r="W509" s="103"/>
      <c r="X509" s="103"/>
      <c r="Y509" s="103"/>
      <c r="Z509" s="103"/>
      <c r="AA509" s="103"/>
      <c r="AB509" s="103"/>
      <c r="AC509" s="103"/>
      <c r="AD509" s="103"/>
      <c r="AE509" s="103"/>
      <c r="AF509" s="103"/>
      <c r="AG509" s="103"/>
      <c r="AH509" s="103"/>
      <c r="AI509" s="103"/>
      <c r="AJ509" s="103"/>
      <c r="AX509" s="103"/>
      <c r="AY509" s="103"/>
      <c r="AZ509" s="103"/>
      <c r="BA509" s="103"/>
    </row>
    <row r="510" spans="23:53" ht="15.75" customHeight="1" x14ac:dyDescent="0.25">
      <c r="W510" s="103"/>
      <c r="X510" s="103"/>
      <c r="Y510" s="103"/>
      <c r="Z510" s="103"/>
      <c r="AA510" s="103"/>
      <c r="AB510" s="103"/>
      <c r="AC510" s="103"/>
      <c r="AD510" s="103"/>
      <c r="AE510" s="103"/>
      <c r="AF510" s="103"/>
      <c r="AG510" s="103"/>
      <c r="AH510" s="103"/>
      <c r="AI510" s="103"/>
      <c r="AJ510" s="103"/>
      <c r="AX510" s="103"/>
      <c r="AY510" s="103"/>
      <c r="AZ510" s="103"/>
      <c r="BA510" s="103"/>
    </row>
    <row r="511" spans="23:53" ht="15.75" customHeight="1" x14ac:dyDescent="0.25">
      <c r="W511" s="103"/>
      <c r="X511" s="103"/>
      <c r="Y511" s="103"/>
      <c r="Z511" s="103"/>
      <c r="AA511" s="103"/>
      <c r="AB511" s="103"/>
      <c r="AC511" s="103"/>
      <c r="AD511" s="103"/>
      <c r="AE511" s="103"/>
      <c r="AF511" s="103"/>
      <c r="AG511" s="103"/>
      <c r="AH511" s="103"/>
      <c r="AI511" s="103"/>
      <c r="AJ511" s="103"/>
      <c r="AX511" s="103"/>
      <c r="AY511" s="103"/>
      <c r="AZ511" s="103"/>
      <c r="BA511" s="103"/>
    </row>
    <row r="512" spans="23:53" ht="15.75" customHeight="1" x14ac:dyDescent="0.25">
      <c r="W512" s="103"/>
      <c r="X512" s="103"/>
      <c r="Y512" s="103"/>
      <c r="Z512" s="103"/>
      <c r="AA512" s="103"/>
      <c r="AB512" s="103"/>
      <c r="AC512" s="103"/>
      <c r="AD512" s="103"/>
      <c r="AE512" s="103"/>
      <c r="AF512" s="103"/>
      <c r="AG512" s="103"/>
      <c r="AH512" s="103"/>
      <c r="AI512" s="103"/>
      <c r="AJ512" s="103"/>
      <c r="AX512" s="103"/>
      <c r="AY512" s="103"/>
      <c r="AZ512" s="103"/>
      <c r="BA512" s="103"/>
    </row>
    <row r="513" spans="23:53" ht="15.75" customHeight="1" x14ac:dyDescent="0.25">
      <c r="W513" s="103"/>
      <c r="X513" s="103"/>
      <c r="Y513" s="103"/>
      <c r="Z513" s="103"/>
      <c r="AA513" s="103"/>
      <c r="AB513" s="103"/>
      <c r="AC513" s="103"/>
      <c r="AD513" s="103"/>
      <c r="AE513" s="103"/>
      <c r="AF513" s="103"/>
      <c r="AG513" s="103"/>
      <c r="AH513" s="103"/>
      <c r="AI513" s="103"/>
      <c r="AJ513" s="103"/>
      <c r="AX513" s="103"/>
      <c r="AY513" s="103"/>
      <c r="AZ513" s="103"/>
      <c r="BA513" s="103"/>
    </row>
    <row r="514" spans="23:53" ht="15.75" customHeight="1" x14ac:dyDescent="0.25">
      <c r="W514" s="103"/>
      <c r="X514" s="103"/>
      <c r="Y514" s="103"/>
      <c r="Z514" s="103"/>
      <c r="AA514" s="103"/>
      <c r="AB514" s="103"/>
      <c r="AC514" s="103"/>
      <c r="AD514" s="103"/>
      <c r="AE514" s="103"/>
      <c r="AF514" s="103"/>
      <c r="AG514" s="103"/>
      <c r="AH514" s="103"/>
      <c r="AI514" s="103"/>
      <c r="AJ514" s="103"/>
      <c r="AX514" s="103"/>
      <c r="AY514" s="103"/>
      <c r="AZ514" s="103"/>
      <c r="BA514" s="103"/>
    </row>
    <row r="515" spans="23:53" ht="15.75" customHeight="1" x14ac:dyDescent="0.25">
      <c r="W515" s="103"/>
      <c r="X515" s="103"/>
      <c r="Y515" s="103"/>
      <c r="Z515" s="103"/>
      <c r="AA515" s="103"/>
      <c r="AB515" s="103"/>
      <c r="AC515" s="103"/>
      <c r="AD515" s="103"/>
      <c r="AE515" s="103"/>
      <c r="AF515" s="103"/>
      <c r="AG515" s="103"/>
      <c r="AH515" s="103"/>
      <c r="AI515" s="103"/>
      <c r="AJ515" s="103"/>
      <c r="AX515" s="103"/>
      <c r="AY515" s="103"/>
      <c r="AZ515" s="103"/>
      <c r="BA515" s="103"/>
    </row>
    <row r="516" spans="23:53" ht="15.75" customHeight="1" x14ac:dyDescent="0.25">
      <c r="W516" s="103"/>
      <c r="X516" s="103"/>
      <c r="Y516" s="103"/>
      <c r="Z516" s="103"/>
      <c r="AA516" s="103"/>
      <c r="AB516" s="103"/>
      <c r="AC516" s="103"/>
      <c r="AD516" s="103"/>
      <c r="AE516" s="103"/>
      <c r="AF516" s="103"/>
      <c r="AG516" s="103"/>
      <c r="AH516" s="103"/>
      <c r="AI516" s="103"/>
      <c r="AJ516" s="103"/>
      <c r="AX516" s="103"/>
      <c r="AY516" s="103"/>
      <c r="AZ516" s="103"/>
      <c r="BA516" s="103"/>
    </row>
    <row r="517" spans="23:53" ht="15.75" customHeight="1" x14ac:dyDescent="0.25">
      <c r="W517" s="103"/>
      <c r="X517" s="103"/>
      <c r="Y517" s="103"/>
      <c r="Z517" s="103"/>
      <c r="AA517" s="103"/>
      <c r="AB517" s="103"/>
      <c r="AC517" s="103"/>
      <c r="AD517" s="103"/>
      <c r="AE517" s="103"/>
      <c r="AF517" s="103"/>
      <c r="AG517" s="103"/>
      <c r="AH517" s="103"/>
      <c r="AI517" s="103"/>
      <c r="AJ517" s="103"/>
      <c r="AX517" s="103"/>
      <c r="AY517" s="103"/>
      <c r="AZ517" s="103"/>
      <c r="BA517" s="103"/>
    </row>
    <row r="518" spans="23:53" ht="15.75" customHeight="1" x14ac:dyDescent="0.25">
      <c r="W518" s="103"/>
      <c r="X518" s="103"/>
      <c r="Y518" s="103"/>
      <c r="Z518" s="103"/>
      <c r="AA518" s="103"/>
      <c r="AB518" s="103"/>
      <c r="AC518" s="103"/>
      <c r="AD518" s="103"/>
      <c r="AE518" s="103"/>
      <c r="AF518" s="103"/>
      <c r="AG518" s="103"/>
      <c r="AH518" s="103"/>
      <c r="AI518" s="103"/>
      <c r="AJ518" s="103"/>
      <c r="AX518" s="103"/>
      <c r="AY518" s="103"/>
      <c r="AZ518" s="103"/>
      <c r="BA518" s="103"/>
    </row>
    <row r="519" spans="23:53" ht="15.75" customHeight="1" x14ac:dyDescent="0.25">
      <c r="W519" s="103"/>
      <c r="X519" s="103"/>
      <c r="Y519" s="103"/>
      <c r="Z519" s="103"/>
      <c r="AA519" s="103"/>
      <c r="AB519" s="103"/>
      <c r="AC519" s="103"/>
      <c r="AD519" s="103"/>
      <c r="AE519" s="103"/>
      <c r="AF519" s="103"/>
      <c r="AG519" s="103"/>
      <c r="AH519" s="103"/>
      <c r="AI519" s="103"/>
      <c r="AJ519" s="103"/>
      <c r="AX519" s="103"/>
      <c r="AY519" s="103"/>
      <c r="AZ519" s="103"/>
      <c r="BA519" s="103"/>
    </row>
    <row r="520" spans="23:53" ht="15.75" customHeight="1" x14ac:dyDescent="0.25">
      <c r="W520" s="103"/>
      <c r="X520" s="103"/>
      <c r="Y520" s="103"/>
      <c r="Z520" s="103"/>
      <c r="AA520" s="103"/>
      <c r="AB520" s="103"/>
      <c r="AC520" s="103"/>
      <c r="AD520" s="103"/>
      <c r="AE520" s="103"/>
      <c r="AF520" s="103"/>
      <c r="AG520" s="103"/>
      <c r="AH520" s="103"/>
      <c r="AI520" s="103"/>
      <c r="AJ520" s="103"/>
      <c r="AX520" s="103"/>
      <c r="AY520" s="103"/>
      <c r="AZ520" s="103"/>
      <c r="BA520" s="103"/>
    </row>
    <row r="521" spans="23:53" ht="15.75" customHeight="1" x14ac:dyDescent="0.25">
      <c r="W521" s="103"/>
      <c r="X521" s="103"/>
      <c r="Y521" s="103"/>
      <c r="Z521" s="103"/>
      <c r="AA521" s="103"/>
      <c r="AB521" s="103"/>
      <c r="AC521" s="103"/>
      <c r="AD521" s="103"/>
      <c r="AE521" s="103"/>
      <c r="AF521" s="103"/>
      <c r="AG521" s="103"/>
      <c r="AH521" s="103"/>
      <c r="AI521" s="103"/>
      <c r="AJ521" s="103"/>
      <c r="AX521" s="103"/>
      <c r="AY521" s="103"/>
      <c r="AZ521" s="103"/>
      <c r="BA521" s="103"/>
    </row>
    <row r="522" spans="23:53" ht="15.75" customHeight="1" x14ac:dyDescent="0.25">
      <c r="W522" s="103"/>
      <c r="X522" s="103"/>
      <c r="Y522" s="103"/>
      <c r="Z522" s="103"/>
      <c r="AA522" s="103"/>
      <c r="AB522" s="103"/>
      <c r="AC522" s="103"/>
      <c r="AD522" s="103"/>
      <c r="AE522" s="103"/>
      <c r="AF522" s="103"/>
      <c r="AG522" s="103"/>
      <c r="AH522" s="103"/>
      <c r="AI522" s="103"/>
      <c r="AJ522" s="103"/>
      <c r="AX522" s="103"/>
      <c r="AY522" s="103"/>
      <c r="AZ522" s="103"/>
      <c r="BA522" s="103"/>
    </row>
    <row r="523" spans="23:53" ht="15.75" customHeight="1" x14ac:dyDescent="0.25">
      <c r="W523" s="103"/>
      <c r="X523" s="103"/>
      <c r="Y523" s="103"/>
      <c r="Z523" s="103"/>
      <c r="AA523" s="103"/>
      <c r="AB523" s="103"/>
      <c r="AC523" s="103"/>
      <c r="AD523" s="103"/>
      <c r="AE523" s="103"/>
      <c r="AF523" s="103"/>
      <c r="AG523" s="103"/>
      <c r="AH523" s="103"/>
      <c r="AI523" s="103"/>
      <c r="AJ523" s="103"/>
      <c r="AX523" s="103"/>
      <c r="AY523" s="103"/>
      <c r="AZ523" s="103"/>
      <c r="BA523" s="103"/>
    </row>
    <row r="524" spans="23:53" ht="15.75" customHeight="1" x14ac:dyDescent="0.25">
      <c r="W524" s="103"/>
      <c r="X524" s="103"/>
      <c r="Y524" s="103"/>
      <c r="Z524" s="103"/>
      <c r="AA524" s="103"/>
      <c r="AB524" s="103"/>
      <c r="AC524" s="103"/>
      <c r="AD524" s="103"/>
      <c r="AE524" s="103"/>
      <c r="AF524" s="103"/>
      <c r="AG524" s="103"/>
      <c r="AH524" s="103"/>
      <c r="AI524" s="103"/>
      <c r="AJ524" s="103"/>
      <c r="AX524" s="103"/>
      <c r="AY524" s="103"/>
      <c r="AZ524" s="103"/>
      <c r="BA524" s="103"/>
    </row>
    <row r="525" spans="23:53" ht="15.75" customHeight="1" x14ac:dyDescent="0.25">
      <c r="W525" s="103"/>
      <c r="X525" s="103"/>
      <c r="Y525" s="103"/>
      <c r="Z525" s="103"/>
      <c r="AA525" s="103"/>
      <c r="AB525" s="103"/>
      <c r="AC525" s="103"/>
      <c r="AD525" s="103"/>
      <c r="AE525" s="103"/>
      <c r="AF525" s="103"/>
      <c r="AG525" s="103"/>
      <c r="AH525" s="103"/>
      <c r="AI525" s="103"/>
      <c r="AJ525" s="103"/>
      <c r="AX525" s="103"/>
      <c r="AY525" s="103"/>
      <c r="AZ525" s="103"/>
      <c r="BA525" s="103"/>
    </row>
    <row r="526" spans="23:53" ht="15.75" customHeight="1" x14ac:dyDescent="0.25">
      <c r="W526" s="103"/>
      <c r="X526" s="103"/>
      <c r="Y526" s="103"/>
      <c r="Z526" s="103"/>
      <c r="AA526" s="103"/>
      <c r="AB526" s="103"/>
      <c r="AC526" s="103"/>
      <c r="AD526" s="103"/>
      <c r="AE526" s="103"/>
      <c r="AF526" s="103"/>
      <c r="AG526" s="103"/>
      <c r="AH526" s="103"/>
      <c r="AI526" s="103"/>
      <c r="AJ526" s="103"/>
      <c r="AX526" s="103"/>
      <c r="AY526" s="103"/>
      <c r="AZ526" s="103"/>
      <c r="BA526" s="103"/>
    </row>
    <row r="527" spans="23:53" ht="15.75" customHeight="1" x14ac:dyDescent="0.25">
      <c r="W527" s="103"/>
      <c r="X527" s="103"/>
      <c r="Y527" s="103"/>
      <c r="Z527" s="103"/>
      <c r="AA527" s="103"/>
      <c r="AB527" s="103"/>
      <c r="AC527" s="103"/>
      <c r="AD527" s="103"/>
      <c r="AE527" s="103"/>
      <c r="AF527" s="103"/>
      <c r="AG527" s="103"/>
      <c r="AH527" s="103"/>
      <c r="AI527" s="103"/>
      <c r="AJ527" s="103"/>
      <c r="AX527" s="103"/>
      <c r="AY527" s="103"/>
      <c r="AZ527" s="103"/>
      <c r="BA527" s="103"/>
    </row>
    <row r="528" spans="23:53" ht="15.75" customHeight="1" x14ac:dyDescent="0.25">
      <c r="W528" s="103"/>
      <c r="X528" s="103"/>
      <c r="Y528" s="103"/>
      <c r="Z528" s="103"/>
      <c r="AA528" s="103"/>
      <c r="AB528" s="103"/>
      <c r="AC528" s="103"/>
      <c r="AD528" s="103"/>
      <c r="AE528" s="103"/>
      <c r="AF528" s="103"/>
      <c r="AG528" s="103"/>
      <c r="AH528" s="103"/>
      <c r="AI528" s="103"/>
      <c r="AJ528" s="103"/>
      <c r="AX528" s="103"/>
      <c r="AY528" s="103"/>
      <c r="AZ528" s="103"/>
      <c r="BA528" s="103"/>
    </row>
    <row r="529" spans="23:53" ht="15.75" customHeight="1" x14ac:dyDescent="0.25">
      <c r="W529" s="103"/>
      <c r="X529" s="103"/>
      <c r="Y529" s="103"/>
      <c r="Z529" s="103"/>
      <c r="AA529" s="103"/>
      <c r="AB529" s="103"/>
      <c r="AC529" s="103"/>
      <c r="AD529" s="103"/>
      <c r="AE529" s="103"/>
      <c r="AF529" s="103"/>
      <c r="AG529" s="103"/>
      <c r="AH529" s="103"/>
      <c r="AI529" s="103"/>
      <c r="AJ529" s="103"/>
      <c r="AX529" s="103"/>
      <c r="AY529" s="103"/>
      <c r="AZ529" s="103"/>
      <c r="BA529" s="103"/>
    </row>
    <row r="530" spans="23:53" ht="15.75" customHeight="1" x14ac:dyDescent="0.25">
      <c r="W530" s="103"/>
      <c r="X530" s="103"/>
      <c r="Y530" s="103"/>
      <c r="Z530" s="103"/>
      <c r="AA530" s="103"/>
      <c r="AB530" s="103"/>
      <c r="AC530" s="103"/>
      <c r="AD530" s="103"/>
      <c r="AE530" s="103"/>
      <c r="AF530" s="103"/>
      <c r="AG530" s="103"/>
      <c r="AH530" s="103"/>
      <c r="AI530" s="103"/>
      <c r="AJ530" s="103"/>
      <c r="AX530" s="103"/>
      <c r="AY530" s="103"/>
      <c r="AZ530" s="103"/>
      <c r="BA530" s="103"/>
    </row>
    <row r="531" spans="23:53" ht="15.75" customHeight="1" x14ac:dyDescent="0.25">
      <c r="W531" s="103"/>
      <c r="X531" s="103"/>
      <c r="Y531" s="103"/>
      <c r="Z531" s="103"/>
      <c r="AA531" s="103"/>
      <c r="AB531" s="103"/>
      <c r="AC531" s="103"/>
      <c r="AD531" s="103"/>
      <c r="AE531" s="103"/>
      <c r="AF531" s="103"/>
      <c r="AG531" s="103"/>
      <c r="AH531" s="103"/>
      <c r="AI531" s="103"/>
      <c r="AJ531" s="103"/>
      <c r="AX531" s="103"/>
      <c r="AY531" s="103"/>
      <c r="AZ531" s="103"/>
      <c r="BA531" s="103"/>
    </row>
    <row r="532" spans="23:53" ht="15.75" customHeight="1" x14ac:dyDescent="0.25">
      <c r="W532" s="103"/>
      <c r="X532" s="103"/>
      <c r="Y532" s="103"/>
      <c r="Z532" s="103"/>
      <c r="AA532" s="103"/>
      <c r="AB532" s="103"/>
      <c r="AC532" s="103"/>
      <c r="AD532" s="103"/>
      <c r="AE532" s="103"/>
      <c r="AF532" s="103"/>
      <c r="AG532" s="103"/>
      <c r="AH532" s="103"/>
      <c r="AI532" s="103"/>
      <c r="AJ532" s="103"/>
      <c r="AX532" s="103"/>
      <c r="AY532" s="103"/>
      <c r="AZ532" s="103"/>
      <c r="BA532" s="103"/>
    </row>
    <row r="533" spans="23:53" ht="15.75" customHeight="1" x14ac:dyDescent="0.25">
      <c r="W533" s="103"/>
      <c r="X533" s="103"/>
      <c r="Y533" s="103"/>
      <c r="Z533" s="103"/>
      <c r="AA533" s="103"/>
      <c r="AB533" s="103"/>
      <c r="AC533" s="103"/>
      <c r="AD533" s="103"/>
      <c r="AE533" s="103"/>
      <c r="AF533" s="103"/>
      <c r="AG533" s="103"/>
      <c r="AH533" s="103"/>
      <c r="AI533" s="103"/>
      <c r="AJ533" s="103"/>
      <c r="AX533" s="103"/>
      <c r="AY533" s="103"/>
      <c r="AZ533" s="103"/>
      <c r="BA533" s="103"/>
    </row>
    <row r="534" spans="23:53" ht="15.75" customHeight="1" x14ac:dyDescent="0.25">
      <c r="W534" s="103"/>
      <c r="X534" s="103"/>
      <c r="Y534" s="103"/>
      <c r="Z534" s="103"/>
      <c r="AA534" s="103"/>
      <c r="AB534" s="103"/>
      <c r="AC534" s="103"/>
      <c r="AD534" s="103"/>
      <c r="AE534" s="103"/>
      <c r="AF534" s="103"/>
      <c r="AG534" s="103"/>
      <c r="AH534" s="103"/>
      <c r="AI534" s="103"/>
      <c r="AJ534" s="103"/>
      <c r="AX534" s="103"/>
      <c r="AY534" s="103"/>
      <c r="AZ534" s="103"/>
      <c r="BA534" s="103"/>
    </row>
    <row r="535" spans="23:53" ht="15.75" customHeight="1" x14ac:dyDescent="0.25">
      <c r="W535" s="103"/>
      <c r="X535" s="103"/>
      <c r="Y535" s="103"/>
      <c r="Z535" s="103"/>
      <c r="AA535" s="103"/>
      <c r="AB535" s="103"/>
      <c r="AC535" s="103"/>
      <c r="AD535" s="103"/>
      <c r="AE535" s="103"/>
      <c r="AF535" s="103"/>
      <c r="AG535" s="103"/>
      <c r="AH535" s="103"/>
      <c r="AI535" s="103"/>
      <c r="AJ535" s="103"/>
      <c r="AX535" s="103"/>
      <c r="AY535" s="103"/>
      <c r="AZ535" s="103"/>
      <c r="BA535" s="103"/>
    </row>
    <row r="536" spans="23:53" ht="15.75" customHeight="1" x14ac:dyDescent="0.25">
      <c r="W536" s="103"/>
      <c r="X536" s="103"/>
      <c r="Y536" s="103"/>
      <c r="Z536" s="103"/>
      <c r="AA536" s="103"/>
      <c r="AB536" s="103"/>
      <c r="AC536" s="103"/>
      <c r="AD536" s="103"/>
      <c r="AE536" s="103"/>
      <c r="AF536" s="103"/>
      <c r="AG536" s="103"/>
      <c r="AH536" s="103"/>
      <c r="AI536" s="103"/>
      <c r="AJ536" s="103"/>
      <c r="AX536" s="103"/>
      <c r="AY536" s="103"/>
      <c r="AZ536" s="103"/>
      <c r="BA536" s="103"/>
    </row>
    <row r="537" spans="23:53" ht="15.75" customHeight="1" x14ac:dyDescent="0.25">
      <c r="W537" s="103"/>
      <c r="X537" s="103"/>
      <c r="Y537" s="103"/>
      <c r="Z537" s="103"/>
      <c r="AA537" s="103"/>
      <c r="AB537" s="103"/>
      <c r="AC537" s="103"/>
      <c r="AD537" s="103"/>
      <c r="AE537" s="103"/>
      <c r="AF537" s="103"/>
      <c r="AG537" s="103"/>
      <c r="AH537" s="103"/>
      <c r="AI537" s="103"/>
      <c r="AJ537" s="103"/>
      <c r="AX537" s="103"/>
      <c r="AY537" s="103"/>
      <c r="AZ537" s="103"/>
      <c r="BA537" s="103"/>
    </row>
    <row r="538" spans="23:53" ht="15.75" customHeight="1" x14ac:dyDescent="0.25">
      <c r="W538" s="103"/>
      <c r="X538" s="103"/>
      <c r="Y538" s="103"/>
      <c r="Z538" s="103"/>
      <c r="AA538" s="103"/>
      <c r="AB538" s="103"/>
      <c r="AC538" s="103"/>
      <c r="AD538" s="103"/>
      <c r="AE538" s="103"/>
      <c r="AF538" s="103"/>
      <c r="AG538" s="103"/>
      <c r="AH538" s="103"/>
      <c r="AI538" s="103"/>
      <c r="AJ538" s="103"/>
      <c r="AX538" s="103"/>
      <c r="AY538" s="103"/>
      <c r="AZ538" s="103"/>
      <c r="BA538" s="103"/>
    </row>
    <row r="539" spans="23:53" ht="15.75" customHeight="1" x14ac:dyDescent="0.25">
      <c r="W539" s="103"/>
      <c r="X539" s="103"/>
      <c r="Y539" s="103"/>
      <c r="Z539" s="103"/>
      <c r="AA539" s="103"/>
      <c r="AB539" s="103"/>
      <c r="AC539" s="103"/>
      <c r="AD539" s="103"/>
      <c r="AE539" s="103"/>
      <c r="AF539" s="103"/>
      <c r="AG539" s="103"/>
      <c r="AH539" s="103"/>
      <c r="AI539" s="103"/>
      <c r="AJ539" s="103"/>
      <c r="AX539" s="103"/>
      <c r="AY539" s="103"/>
      <c r="AZ539" s="103"/>
      <c r="BA539" s="103"/>
    </row>
    <row r="540" spans="23:53" ht="15.75" customHeight="1" x14ac:dyDescent="0.25">
      <c r="W540" s="103"/>
      <c r="X540" s="103"/>
      <c r="Y540" s="103"/>
      <c r="Z540" s="103"/>
      <c r="AA540" s="103"/>
      <c r="AB540" s="103"/>
      <c r="AC540" s="103"/>
      <c r="AD540" s="103"/>
      <c r="AE540" s="103"/>
      <c r="AF540" s="103"/>
      <c r="AG540" s="103"/>
      <c r="AH540" s="103"/>
      <c r="AI540" s="103"/>
      <c r="AJ540" s="103"/>
      <c r="AX540" s="103"/>
      <c r="AY540" s="103"/>
      <c r="AZ540" s="103"/>
      <c r="BA540" s="103"/>
    </row>
    <row r="541" spans="23:53" ht="15.75" customHeight="1" x14ac:dyDescent="0.25">
      <c r="W541" s="103"/>
      <c r="X541" s="103"/>
      <c r="Y541" s="103"/>
      <c r="Z541" s="103"/>
      <c r="AA541" s="103"/>
      <c r="AB541" s="103"/>
      <c r="AC541" s="103"/>
      <c r="AD541" s="103"/>
      <c r="AE541" s="103"/>
      <c r="AF541" s="103"/>
      <c r="AG541" s="103"/>
      <c r="AH541" s="103"/>
      <c r="AI541" s="103"/>
      <c r="AJ541" s="103"/>
      <c r="AX541" s="103"/>
      <c r="AY541" s="103"/>
      <c r="AZ541" s="103"/>
      <c r="BA541" s="103"/>
    </row>
    <row r="542" spans="23:53" ht="15.75" customHeight="1" x14ac:dyDescent="0.25">
      <c r="W542" s="103"/>
      <c r="X542" s="103"/>
      <c r="Y542" s="103"/>
      <c r="Z542" s="103"/>
      <c r="AA542" s="103"/>
      <c r="AB542" s="103"/>
      <c r="AC542" s="103"/>
      <c r="AD542" s="103"/>
      <c r="AE542" s="103"/>
      <c r="AF542" s="103"/>
      <c r="AG542" s="103"/>
      <c r="AH542" s="103"/>
      <c r="AI542" s="103"/>
      <c r="AJ542" s="103"/>
      <c r="AX542" s="103"/>
      <c r="AY542" s="103"/>
      <c r="AZ542" s="103"/>
      <c r="BA542" s="103"/>
    </row>
    <row r="543" spans="23:53" ht="15.75" customHeight="1" x14ac:dyDescent="0.25">
      <c r="W543" s="103"/>
      <c r="X543" s="103"/>
      <c r="Y543" s="103"/>
      <c r="Z543" s="103"/>
      <c r="AA543" s="103"/>
      <c r="AB543" s="103"/>
      <c r="AC543" s="103"/>
      <c r="AD543" s="103"/>
      <c r="AE543" s="103"/>
      <c r="AF543" s="103"/>
      <c r="AG543" s="103"/>
      <c r="AH543" s="103"/>
      <c r="AI543" s="103"/>
      <c r="AJ543" s="103"/>
      <c r="AX543" s="103"/>
      <c r="AY543" s="103"/>
      <c r="AZ543" s="103"/>
      <c r="BA543" s="103"/>
    </row>
    <row r="544" spans="23:53" ht="15.75" customHeight="1" x14ac:dyDescent="0.25">
      <c r="W544" s="103"/>
      <c r="X544" s="103"/>
      <c r="Y544" s="103"/>
      <c r="Z544" s="103"/>
      <c r="AA544" s="103"/>
      <c r="AB544" s="103"/>
      <c r="AC544" s="103"/>
      <c r="AD544" s="103"/>
      <c r="AE544" s="103"/>
      <c r="AF544" s="103"/>
      <c r="AG544" s="103"/>
      <c r="AH544" s="103"/>
      <c r="AI544" s="103"/>
      <c r="AJ544" s="103"/>
      <c r="AX544" s="103"/>
      <c r="AY544" s="103"/>
      <c r="AZ544" s="103"/>
      <c r="BA544" s="103"/>
    </row>
    <row r="545" spans="23:53" ht="15.75" customHeight="1" x14ac:dyDescent="0.25">
      <c r="W545" s="103"/>
      <c r="X545" s="103"/>
      <c r="Y545" s="103"/>
      <c r="Z545" s="103"/>
      <c r="AA545" s="103"/>
      <c r="AB545" s="103"/>
      <c r="AC545" s="103"/>
      <c r="AD545" s="103"/>
      <c r="AE545" s="103"/>
      <c r="AF545" s="103"/>
      <c r="AG545" s="103"/>
      <c r="AH545" s="103"/>
      <c r="AI545" s="103"/>
      <c r="AJ545" s="103"/>
      <c r="AX545" s="103"/>
      <c r="AY545" s="103"/>
      <c r="AZ545" s="103"/>
      <c r="BA545" s="103"/>
    </row>
    <row r="546" spans="23:53" ht="15.75" customHeight="1" x14ac:dyDescent="0.25">
      <c r="W546" s="103"/>
      <c r="X546" s="103"/>
      <c r="Y546" s="103"/>
      <c r="Z546" s="103"/>
      <c r="AA546" s="103"/>
      <c r="AB546" s="103"/>
      <c r="AC546" s="103"/>
      <c r="AD546" s="103"/>
      <c r="AE546" s="103"/>
      <c r="AF546" s="103"/>
      <c r="AG546" s="103"/>
      <c r="AH546" s="103"/>
      <c r="AI546" s="103"/>
      <c r="AJ546" s="103"/>
      <c r="AX546" s="103"/>
      <c r="AY546" s="103"/>
      <c r="AZ546" s="103"/>
      <c r="BA546" s="103"/>
    </row>
    <row r="547" spans="23:53" ht="15.75" customHeight="1" x14ac:dyDescent="0.25">
      <c r="W547" s="103"/>
      <c r="X547" s="103"/>
      <c r="Y547" s="103"/>
      <c r="Z547" s="103"/>
      <c r="AA547" s="103"/>
      <c r="AB547" s="103"/>
      <c r="AC547" s="103"/>
      <c r="AD547" s="103"/>
      <c r="AE547" s="103"/>
      <c r="AF547" s="103"/>
      <c r="AG547" s="103"/>
      <c r="AH547" s="103"/>
      <c r="AI547" s="103"/>
      <c r="AJ547" s="103"/>
      <c r="AX547" s="103"/>
      <c r="AY547" s="103"/>
      <c r="AZ547" s="103"/>
      <c r="BA547" s="103"/>
    </row>
    <row r="548" spans="23:53" ht="15.75" customHeight="1" x14ac:dyDescent="0.25">
      <c r="W548" s="103"/>
      <c r="X548" s="103"/>
      <c r="Y548" s="103"/>
      <c r="Z548" s="103"/>
      <c r="AA548" s="103"/>
      <c r="AB548" s="103"/>
      <c r="AC548" s="103"/>
      <c r="AD548" s="103"/>
      <c r="AE548" s="103"/>
      <c r="AF548" s="103"/>
      <c r="AG548" s="103"/>
      <c r="AH548" s="103"/>
      <c r="AI548" s="103"/>
      <c r="AJ548" s="103"/>
      <c r="AX548" s="103"/>
      <c r="AY548" s="103"/>
      <c r="AZ548" s="103"/>
      <c r="BA548" s="103"/>
    </row>
    <row r="549" spans="23:53" ht="15.75" customHeight="1" x14ac:dyDescent="0.25">
      <c r="W549" s="103"/>
      <c r="X549" s="103"/>
      <c r="Y549" s="103"/>
      <c r="Z549" s="103"/>
      <c r="AA549" s="103"/>
      <c r="AB549" s="103"/>
      <c r="AC549" s="103"/>
      <c r="AD549" s="103"/>
      <c r="AE549" s="103"/>
      <c r="AF549" s="103"/>
      <c r="AG549" s="103"/>
      <c r="AH549" s="103"/>
      <c r="AI549" s="103"/>
      <c r="AJ549" s="103"/>
      <c r="AX549" s="103"/>
      <c r="AY549" s="103"/>
      <c r="AZ549" s="103"/>
      <c r="BA549" s="103"/>
    </row>
    <row r="550" spans="23:53" ht="15.75" customHeight="1" x14ac:dyDescent="0.25">
      <c r="W550" s="103"/>
      <c r="X550" s="103"/>
      <c r="Y550" s="103"/>
      <c r="Z550" s="103"/>
      <c r="AA550" s="103"/>
      <c r="AB550" s="103"/>
      <c r="AC550" s="103"/>
      <c r="AD550" s="103"/>
      <c r="AE550" s="103"/>
      <c r="AF550" s="103"/>
      <c r="AG550" s="103"/>
      <c r="AH550" s="103"/>
      <c r="AI550" s="103"/>
      <c r="AJ550" s="103"/>
      <c r="AX550" s="103"/>
      <c r="AY550" s="103"/>
      <c r="AZ550" s="103"/>
      <c r="BA550" s="103"/>
    </row>
    <row r="551" spans="23:53" ht="15.75" customHeight="1" x14ac:dyDescent="0.25">
      <c r="W551" s="103"/>
      <c r="X551" s="103"/>
      <c r="Y551" s="103"/>
      <c r="Z551" s="103"/>
      <c r="AA551" s="103"/>
      <c r="AB551" s="103"/>
      <c r="AC551" s="103"/>
      <c r="AD551" s="103"/>
      <c r="AE551" s="103"/>
      <c r="AF551" s="103"/>
      <c r="AG551" s="103"/>
      <c r="AH551" s="103"/>
      <c r="AI551" s="103"/>
      <c r="AJ551" s="103"/>
      <c r="AX551" s="103"/>
      <c r="AY551" s="103"/>
      <c r="AZ551" s="103"/>
      <c r="BA551" s="103"/>
    </row>
    <row r="552" spans="23:53" ht="15.75" customHeight="1" x14ac:dyDescent="0.25">
      <c r="W552" s="103"/>
      <c r="X552" s="103"/>
      <c r="Y552" s="103"/>
      <c r="Z552" s="103"/>
      <c r="AA552" s="103"/>
      <c r="AB552" s="103"/>
      <c r="AC552" s="103"/>
      <c r="AD552" s="103"/>
      <c r="AE552" s="103"/>
      <c r="AF552" s="103"/>
      <c r="AG552" s="103"/>
      <c r="AH552" s="103"/>
      <c r="AI552" s="103"/>
      <c r="AJ552" s="103"/>
      <c r="AX552" s="103"/>
      <c r="AY552" s="103"/>
      <c r="AZ552" s="103"/>
      <c r="BA552" s="103"/>
    </row>
    <row r="553" spans="23:53" ht="15.75" customHeight="1" x14ac:dyDescent="0.25">
      <c r="W553" s="103"/>
      <c r="X553" s="103"/>
      <c r="Y553" s="103"/>
      <c r="Z553" s="103"/>
      <c r="AA553" s="103"/>
      <c r="AB553" s="103"/>
      <c r="AC553" s="103"/>
      <c r="AD553" s="103"/>
      <c r="AE553" s="103"/>
      <c r="AF553" s="103"/>
      <c r="AG553" s="103"/>
      <c r="AH553" s="103"/>
      <c r="AI553" s="103"/>
      <c r="AJ553" s="103"/>
      <c r="AX553" s="103"/>
      <c r="AY553" s="103"/>
      <c r="AZ553" s="103"/>
      <c r="BA553" s="103"/>
    </row>
    <row r="554" spans="23:53" ht="15.75" customHeight="1" x14ac:dyDescent="0.25">
      <c r="W554" s="103"/>
      <c r="X554" s="103"/>
      <c r="Y554" s="103"/>
      <c r="Z554" s="103"/>
      <c r="AA554" s="103"/>
      <c r="AB554" s="103"/>
      <c r="AC554" s="103"/>
      <c r="AD554" s="103"/>
      <c r="AE554" s="103"/>
      <c r="AF554" s="103"/>
      <c r="AG554" s="103"/>
      <c r="AH554" s="103"/>
      <c r="AI554" s="103"/>
      <c r="AJ554" s="103"/>
      <c r="AX554" s="103"/>
      <c r="AY554" s="103"/>
      <c r="AZ554" s="103"/>
      <c r="BA554" s="103"/>
    </row>
    <row r="555" spans="23:53" ht="15.75" customHeight="1" x14ac:dyDescent="0.25">
      <c r="W555" s="103"/>
      <c r="X555" s="103"/>
      <c r="Y555" s="103"/>
      <c r="Z555" s="103"/>
      <c r="AA555" s="103"/>
      <c r="AB555" s="103"/>
      <c r="AC555" s="103"/>
      <c r="AD555" s="103"/>
      <c r="AE555" s="103"/>
      <c r="AF555" s="103"/>
      <c r="AG555" s="103"/>
      <c r="AH555" s="103"/>
      <c r="AI555" s="103"/>
      <c r="AJ555" s="103"/>
      <c r="AX555" s="103"/>
      <c r="AY555" s="103"/>
      <c r="AZ555" s="103"/>
      <c r="BA555" s="103"/>
    </row>
    <row r="556" spans="23:53" ht="15.75" customHeight="1" x14ac:dyDescent="0.25">
      <c r="W556" s="103"/>
      <c r="X556" s="103"/>
      <c r="Y556" s="103"/>
      <c r="Z556" s="103"/>
      <c r="AA556" s="103"/>
      <c r="AB556" s="103"/>
      <c r="AC556" s="103"/>
      <c r="AD556" s="103"/>
      <c r="AE556" s="103"/>
      <c r="AF556" s="103"/>
      <c r="AG556" s="103"/>
      <c r="AH556" s="103"/>
      <c r="AI556" s="103"/>
      <c r="AJ556" s="103"/>
      <c r="AX556" s="103"/>
      <c r="AY556" s="103"/>
      <c r="AZ556" s="103"/>
      <c r="BA556" s="103"/>
    </row>
    <row r="557" spans="23:53" ht="15.75" customHeight="1" x14ac:dyDescent="0.25">
      <c r="W557" s="103"/>
      <c r="X557" s="103"/>
      <c r="Y557" s="103"/>
      <c r="Z557" s="103"/>
      <c r="AA557" s="103"/>
      <c r="AB557" s="103"/>
      <c r="AC557" s="103"/>
      <c r="AD557" s="103"/>
      <c r="AE557" s="103"/>
      <c r="AF557" s="103"/>
      <c r="AG557" s="103"/>
      <c r="AH557" s="103"/>
      <c r="AI557" s="103"/>
      <c r="AJ557" s="103"/>
      <c r="AX557" s="103"/>
      <c r="AY557" s="103"/>
      <c r="AZ557" s="103"/>
      <c r="BA557" s="103"/>
    </row>
    <row r="558" spans="23:53" ht="15.75" customHeight="1" x14ac:dyDescent="0.25">
      <c r="W558" s="103"/>
      <c r="X558" s="103"/>
      <c r="Y558" s="103"/>
      <c r="Z558" s="103"/>
      <c r="AA558" s="103"/>
      <c r="AB558" s="103"/>
      <c r="AC558" s="103"/>
      <c r="AD558" s="103"/>
      <c r="AE558" s="103"/>
      <c r="AF558" s="103"/>
      <c r="AG558" s="103"/>
      <c r="AH558" s="103"/>
      <c r="AI558" s="103"/>
      <c r="AJ558" s="103"/>
      <c r="AX558" s="103"/>
      <c r="AY558" s="103"/>
      <c r="AZ558" s="103"/>
      <c r="BA558" s="103"/>
    </row>
    <row r="559" spans="23:53" ht="15.75" customHeight="1" x14ac:dyDescent="0.25">
      <c r="W559" s="103"/>
      <c r="X559" s="103"/>
      <c r="Y559" s="103"/>
      <c r="Z559" s="103"/>
      <c r="AA559" s="103"/>
      <c r="AB559" s="103"/>
      <c r="AC559" s="103"/>
      <c r="AD559" s="103"/>
      <c r="AE559" s="103"/>
      <c r="AF559" s="103"/>
      <c r="AG559" s="103"/>
      <c r="AH559" s="103"/>
      <c r="AI559" s="103"/>
      <c r="AJ559" s="103"/>
      <c r="AX559" s="103"/>
      <c r="AY559" s="103"/>
      <c r="AZ559" s="103"/>
      <c r="BA559" s="103"/>
    </row>
    <row r="560" spans="23:53" ht="15.75" customHeight="1" x14ac:dyDescent="0.25">
      <c r="W560" s="103"/>
      <c r="X560" s="103"/>
      <c r="Y560" s="103"/>
      <c r="Z560" s="103"/>
      <c r="AA560" s="103"/>
      <c r="AB560" s="103"/>
      <c r="AC560" s="103"/>
      <c r="AD560" s="103"/>
      <c r="AE560" s="103"/>
      <c r="AF560" s="103"/>
      <c r="AG560" s="103"/>
      <c r="AH560" s="103"/>
      <c r="AI560" s="103"/>
      <c r="AJ560" s="103"/>
      <c r="AX560" s="103"/>
      <c r="AY560" s="103"/>
      <c r="AZ560" s="103"/>
      <c r="BA560" s="103"/>
    </row>
    <row r="561" spans="23:53" ht="15.75" customHeight="1" x14ac:dyDescent="0.25">
      <c r="W561" s="103"/>
      <c r="X561" s="103"/>
      <c r="Y561" s="103"/>
      <c r="Z561" s="103"/>
      <c r="AA561" s="103"/>
      <c r="AB561" s="103"/>
      <c r="AC561" s="103"/>
      <c r="AD561" s="103"/>
      <c r="AE561" s="103"/>
      <c r="AF561" s="103"/>
      <c r="AG561" s="103"/>
      <c r="AH561" s="103"/>
      <c r="AI561" s="103"/>
      <c r="AJ561" s="103"/>
      <c r="AX561" s="103"/>
      <c r="AY561" s="103"/>
      <c r="AZ561" s="103"/>
      <c r="BA561" s="103"/>
    </row>
    <row r="562" spans="23:53" ht="15.75" customHeight="1" x14ac:dyDescent="0.25">
      <c r="W562" s="103"/>
      <c r="X562" s="103"/>
      <c r="Y562" s="103"/>
      <c r="Z562" s="103"/>
      <c r="AA562" s="103"/>
      <c r="AB562" s="103"/>
      <c r="AC562" s="103"/>
      <c r="AD562" s="103"/>
      <c r="AE562" s="103"/>
      <c r="AF562" s="103"/>
      <c r="AG562" s="103"/>
      <c r="AH562" s="103"/>
      <c r="AI562" s="103"/>
      <c r="AJ562" s="103"/>
      <c r="AX562" s="103"/>
      <c r="AY562" s="103"/>
      <c r="AZ562" s="103"/>
      <c r="BA562" s="103"/>
    </row>
    <row r="563" spans="23:53" ht="15.75" customHeight="1" x14ac:dyDescent="0.25">
      <c r="W563" s="103"/>
      <c r="X563" s="103"/>
      <c r="Y563" s="103"/>
      <c r="Z563" s="103"/>
      <c r="AA563" s="103"/>
      <c r="AB563" s="103"/>
      <c r="AC563" s="103"/>
      <c r="AD563" s="103"/>
      <c r="AE563" s="103"/>
      <c r="AF563" s="103"/>
      <c r="AG563" s="103"/>
      <c r="AH563" s="103"/>
      <c r="AI563" s="103"/>
      <c r="AJ563" s="103"/>
      <c r="AX563" s="103"/>
      <c r="AY563" s="103"/>
      <c r="AZ563" s="103"/>
      <c r="BA563" s="103"/>
    </row>
    <row r="564" spans="23:53" ht="15.75" customHeight="1" x14ac:dyDescent="0.25">
      <c r="W564" s="103"/>
      <c r="X564" s="103"/>
      <c r="Y564" s="103"/>
      <c r="Z564" s="103"/>
      <c r="AA564" s="103"/>
      <c r="AB564" s="103"/>
      <c r="AC564" s="103"/>
      <c r="AD564" s="103"/>
      <c r="AE564" s="103"/>
      <c r="AF564" s="103"/>
      <c r="AG564" s="103"/>
      <c r="AH564" s="103"/>
      <c r="AI564" s="103"/>
      <c r="AJ564" s="103"/>
      <c r="AX564" s="103"/>
      <c r="AY564" s="103"/>
      <c r="AZ564" s="103"/>
      <c r="BA564" s="103"/>
    </row>
    <row r="565" spans="23:53" ht="15.75" customHeight="1" x14ac:dyDescent="0.25">
      <c r="W565" s="103"/>
      <c r="X565" s="103"/>
      <c r="Y565" s="103"/>
      <c r="Z565" s="103"/>
      <c r="AA565" s="103"/>
      <c r="AB565" s="103"/>
      <c r="AC565" s="103"/>
      <c r="AD565" s="103"/>
      <c r="AE565" s="103"/>
      <c r="AF565" s="103"/>
      <c r="AG565" s="103"/>
      <c r="AH565" s="103"/>
      <c r="AI565" s="103"/>
      <c r="AJ565" s="103"/>
      <c r="AX565" s="103"/>
      <c r="AY565" s="103"/>
      <c r="AZ565" s="103"/>
      <c r="BA565" s="103"/>
    </row>
    <row r="566" spans="23:53" ht="15.75" customHeight="1" x14ac:dyDescent="0.25">
      <c r="W566" s="103"/>
      <c r="X566" s="103"/>
      <c r="Y566" s="103"/>
      <c r="Z566" s="103"/>
      <c r="AA566" s="103"/>
      <c r="AB566" s="103"/>
      <c r="AC566" s="103"/>
      <c r="AD566" s="103"/>
      <c r="AE566" s="103"/>
      <c r="AF566" s="103"/>
      <c r="AG566" s="103"/>
      <c r="AH566" s="103"/>
      <c r="AI566" s="103"/>
      <c r="AJ566" s="103"/>
      <c r="AX566" s="103"/>
      <c r="AY566" s="103"/>
      <c r="AZ566" s="103"/>
      <c r="BA566" s="103"/>
    </row>
    <row r="567" spans="23:53" ht="15.75" customHeight="1" x14ac:dyDescent="0.25">
      <c r="W567" s="103"/>
      <c r="X567" s="103"/>
      <c r="Y567" s="103"/>
      <c r="Z567" s="103"/>
      <c r="AA567" s="103"/>
      <c r="AB567" s="103"/>
      <c r="AC567" s="103"/>
      <c r="AD567" s="103"/>
      <c r="AE567" s="103"/>
      <c r="AF567" s="103"/>
      <c r="AG567" s="103"/>
      <c r="AH567" s="103"/>
      <c r="AI567" s="103"/>
      <c r="AJ567" s="103"/>
      <c r="AX567" s="103"/>
      <c r="AY567" s="103"/>
      <c r="AZ567" s="103"/>
      <c r="BA567" s="103"/>
    </row>
    <row r="568" spans="23:53" ht="15.75" customHeight="1" x14ac:dyDescent="0.25">
      <c r="W568" s="103"/>
      <c r="X568" s="103"/>
      <c r="Y568" s="103"/>
      <c r="Z568" s="103"/>
      <c r="AA568" s="103"/>
      <c r="AB568" s="103"/>
      <c r="AC568" s="103"/>
      <c r="AD568" s="103"/>
      <c r="AE568" s="103"/>
      <c r="AF568" s="103"/>
      <c r="AG568" s="103"/>
      <c r="AH568" s="103"/>
      <c r="AI568" s="103"/>
      <c r="AJ568" s="103"/>
      <c r="AX568" s="103"/>
      <c r="AY568" s="103"/>
      <c r="AZ568" s="103"/>
      <c r="BA568" s="103"/>
    </row>
    <row r="569" spans="23:53" ht="15.75" customHeight="1" x14ac:dyDescent="0.25">
      <c r="W569" s="103"/>
      <c r="X569" s="103"/>
      <c r="Y569" s="103"/>
      <c r="Z569" s="103"/>
      <c r="AA569" s="103"/>
      <c r="AB569" s="103"/>
      <c r="AC569" s="103"/>
      <c r="AD569" s="103"/>
      <c r="AE569" s="103"/>
      <c r="AF569" s="103"/>
      <c r="AG569" s="103"/>
      <c r="AH569" s="103"/>
      <c r="AI569" s="103"/>
      <c r="AJ569" s="103"/>
      <c r="AX569" s="103"/>
      <c r="AY569" s="103"/>
      <c r="AZ569" s="103"/>
      <c r="BA569" s="103"/>
    </row>
    <row r="570" spans="23:53" ht="15.75" customHeight="1" x14ac:dyDescent="0.25">
      <c r="W570" s="103"/>
      <c r="X570" s="103"/>
      <c r="Y570" s="103"/>
      <c r="Z570" s="103"/>
      <c r="AA570" s="103"/>
      <c r="AB570" s="103"/>
      <c r="AC570" s="103"/>
      <c r="AD570" s="103"/>
      <c r="AE570" s="103"/>
      <c r="AF570" s="103"/>
      <c r="AG570" s="103"/>
      <c r="AH570" s="103"/>
      <c r="AI570" s="103"/>
      <c r="AJ570" s="103"/>
      <c r="AX570" s="103"/>
      <c r="AY570" s="103"/>
      <c r="AZ570" s="103"/>
      <c r="BA570" s="103"/>
    </row>
    <row r="571" spans="23:53" ht="15.75" customHeight="1" x14ac:dyDescent="0.25">
      <c r="W571" s="103"/>
      <c r="X571" s="103"/>
      <c r="Y571" s="103"/>
      <c r="Z571" s="103"/>
      <c r="AA571" s="103"/>
      <c r="AB571" s="103"/>
      <c r="AC571" s="103"/>
      <c r="AD571" s="103"/>
      <c r="AE571" s="103"/>
      <c r="AF571" s="103"/>
      <c r="AG571" s="103"/>
      <c r="AH571" s="103"/>
      <c r="AI571" s="103"/>
      <c r="AJ571" s="103"/>
      <c r="AX571" s="103"/>
      <c r="AY571" s="103"/>
      <c r="AZ571" s="103"/>
      <c r="BA571" s="103"/>
    </row>
    <row r="572" spans="23:53" ht="15.75" customHeight="1" x14ac:dyDescent="0.25">
      <c r="W572" s="103"/>
      <c r="X572" s="103"/>
      <c r="Y572" s="103"/>
      <c r="Z572" s="103"/>
      <c r="AA572" s="103"/>
      <c r="AB572" s="103"/>
      <c r="AC572" s="103"/>
      <c r="AD572" s="103"/>
      <c r="AE572" s="103"/>
      <c r="AF572" s="103"/>
      <c r="AG572" s="103"/>
      <c r="AH572" s="103"/>
      <c r="AI572" s="103"/>
      <c r="AJ572" s="103"/>
      <c r="AX572" s="103"/>
      <c r="AY572" s="103"/>
      <c r="AZ572" s="103"/>
      <c r="BA572" s="103"/>
    </row>
    <row r="573" spans="23:53" ht="15.75" customHeight="1" x14ac:dyDescent="0.25">
      <c r="W573" s="103"/>
      <c r="X573" s="103"/>
      <c r="Y573" s="103"/>
      <c r="Z573" s="103"/>
      <c r="AA573" s="103"/>
      <c r="AB573" s="103"/>
      <c r="AC573" s="103"/>
      <c r="AD573" s="103"/>
      <c r="AE573" s="103"/>
      <c r="AF573" s="103"/>
      <c r="AG573" s="103"/>
      <c r="AH573" s="103"/>
      <c r="AI573" s="103"/>
      <c r="AJ573" s="103"/>
      <c r="AX573" s="103"/>
      <c r="AY573" s="103"/>
      <c r="AZ573" s="103"/>
      <c r="BA573" s="103"/>
    </row>
    <row r="574" spans="23:53" ht="15.75" customHeight="1" x14ac:dyDescent="0.25">
      <c r="W574" s="103"/>
      <c r="X574" s="103"/>
      <c r="Y574" s="103"/>
      <c r="Z574" s="103"/>
      <c r="AA574" s="103"/>
      <c r="AB574" s="103"/>
      <c r="AC574" s="103"/>
      <c r="AD574" s="103"/>
      <c r="AE574" s="103"/>
      <c r="AF574" s="103"/>
      <c r="AG574" s="103"/>
      <c r="AH574" s="103"/>
      <c r="AI574" s="103"/>
      <c r="AJ574" s="103"/>
      <c r="AX574" s="103"/>
      <c r="AY574" s="103"/>
      <c r="AZ574" s="103"/>
      <c r="BA574" s="103"/>
    </row>
    <row r="575" spans="23:53" ht="15.75" customHeight="1" x14ac:dyDescent="0.25">
      <c r="W575" s="103"/>
      <c r="X575" s="103"/>
      <c r="Y575" s="103"/>
      <c r="Z575" s="103"/>
      <c r="AA575" s="103"/>
      <c r="AB575" s="103"/>
      <c r="AC575" s="103"/>
      <c r="AD575" s="103"/>
      <c r="AE575" s="103"/>
      <c r="AF575" s="103"/>
      <c r="AG575" s="103"/>
      <c r="AH575" s="103"/>
      <c r="AI575" s="103"/>
      <c r="AJ575" s="103"/>
      <c r="AX575" s="103"/>
      <c r="AY575" s="103"/>
      <c r="AZ575" s="103"/>
      <c r="BA575" s="103"/>
    </row>
    <row r="576" spans="23:53" ht="15.75" customHeight="1" x14ac:dyDescent="0.25">
      <c r="W576" s="103"/>
      <c r="X576" s="103"/>
      <c r="Y576" s="103"/>
      <c r="Z576" s="103"/>
      <c r="AA576" s="103"/>
      <c r="AB576" s="103"/>
      <c r="AC576" s="103"/>
      <c r="AD576" s="103"/>
      <c r="AE576" s="103"/>
      <c r="AF576" s="103"/>
      <c r="AG576" s="103"/>
      <c r="AH576" s="103"/>
      <c r="AI576" s="103"/>
      <c r="AJ576" s="103"/>
      <c r="AX576" s="103"/>
      <c r="AY576" s="103"/>
      <c r="AZ576" s="103"/>
      <c r="BA576" s="103"/>
    </row>
    <row r="577" spans="23:53" ht="15.75" customHeight="1" x14ac:dyDescent="0.25">
      <c r="W577" s="103"/>
      <c r="X577" s="103"/>
      <c r="Y577" s="103"/>
      <c r="Z577" s="103"/>
      <c r="AA577" s="103"/>
      <c r="AB577" s="103"/>
      <c r="AC577" s="103"/>
      <c r="AD577" s="103"/>
      <c r="AE577" s="103"/>
      <c r="AF577" s="103"/>
      <c r="AG577" s="103"/>
      <c r="AH577" s="103"/>
      <c r="AI577" s="103"/>
      <c r="AJ577" s="103"/>
      <c r="AX577" s="103"/>
      <c r="AY577" s="103"/>
      <c r="AZ577" s="103"/>
      <c r="BA577" s="103"/>
    </row>
    <row r="578" spans="23:53" ht="15.75" customHeight="1" x14ac:dyDescent="0.25">
      <c r="W578" s="103"/>
      <c r="X578" s="103"/>
      <c r="Y578" s="103"/>
      <c r="Z578" s="103"/>
      <c r="AA578" s="103"/>
      <c r="AB578" s="103"/>
      <c r="AC578" s="103"/>
      <c r="AD578" s="103"/>
      <c r="AE578" s="103"/>
      <c r="AF578" s="103"/>
      <c r="AG578" s="103"/>
      <c r="AH578" s="103"/>
      <c r="AI578" s="103"/>
      <c r="AJ578" s="103"/>
      <c r="AX578" s="103"/>
      <c r="AY578" s="103"/>
      <c r="AZ578" s="103"/>
      <c r="BA578" s="103"/>
    </row>
    <row r="579" spans="23:53" ht="15.75" customHeight="1" x14ac:dyDescent="0.25">
      <c r="W579" s="103"/>
      <c r="X579" s="103"/>
      <c r="Y579" s="103"/>
      <c r="Z579" s="103"/>
      <c r="AA579" s="103"/>
      <c r="AB579" s="103"/>
      <c r="AC579" s="103"/>
      <c r="AD579" s="103"/>
      <c r="AE579" s="103"/>
      <c r="AF579" s="103"/>
      <c r="AG579" s="103"/>
      <c r="AH579" s="103"/>
      <c r="AI579" s="103"/>
      <c r="AJ579" s="103"/>
      <c r="AX579" s="103"/>
      <c r="AY579" s="103"/>
      <c r="AZ579" s="103"/>
      <c r="BA579" s="103"/>
    </row>
    <row r="580" spans="23:53" ht="15.75" customHeight="1" x14ac:dyDescent="0.25">
      <c r="W580" s="103"/>
      <c r="X580" s="103"/>
      <c r="Y580" s="103"/>
      <c r="Z580" s="103"/>
      <c r="AA580" s="103"/>
      <c r="AB580" s="103"/>
      <c r="AC580" s="103"/>
      <c r="AD580" s="103"/>
      <c r="AE580" s="103"/>
      <c r="AF580" s="103"/>
      <c r="AG580" s="103"/>
      <c r="AH580" s="103"/>
      <c r="AI580" s="103"/>
      <c r="AJ580" s="103"/>
      <c r="AX580" s="103"/>
      <c r="AY580" s="103"/>
      <c r="AZ580" s="103"/>
      <c r="BA580" s="103"/>
    </row>
    <row r="581" spans="23:53" ht="15.75" customHeight="1" x14ac:dyDescent="0.25">
      <c r="W581" s="103"/>
      <c r="X581" s="103"/>
      <c r="Y581" s="103"/>
      <c r="Z581" s="103"/>
      <c r="AA581" s="103"/>
      <c r="AB581" s="103"/>
      <c r="AC581" s="103"/>
      <c r="AD581" s="103"/>
      <c r="AE581" s="103"/>
      <c r="AF581" s="103"/>
      <c r="AG581" s="103"/>
      <c r="AH581" s="103"/>
      <c r="AI581" s="103"/>
      <c r="AJ581" s="103"/>
      <c r="AX581" s="103"/>
      <c r="AY581" s="103"/>
      <c r="AZ581" s="103"/>
      <c r="BA581" s="103"/>
    </row>
    <row r="582" spans="23:53" ht="15.75" customHeight="1" x14ac:dyDescent="0.25">
      <c r="W582" s="103"/>
      <c r="X582" s="103"/>
      <c r="Y582" s="103"/>
      <c r="Z582" s="103"/>
      <c r="AA582" s="103"/>
      <c r="AB582" s="103"/>
      <c r="AC582" s="103"/>
      <c r="AD582" s="103"/>
      <c r="AE582" s="103"/>
      <c r="AF582" s="103"/>
      <c r="AG582" s="103"/>
      <c r="AH582" s="103"/>
      <c r="AI582" s="103"/>
      <c r="AJ582" s="103"/>
      <c r="AX582" s="103"/>
      <c r="AY582" s="103"/>
      <c r="AZ582" s="103"/>
      <c r="BA582" s="103"/>
    </row>
    <row r="583" spans="23:53" ht="15.75" customHeight="1" x14ac:dyDescent="0.25">
      <c r="W583" s="103"/>
      <c r="X583" s="103"/>
      <c r="Y583" s="103"/>
      <c r="Z583" s="103"/>
      <c r="AA583" s="103"/>
      <c r="AB583" s="103"/>
      <c r="AC583" s="103"/>
      <c r="AD583" s="103"/>
      <c r="AE583" s="103"/>
      <c r="AF583" s="103"/>
      <c r="AG583" s="103"/>
      <c r="AH583" s="103"/>
      <c r="AI583" s="103"/>
      <c r="AJ583" s="103"/>
      <c r="AX583" s="103"/>
      <c r="AY583" s="103"/>
      <c r="AZ583" s="103"/>
      <c r="BA583" s="103"/>
    </row>
    <row r="584" spans="23:53" ht="15.75" customHeight="1" x14ac:dyDescent="0.25">
      <c r="W584" s="103"/>
      <c r="X584" s="103"/>
      <c r="Y584" s="103"/>
      <c r="Z584" s="103"/>
      <c r="AA584" s="103"/>
      <c r="AB584" s="103"/>
      <c r="AC584" s="103"/>
      <c r="AD584" s="103"/>
      <c r="AE584" s="103"/>
      <c r="AF584" s="103"/>
      <c r="AG584" s="103"/>
      <c r="AH584" s="103"/>
      <c r="AI584" s="103"/>
      <c r="AJ584" s="103"/>
      <c r="AX584" s="103"/>
      <c r="AY584" s="103"/>
      <c r="AZ584" s="103"/>
      <c r="BA584" s="103"/>
    </row>
    <row r="585" spans="23:53" ht="15.75" customHeight="1" x14ac:dyDescent="0.25">
      <c r="W585" s="103"/>
      <c r="X585" s="103"/>
      <c r="Y585" s="103"/>
      <c r="Z585" s="103"/>
      <c r="AA585" s="103"/>
      <c r="AB585" s="103"/>
      <c r="AC585" s="103"/>
      <c r="AD585" s="103"/>
      <c r="AE585" s="103"/>
      <c r="AF585" s="103"/>
      <c r="AG585" s="103"/>
      <c r="AH585" s="103"/>
      <c r="AI585" s="103"/>
      <c r="AJ585" s="103"/>
      <c r="AX585" s="103"/>
      <c r="AY585" s="103"/>
      <c r="AZ585" s="103"/>
      <c r="BA585" s="103"/>
    </row>
    <row r="586" spans="23:53" ht="15.75" customHeight="1" x14ac:dyDescent="0.25">
      <c r="W586" s="103"/>
      <c r="X586" s="103"/>
      <c r="Y586" s="103"/>
      <c r="Z586" s="103"/>
      <c r="AA586" s="103"/>
      <c r="AB586" s="103"/>
      <c r="AC586" s="103"/>
      <c r="AD586" s="103"/>
      <c r="AE586" s="103"/>
      <c r="AF586" s="103"/>
      <c r="AG586" s="103"/>
      <c r="AH586" s="103"/>
      <c r="AI586" s="103"/>
      <c r="AJ586" s="103"/>
      <c r="AX586" s="103"/>
      <c r="AY586" s="103"/>
      <c r="AZ586" s="103"/>
      <c r="BA586" s="103"/>
    </row>
    <row r="587" spans="23:53" ht="15.75" customHeight="1" x14ac:dyDescent="0.25">
      <c r="W587" s="103"/>
      <c r="X587" s="103"/>
      <c r="Y587" s="103"/>
      <c r="Z587" s="103"/>
      <c r="AA587" s="103"/>
      <c r="AB587" s="103"/>
      <c r="AC587" s="103"/>
      <c r="AD587" s="103"/>
      <c r="AE587" s="103"/>
      <c r="AF587" s="103"/>
      <c r="AG587" s="103"/>
      <c r="AH587" s="103"/>
      <c r="AI587" s="103"/>
      <c r="AJ587" s="103"/>
      <c r="AX587" s="103"/>
      <c r="AY587" s="103"/>
      <c r="AZ587" s="103"/>
      <c r="BA587" s="103"/>
    </row>
    <row r="588" spans="23:53" ht="15.75" customHeight="1" x14ac:dyDescent="0.25">
      <c r="W588" s="103"/>
      <c r="X588" s="103"/>
      <c r="Y588" s="103"/>
      <c r="Z588" s="103"/>
      <c r="AA588" s="103"/>
      <c r="AB588" s="103"/>
      <c r="AC588" s="103"/>
      <c r="AD588" s="103"/>
      <c r="AE588" s="103"/>
      <c r="AF588" s="103"/>
      <c r="AG588" s="103"/>
      <c r="AH588" s="103"/>
      <c r="AI588" s="103"/>
      <c r="AJ588" s="103"/>
      <c r="AX588" s="103"/>
      <c r="AY588" s="103"/>
      <c r="AZ588" s="103"/>
      <c r="BA588" s="103"/>
    </row>
    <row r="589" spans="23:53" ht="15.75" customHeight="1" x14ac:dyDescent="0.25">
      <c r="W589" s="103"/>
      <c r="X589" s="103"/>
      <c r="Y589" s="103"/>
      <c r="Z589" s="103"/>
      <c r="AA589" s="103"/>
      <c r="AB589" s="103"/>
      <c r="AC589" s="103"/>
      <c r="AD589" s="103"/>
      <c r="AE589" s="103"/>
      <c r="AF589" s="103"/>
      <c r="AG589" s="103"/>
      <c r="AH589" s="103"/>
      <c r="AI589" s="103"/>
      <c r="AJ589" s="103"/>
      <c r="AX589" s="103"/>
      <c r="AY589" s="103"/>
      <c r="AZ589" s="103"/>
      <c r="BA589" s="103"/>
    </row>
    <row r="590" spans="23:53" ht="15.75" customHeight="1" x14ac:dyDescent="0.25">
      <c r="W590" s="103"/>
      <c r="X590" s="103"/>
      <c r="Y590" s="103"/>
      <c r="Z590" s="103"/>
      <c r="AA590" s="103"/>
      <c r="AB590" s="103"/>
      <c r="AC590" s="103"/>
      <c r="AD590" s="103"/>
      <c r="AE590" s="103"/>
      <c r="AF590" s="103"/>
      <c r="AG590" s="103"/>
      <c r="AH590" s="103"/>
      <c r="AI590" s="103"/>
      <c r="AJ590" s="103"/>
      <c r="AX590" s="103"/>
      <c r="AY590" s="103"/>
      <c r="AZ590" s="103"/>
      <c r="BA590" s="103"/>
    </row>
    <row r="591" spans="23:53" ht="15.75" customHeight="1" x14ac:dyDescent="0.25">
      <c r="W591" s="103"/>
      <c r="X591" s="103"/>
      <c r="Y591" s="103"/>
      <c r="Z591" s="103"/>
      <c r="AA591" s="103"/>
      <c r="AB591" s="103"/>
      <c r="AC591" s="103"/>
      <c r="AD591" s="103"/>
      <c r="AE591" s="103"/>
      <c r="AF591" s="103"/>
      <c r="AG591" s="103"/>
      <c r="AH591" s="103"/>
      <c r="AI591" s="103"/>
      <c r="AJ591" s="103"/>
      <c r="AX591" s="103"/>
      <c r="AY591" s="103"/>
      <c r="AZ591" s="103"/>
      <c r="BA591" s="103"/>
    </row>
    <row r="592" spans="23:53" ht="15.75" customHeight="1" x14ac:dyDescent="0.25">
      <c r="W592" s="103"/>
      <c r="X592" s="103"/>
      <c r="Y592" s="103"/>
      <c r="Z592" s="103"/>
      <c r="AA592" s="103"/>
      <c r="AB592" s="103"/>
      <c r="AC592" s="103"/>
      <c r="AD592" s="103"/>
      <c r="AE592" s="103"/>
      <c r="AF592" s="103"/>
      <c r="AG592" s="103"/>
      <c r="AH592" s="103"/>
      <c r="AI592" s="103"/>
      <c r="AJ592" s="103"/>
      <c r="AX592" s="103"/>
      <c r="AY592" s="103"/>
      <c r="AZ592" s="103"/>
      <c r="BA592" s="103"/>
    </row>
    <row r="593" spans="23:53" ht="15.75" customHeight="1" x14ac:dyDescent="0.25">
      <c r="W593" s="103"/>
      <c r="X593" s="103"/>
      <c r="Y593" s="103"/>
      <c r="Z593" s="103"/>
      <c r="AA593" s="103"/>
      <c r="AB593" s="103"/>
      <c r="AC593" s="103"/>
      <c r="AD593" s="103"/>
      <c r="AE593" s="103"/>
      <c r="AF593" s="103"/>
      <c r="AG593" s="103"/>
      <c r="AH593" s="103"/>
      <c r="AI593" s="103"/>
      <c r="AJ593" s="103"/>
      <c r="AX593" s="103"/>
      <c r="AY593" s="103"/>
      <c r="AZ593" s="103"/>
      <c r="BA593" s="103"/>
    </row>
    <row r="594" spans="23:53" ht="15.75" customHeight="1" x14ac:dyDescent="0.25">
      <c r="W594" s="103"/>
      <c r="X594" s="103"/>
      <c r="Y594" s="103"/>
      <c r="Z594" s="103"/>
      <c r="AA594" s="103"/>
      <c r="AB594" s="103"/>
      <c r="AC594" s="103"/>
      <c r="AD594" s="103"/>
      <c r="AE594" s="103"/>
      <c r="AF594" s="103"/>
      <c r="AG594" s="103"/>
      <c r="AH594" s="103"/>
      <c r="AI594" s="103"/>
      <c r="AJ594" s="103"/>
      <c r="AX594" s="103"/>
      <c r="AY594" s="103"/>
      <c r="AZ594" s="103"/>
      <c r="BA594" s="103"/>
    </row>
    <row r="595" spans="23:53" ht="15.75" customHeight="1" x14ac:dyDescent="0.25">
      <c r="W595" s="103"/>
      <c r="X595" s="103"/>
      <c r="Y595" s="103"/>
      <c r="Z595" s="103"/>
      <c r="AA595" s="103"/>
      <c r="AB595" s="103"/>
      <c r="AC595" s="103"/>
      <c r="AD595" s="103"/>
      <c r="AE595" s="103"/>
      <c r="AF595" s="103"/>
      <c r="AG595" s="103"/>
      <c r="AH595" s="103"/>
      <c r="AI595" s="103"/>
      <c r="AJ595" s="103"/>
      <c r="AX595" s="103"/>
      <c r="AY595" s="103"/>
      <c r="AZ595" s="103"/>
      <c r="BA595" s="103"/>
    </row>
    <row r="596" spans="23:53" ht="15.75" customHeight="1" x14ac:dyDescent="0.25">
      <c r="W596" s="103"/>
      <c r="X596" s="103"/>
      <c r="Y596" s="103"/>
      <c r="Z596" s="103"/>
      <c r="AA596" s="103"/>
      <c r="AB596" s="103"/>
      <c r="AC596" s="103"/>
      <c r="AD596" s="103"/>
      <c r="AE596" s="103"/>
      <c r="AF596" s="103"/>
      <c r="AG596" s="103"/>
      <c r="AH596" s="103"/>
      <c r="AI596" s="103"/>
      <c r="AJ596" s="103"/>
      <c r="AX596" s="103"/>
      <c r="AY596" s="103"/>
      <c r="AZ596" s="103"/>
      <c r="BA596" s="103"/>
    </row>
    <row r="597" spans="23:53" ht="15.75" customHeight="1" x14ac:dyDescent="0.25">
      <c r="W597" s="103"/>
      <c r="X597" s="103"/>
      <c r="Y597" s="103"/>
      <c r="Z597" s="103"/>
      <c r="AA597" s="103"/>
      <c r="AB597" s="103"/>
      <c r="AC597" s="103"/>
      <c r="AD597" s="103"/>
      <c r="AE597" s="103"/>
      <c r="AF597" s="103"/>
      <c r="AG597" s="103"/>
      <c r="AH597" s="103"/>
      <c r="AI597" s="103"/>
      <c r="AJ597" s="103"/>
      <c r="AX597" s="103"/>
      <c r="AY597" s="103"/>
      <c r="AZ597" s="103"/>
      <c r="BA597" s="103"/>
    </row>
    <row r="598" spans="23:53" ht="15.75" customHeight="1" x14ac:dyDescent="0.25">
      <c r="W598" s="103"/>
      <c r="X598" s="103"/>
      <c r="Y598" s="103"/>
      <c r="Z598" s="103"/>
      <c r="AA598" s="103"/>
      <c r="AB598" s="103"/>
      <c r="AC598" s="103"/>
      <c r="AD598" s="103"/>
      <c r="AE598" s="103"/>
      <c r="AF598" s="103"/>
      <c r="AG598" s="103"/>
      <c r="AH598" s="103"/>
      <c r="AI598" s="103"/>
      <c r="AJ598" s="103"/>
      <c r="AX598" s="103"/>
      <c r="AY598" s="103"/>
      <c r="AZ598" s="103"/>
      <c r="BA598" s="103"/>
    </row>
    <row r="599" spans="23:53" ht="15.75" customHeight="1" x14ac:dyDescent="0.25">
      <c r="W599" s="103"/>
      <c r="X599" s="103"/>
      <c r="Y599" s="103"/>
      <c r="Z599" s="103"/>
      <c r="AA599" s="103"/>
      <c r="AB599" s="103"/>
      <c r="AC599" s="103"/>
      <c r="AD599" s="103"/>
      <c r="AE599" s="103"/>
      <c r="AF599" s="103"/>
      <c r="AG599" s="103"/>
      <c r="AH599" s="103"/>
      <c r="AI599" s="103"/>
      <c r="AJ599" s="103"/>
      <c r="AX599" s="103"/>
      <c r="AY599" s="103"/>
      <c r="AZ599" s="103"/>
      <c r="BA599" s="103"/>
    </row>
    <row r="600" spans="23:53" ht="15.75" customHeight="1" x14ac:dyDescent="0.25">
      <c r="W600" s="103"/>
      <c r="X600" s="103"/>
      <c r="Y600" s="103"/>
      <c r="Z600" s="103"/>
      <c r="AA600" s="103"/>
      <c r="AB600" s="103"/>
      <c r="AC600" s="103"/>
      <c r="AD600" s="103"/>
      <c r="AE600" s="103"/>
      <c r="AF600" s="103"/>
      <c r="AG600" s="103"/>
      <c r="AH600" s="103"/>
      <c r="AI600" s="103"/>
      <c r="AJ600" s="103"/>
      <c r="AX600" s="103"/>
      <c r="AY600" s="103"/>
      <c r="AZ600" s="103"/>
      <c r="BA600" s="103"/>
    </row>
    <row r="601" spans="23:53" ht="15.75" customHeight="1" x14ac:dyDescent="0.25">
      <c r="W601" s="103"/>
      <c r="X601" s="103"/>
      <c r="Y601" s="103"/>
      <c r="Z601" s="103"/>
      <c r="AA601" s="103"/>
      <c r="AB601" s="103"/>
      <c r="AC601" s="103"/>
      <c r="AD601" s="103"/>
      <c r="AE601" s="103"/>
      <c r="AF601" s="103"/>
      <c r="AG601" s="103"/>
      <c r="AH601" s="103"/>
      <c r="AI601" s="103"/>
      <c r="AJ601" s="103"/>
      <c r="AX601" s="103"/>
      <c r="AY601" s="103"/>
      <c r="AZ601" s="103"/>
      <c r="BA601" s="103"/>
    </row>
    <row r="602" spans="23:53" ht="15.75" customHeight="1" x14ac:dyDescent="0.25">
      <c r="W602" s="103"/>
      <c r="X602" s="103"/>
      <c r="Y602" s="103"/>
      <c r="Z602" s="103"/>
      <c r="AA602" s="103"/>
      <c r="AB602" s="103"/>
      <c r="AC602" s="103"/>
      <c r="AD602" s="103"/>
      <c r="AE602" s="103"/>
      <c r="AF602" s="103"/>
      <c r="AG602" s="103"/>
      <c r="AH602" s="103"/>
      <c r="AI602" s="103"/>
      <c r="AJ602" s="103"/>
      <c r="AX602" s="103"/>
      <c r="AY602" s="103"/>
      <c r="AZ602" s="103"/>
      <c r="BA602" s="103"/>
    </row>
    <row r="603" spans="23:53" ht="15.75" customHeight="1" x14ac:dyDescent="0.25">
      <c r="W603" s="103"/>
      <c r="X603" s="103"/>
      <c r="Y603" s="103"/>
      <c r="Z603" s="103"/>
      <c r="AA603" s="103"/>
      <c r="AB603" s="103"/>
      <c r="AC603" s="103"/>
      <c r="AD603" s="103"/>
      <c r="AE603" s="103"/>
      <c r="AF603" s="103"/>
      <c r="AG603" s="103"/>
      <c r="AH603" s="103"/>
      <c r="AI603" s="103"/>
      <c r="AJ603" s="103"/>
      <c r="AX603" s="103"/>
      <c r="AY603" s="103"/>
      <c r="AZ603" s="103"/>
      <c r="BA603" s="103"/>
    </row>
    <row r="604" spans="23:53" ht="15.75" customHeight="1" x14ac:dyDescent="0.25">
      <c r="W604" s="103"/>
      <c r="X604" s="103"/>
      <c r="Y604" s="103"/>
      <c r="Z604" s="103"/>
      <c r="AA604" s="103"/>
      <c r="AB604" s="103"/>
      <c r="AC604" s="103"/>
      <c r="AD604" s="103"/>
      <c r="AE604" s="103"/>
      <c r="AF604" s="103"/>
      <c r="AG604" s="103"/>
      <c r="AH604" s="103"/>
      <c r="AI604" s="103"/>
      <c r="AJ604" s="103"/>
      <c r="AX604" s="103"/>
      <c r="AY604" s="103"/>
      <c r="AZ604" s="103"/>
      <c r="BA604" s="103"/>
    </row>
    <row r="605" spans="23:53" ht="15.75" customHeight="1" x14ac:dyDescent="0.25">
      <c r="W605" s="103"/>
      <c r="X605" s="103"/>
      <c r="Y605" s="103"/>
      <c r="Z605" s="103"/>
      <c r="AA605" s="103"/>
      <c r="AB605" s="103"/>
      <c r="AC605" s="103"/>
      <c r="AD605" s="103"/>
      <c r="AE605" s="103"/>
      <c r="AF605" s="103"/>
      <c r="AG605" s="103"/>
      <c r="AH605" s="103"/>
      <c r="AI605" s="103"/>
      <c r="AJ605" s="103"/>
      <c r="AX605" s="103"/>
      <c r="AY605" s="103"/>
      <c r="AZ605" s="103"/>
      <c r="BA605" s="103"/>
    </row>
    <row r="606" spans="23:53" ht="15.75" customHeight="1" x14ac:dyDescent="0.25">
      <c r="W606" s="103"/>
      <c r="X606" s="103"/>
      <c r="Y606" s="103"/>
      <c r="Z606" s="103"/>
      <c r="AA606" s="103"/>
      <c r="AB606" s="103"/>
      <c r="AC606" s="103"/>
      <c r="AD606" s="103"/>
      <c r="AE606" s="103"/>
      <c r="AF606" s="103"/>
      <c r="AG606" s="103"/>
      <c r="AH606" s="103"/>
      <c r="AI606" s="103"/>
      <c r="AJ606" s="103"/>
      <c r="AX606" s="103"/>
      <c r="AY606" s="103"/>
      <c r="AZ606" s="103"/>
      <c r="BA606" s="103"/>
    </row>
    <row r="607" spans="23:53" ht="15.75" customHeight="1" x14ac:dyDescent="0.25">
      <c r="W607" s="103"/>
      <c r="X607" s="103"/>
      <c r="Y607" s="103"/>
      <c r="Z607" s="103"/>
      <c r="AA607" s="103"/>
      <c r="AB607" s="103"/>
      <c r="AC607" s="103"/>
      <c r="AD607" s="103"/>
      <c r="AE607" s="103"/>
      <c r="AF607" s="103"/>
      <c r="AG607" s="103"/>
      <c r="AH607" s="103"/>
      <c r="AI607" s="103"/>
      <c r="AJ607" s="103"/>
      <c r="AX607" s="103"/>
      <c r="AY607" s="103"/>
      <c r="AZ607" s="103"/>
      <c r="BA607" s="103"/>
    </row>
    <row r="608" spans="23:53" ht="15.75" customHeight="1" x14ac:dyDescent="0.25">
      <c r="W608" s="103"/>
      <c r="X608" s="103"/>
      <c r="Y608" s="103"/>
      <c r="Z608" s="103"/>
      <c r="AA608" s="103"/>
      <c r="AB608" s="103"/>
      <c r="AC608" s="103"/>
      <c r="AD608" s="103"/>
      <c r="AE608" s="103"/>
      <c r="AF608" s="103"/>
      <c r="AG608" s="103"/>
      <c r="AH608" s="103"/>
      <c r="AI608" s="103"/>
      <c r="AJ608" s="103"/>
      <c r="AX608" s="103"/>
      <c r="AY608" s="103"/>
      <c r="AZ608" s="103"/>
      <c r="BA608" s="103"/>
    </row>
    <row r="609" spans="23:53" ht="15.75" customHeight="1" x14ac:dyDescent="0.25">
      <c r="W609" s="103"/>
      <c r="X609" s="103"/>
      <c r="Y609" s="103"/>
      <c r="Z609" s="103"/>
      <c r="AA609" s="103"/>
      <c r="AB609" s="103"/>
      <c r="AC609" s="103"/>
      <c r="AD609" s="103"/>
      <c r="AE609" s="103"/>
      <c r="AF609" s="103"/>
      <c r="AG609" s="103"/>
      <c r="AH609" s="103"/>
      <c r="AI609" s="103"/>
      <c r="AJ609" s="103"/>
      <c r="AX609" s="103"/>
      <c r="AY609" s="103"/>
      <c r="AZ609" s="103"/>
      <c r="BA609" s="103"/>
    </row>
    <row r="610" spans="23:53" ht="15.75" customHeight="1" x14ac:dyDescent="0.25">
      <c r="W610" s="103"/>
      <c r="X610" s="103"/>
      <c r="Y610" s="103"/>
      <c r="Z610" s="103"/>
      <c r="AA610" s="103"/>
      <c r="AB610" s="103"/>
      <c r="AC610" s="103"/>
      <c r="AD610" s="103"/>
      <c r="AE610" s="103"/>
      <c r="AF610" s="103"/>
      <c r="AG610" s="103"/>
      <c r="AH610" s="103"/>
      <c r="AI610" s="103"/>
      <c r="AJ610" s="103"/>
      <c r="AX610" s="103"/>
      <c r="AY610" s="103"/>
      <c r="AZ610" s="103"/>
      <c r="BA610" s="103"/>
    </row>
    <row r="611" spans="23:53" ht="15.75" customHeight="1" x14ac:dyDescent="0.25">
      <c r="W611" s="103"/>
      <c r="X611" s="103"/>
      <c r="Y611" s="103"/>
      <c r="Z611" s="103"/>
      <c r="AA611" s="103"/>
      <c r="AB611" s="103"/>
      <c r="AC611" s="103"/>
      <c r="AD611" s="103"/>
      <c r="AE611" s="103"/>
      <c r="AF611" s="103"/>
      <c r="AG611" s="103"/>
      <c r="AH611" s="103"/>
      <c r="AI611" s="103"/>
      <c r="AJ611" s="103"/>
      <c r="AX611" s="103"/>
      <c r="AY611" s="103"/>
      <c r="AZ611" s="103"/>
      <c r="BA611" s="103"/>
    </row>
    <row r="612" spans="23:53" ht="15.75" customHeight="1" x14ac:dyDescent="0.25">
      <c r="W612" s="103"/>
      <c r="X612" s="103"/>
      <c r="Y612" s="103"/>
      <c r="Z612" s="103"/>
      <c r="AA612" s="103"/>
      <c r="AB612" s="103"/>
      <c r="AC612" s="103"/>
      <c r="AD612" s="103"/>
      <c r="AE612" s="103"/>
      <c r="AF612" s="103"/>
      <c r="AG612" s="103"/>
      <c r="AH612" s="103"/>
      <c r="AI612" s="103"/>
      <c r="AJ612" s="103"/>
      <c r="AX612" s="103"/>
      <c r="AY612" s="103"/>
      <c r="AZ612" s="103"/>
      <c r="BA612" s="103"/>
    </row>
    <row r="613" spans="23:53" ht="15.75" customHeight="1" x14ac:dyDescent="0.25">
      <c r="W613" s="103"/>
      <c r="X613" s="103"/>
      <c r="Y613" s="103"/>
      <c r="Z613" s="103"/>
      <c r="AA613" s="103"/>
      <c r="AB613" s="103"/>
      <c r="AC613" s="103"/>
      <c r="AD613" s="103"/>
      <c r="AE613" s="103"/>
      <c r="AF613" s="103"/>
      <c r="AG613" s="103"/>
      <c r="AH613" s="103"/>
      <c r="AI613" s="103"/>
      <c r="AJ613" s="103"/>
      <c r="AX613" s="103"/>
      <c r="AY613" s="103"/>
      <c r="AZ613" s="103"/>
      <c r="BA613" s="103"/>
    </row>
    <row r="614" spans="23:53" ht="15.75" customHeight="1" x14ac:dyDescent="0.25">
      <c r="W614" s="103"/>
      <c r="X614" s="103"/>
      <c r="Y614" s="103"/>
      <c r="Z614" s="103"/>
      <c r="AA614" s="103"/>
      <c r="AB614" s="103"/>
      <c r="AC614" s="103"/>
      <c r="AD614" s="103"/>
      <c r="AE614" s="103"/>
      <c r="AF614" s="103"/>
      <c r="AG614" s="103"/>
      <c r="AH614" s="103"/>
      <c r="AI614" s="103"/>
      <c r="AJ614" s="103"/>
      <c r="AX614" s="103"/>
      <c r="AY614" s="103"/>
      <c r="AZ614" s="103"/>
      <c r="BA614" s="103"/>
    </row>
    <row r="615" spans="23:53" ht="15.75" customHeight="1" x14ac:dyDescent="0.25">
      <c r="W615" s="103"/>
      <c r="X615" s="103"/>
      <c r="Y615" s="103"/>
      <c r="Z615" s="103"/>
      <c r="AA615" s="103"/>
      <c r="AB615" s="103"/>
      <c r="AC615" s="103"/>
      <c r="AD615" s="103"/>
      <c r="AE615" s="103"/>
      <c r="AF615" s="103"/>
      <c r="AG615" s="103"/>
      <c r="AH615" s="103"/>
      <c r="AI615" s="103"/>
      <c r="AJ615" s="103"/>
      <c r="AX615" s="103"/>
      <c r="AY615" s="103"/>
      <c r="AZ615" s="103"/>
      <c r="BA615" s="103"/>
    </row>
    <row r="616" spans="23:53" ht="15.75" customHeight="1" x14ac:dyDescent="0.25">
      <c r="W616" s="103"/>
      <c r="X616" s="103"/>
      <c r="Y616" s="103"/>
      <c r="Z616" s="103"/>
      <c r="AA616" s="103"/>
      <c r="AB616" s="103"/>
      <c r="AC616" s="103"/>
      <c r="AD616" s="103"/>
      <c r="AE616" s="103"/>
      <c r="AF616" s="103"/>
      <c r="AG616" s="103"/>
      <c r="AH616" s="103"/>
      <c r="AI616" s="103"/>
      <c r="AJ616" s="103"/>
      <c r="AX616" s="103"/>
      <c r="AY616" s="103"/>
      <c r="AZ616" s="103"/>
      <c r="BA616" s="103"/>
    </row>
    <row r="617" spans="23:53" ht="15.75" customHeight="1" x14ac:dyDescent="0.25">
      <c r="W617" s="103"/>
      <c r="X617" s="103"/>
      <c r="Y617" s="103"/>
      <c r="Z617" s="103"/>
      <c r="AA617" s="103"/>
      <c r="AB617" s="103"/>
      <c r="AC617" s="103"/>
      <c r="AD617" s="103"/>
      <c r="AE617" s="103"/>
      <c r="AF617" s="103"/>
      <c r="AG617" s="103"/>
      <c r="AH617" s="103"/>
      <c r="AI617" s="103"/>
      <c r="AJ617" s="103"/>
      <c r="AX617" s="103"/>
      <c r="AY617" s="103"/>
      <c r="AZ617" s="103"/>
      <c r="BA617" s="103"/>
    </row>
    <row r="618" spans="23:53" ht="15.75" customHeight="1" x14ac:dyDescent="0.25">
      <c r="W618" s="103"/>
      <c r="X618" s="103"/>
      <c r="Y618" s="103"/>
      <c r="Z618" s="103"/>
      <c r="AA618" s="103"/>
      <c r="AB618" s="103"/>
      <c r="AC618" s="103"/>
      <c r="AD618" s="103"/>
      <c r="AE618" s="103"/>
      <c r="AF618" s="103"/>
      <c r="AG618" s="103"/>
      <c r="AH618" s="103"/>
      <c r="AI618" s="103"/>
      <c r="AJ618" s="103"/>
      <c r="AX618" s="103"/>
      <c r="AY618" s="103"/>
      <c r="AZ618" s="103"/>
      <c r="BA618" s="103"/>
    </row>
    <row r="619" spans="23:53" ht="15.75" customHeight="1" x14ac:dyDescent="0.25">
      <c r="W619" s="103"/>
      <c r="X619" s="103"/>
      <c r="Y619" s="103"/>
      <c r="Z619" s="103"/>
      <c r="AA619" s="103"/>
      <c r="AB619" s="103"/>
      <c r="AC619" s="103"/>
      <c r="AD619" s="103"/>
      <c r="AE619" s="103"/>
      <c r="AF619" s="103"/>
      <c r="AG619" s="103"/>
      <c r="AH619" s="103"/>
      <c r="AI619" s="103"/>
      <c r="AJ619" s="103"/>
      <c r="AX619" s="103"/>
      <c r="AY619" s="103"/>
      <c r="AZ619" s="103"/>
      <c r="BA619" s="103"/>
    </row>
    <row r="620" spans="23:53" ht="15.75" customHeight="1" x14ac:dyDescent="0.25">
      <c r="W620" s="103"/>
      <c r="X620" s="103"/>
      <c r="Y620" s="103"/>
      <c r="Z620" s="103"/>
      <c r="AA620" s="103"/>
      <c r="AB620" s="103"/>
      <c r="AC620" s="103"/>
      <c r="AD620" s="103"/>
      <c r="AE620" s="103"/>
      <c r="AF620" s="103"/>
      <c r="AG620" s="103"/>
      <c r="AH620" s="103"/>
      <c r="AI620" s="103"/>
      <c r="AJ620" s="103"/>
      <c r="AX620" s="103"/>
      <c r="AY620" s="103"/>
      <c r="AZ620" s="103"/>
      <c r="BA620" s="103"/>
    </row>
    <row r="621" spans="23:53" ht="15.75" customHeight="1" x14ac:dyDescent="0.25">
      <c r="W621" s="103"/>
      <c r="X621" s="103"/>
      <c r="Y621" s="103"/>
      <c r="Z621" s="103"/>
      <c r="AA621" s="103"/>
      <c r="AB621" s="103"/>
      <c r="AC621" s="103"/>
      <c r="AD621" s="103"/>
      <c r="AE621" s="103"/>
      <c r="AF621" s="103"/>
      <c r="AG621" s="103"/>
      <c r="AH621" s="103"/>
      <c r="AI621" s="103"/>
      <c r="AJ621" s="103"/>
      <c r="AX621" s="103"/>
      <c r="AY621" s="103"/>
      <c r="AZ621" s="103"/>
      <c r="BA621" s="103"/>
    </row>
    <row r="622" spans="23:53" ht="15.75" customHeight="1" x14ac:dyDescent="0.25">
      <c r="W622" s="103"/>
      <c r="X622" s="103"/>
      <c r="Y622" s="103"/>
      <c r="Z622" s="103"/>
      <c r="AA622" s="103"/>
      <c r="AB622" s="103"/>
      <c r="AC622" s="103"/>
      <c r="AD622" s="103"/>
      <c r="AE622" s="103"/>
      <c r="AF622" s="103"/>
      <c r="AG622" s="103"/>
      <c r="AH622" s="103"/>
      <c r="AI622" s="103"/>
      <c r="AJ622" s="103"/>
      <c r="AX622" s="103"/>
      <c r="AY622" s="103"/>
      <c r="AZ622" s="103"/>
      <c r="BA622" s="103"/>
    </row>
    <row r="623" spans="23:53" ht="15.75" customHeight="1" x14ac:dyDescent="0.25">
      <c r="W623" s="103"/>
      <c r="X623" s="103"/>
      <c r="Y623" s="103"/>
      <c r="Z623" s="103"/>
      <c r="AA623" s="103"/>
      <c r="AB623" s="103"/>
      <c r="AC623" s="103"/>
      <c r="AD623" s="103"/>
      <c r="AE623" s="103"/>
      <c r="AF623" s="103"/>
      <c r="AG623" s="103"/>
      <c r="AH623" s="103"/>
      <c r="AI623" s="103"/>
      <c r="AJ623" s="103"/>
      <c r="AX623" s="103"/>
      <c r="AY623" s="103"/>
      <c r="AZ623" s="103"/>
      <c r="BA623" s="103"/>
    </row>
    <row r="624" spans="23:53" ht="15.75" customHeight="1" x14ac:dyDescent="0.25">
      <c r="W624" s="103"/>
      <c r="X624" s="103"/>
      <c r="Y624" s="103"/>
      <c r="Z624" s="103"/>
      <c r="AA624" s="103"/>
      <c r="AB624" s="103"/>
      <c r="AC624" s="103"/>
      <c r="AD624" s="103"/>
      <c r="AE624" s="103"/>
      <c r="AF624" s="103"/>
      <c r="AG624" s="103"/>
      <c r="AH624" s="103"/>
      <c r="AI624" s="103"/>
      <c r="AJ624" s="103"/>
      <c r="AX624" s="103"/>
      <c r="AY624" s="103"/>
      <c r="AZ624" s="103"/>
      <c r="BA624" s="103"/>
    </row>
    <row r="625" spans="23:53" ht="15.75" customHeight="1" x14ac:dyDescent="0.25">
      <c r="W625" s="103"/>
      <c r="X625" s="103"/>
      <c r="Y625" s="103"/>
      <c r="Z625" s="103"/>
      <c r="AA625" s="103"/>
      <c r="AB625" s="103"/>
      <c r="AC625" s="103"/>
      <c r="AD625" s="103"/>
      <c r="AE625" s="103"/>
      <c r="AF625" s="103"/>
      <c r="AG625" s="103"/>
      <c r="AH625" s="103"/>
      <c r="AI625" s="103"/>
      <c r="AJ625" s="103"/>
      <c r="AX625" s="103"/>
      <c r="AY625" s="103"/>
      <c r="AZ625" s="103"/>
      <c r="BA625" s="103"/>
    </row>
    <row r="626" spans="23:53" ht="15.75" customHeight="1" x14ac:dyDescent="0.25">
      <c r="W626" s="103"/>
      <c r="X626" s="103"/>
      <c r="Y626" s="103"/>
      <c r="Z626" s="103"/>
      <c r="AA626" s="103"/>
      <c r="AB626" s="103"/>
      <c r="AC626" s="103"/>
      <c r="AD626" s="103"/>
      <c r="AE626" s="103"/>
      <c r="AF626" s="103"/>
      <c r="AG626" s="103"/>
      <c r="AH626" s="103"/>
      <c r="AI626" s="103"/>
      <c r="AJ626" s="103"/>
      <c r="AX626" s="103"/>
      <c r="AY626" s="103"/>
      <c r="AZ626" s="103"/>
      <c r="BA626" s="103"/>
    </row>
    <row r="627" spans="23:53" ht="15.75" customHeight="1" x14ac:dyDescent="0.25">
      <c r="W627" s="103"/>
      <c r="X627" s="103"/>
      <c r="Y627" s="103"/>
      <c r="Z627" s="103"/>
      <c r="AA627" s="103"/>
      <c r="AB627" s="103"/>
      <c r="AC627" s="103"/>
      <c r="AD627" s="103"/>
      <c r="AE627" s="103"/>
      <c r="AF627" s="103"/>
      <c r="AG627" s="103"/>
      <c r="AH627" s="103"/>
      <c r="AI627" s="103"/>
      <c r="AJ627" s="103"/>
      <c r="AX627" s="103"/>
      <c r="AY627" s="103"/>
      <c r="AZ627" s="103"/>
      <c r="BA627" s="103"/>
    </row>
    <row r="628" spans="23:53" ht="15.75" customHeight="1" x14ac:dyDescent="0.25">
      <c r="W628" s="103"/>
      <c r="X628" s="103"/>
      <c r="Y628" s="103"/>
      <c r="Z628" s="103"/>
      <c r="AA628" s="103"/>
      <c r="AB628" s="103"/>
      <c r="AC628" s="103"/>
      <c r="AD628" s="103"/>
      <c r="AE628" s="103"/>
      <c r="AF628" s="103"/>
      <c r="AG628" s="103"/>
      <c r="AH628" s="103"/>
      <c r="AI628" s="103"/>
      <c r="AJ628" s="103"/>
      <c r="AX628" s="103"/>
      <c r="AY628" s="103"/>
      <c r="AZ628" s="103"/>
      <c r="BA628" s="103"/>
    </row>
    <row r="629" spans="23:53" ht="15.75" customHeight="1" x14ac:dyDescent="0.25">
      <c r="W629" s="103"/>
      <c r="X629" s="103"/>
      <c r="Y629" s="103"/>
      <c r="Z629" s="103"/>
      <c r="AA629" s="103"/>
      <c r="AB629" s="103"/>
      <c r="AC629" s="103"/>
      <c r="AD629" s="103"/>
      <c r="AE629" s="103"/>
      <c r="AF629" s="103"/>
      <c r="AG629" s="103"/>
      <c r="AH629" s="103"/>
      <c r="AI629" s="103"/>
      <c r="AJ629" s="103"/>
      <c r="AX629" s="103"/>
      <c r="AY629" s="103"/>
      <c r="AZ629" s="103"/>
      <c r="BA629" s="103"/>
    </row>
    <row r="630" spans="23:53" ht="15.75" customHeight="1" x14ac:dyDescent="0.25">
      <c r="W630" s="103"/>
      <c r="X630" s="103"/>
      <c r="Y630" s="103"/>
      <c r="Z630" s="103"/>
      <c r="AA630" s="103"/>
      <c r="AB630" s="103"/>
      <c r="AC630" s="103"/>
      <c r="AD630" s="103"/>
      <c r="AE630" s="103"/>
      <c r="AF630" s="103"/>
      <c r="AG630" s="103"/>
      <c r="AH630" s="103"/>
      <c r="AI630" s="103"/>
      <c r="AJ630" s="103"/>
      <c r="AX630" s="103"/>
      <c r="AY630" s="103"/>
      <c r="AZ630" s="103"/>
      <c r="BA630" s="103"/>
    </row>
    <row r="631" spans="23:53" ht="15.75" customHeight="1" x14ac:dyDescent="0.25">
      <c r="W631" s="103"/>
      <c r="X631" s="103"/>
      <c r="Y631" s="103"/>
      <c r="Z631" s="103"/>
      <c r="AA631" s="103"/>
      <c r="AB631" s="103"/>
      <c r="AC631" s="103"/>
      <c r="AD631" s="103"/>
      <c r="AE631" s="103"/>
      <c r="AF631" s="103"/>
      <c r="AG631" s="103"/>
      <c r="AH631" s="103"/>
      <c r="AI631" s="103"/>
      <c r="AJ631" s="103"/>
      <c r="AX631" s="103"/>
      <c r="AY631" s="103"/>
      <c r="AZ631" s="103"/>
      <c r="BA631" s="103"/>
    </row>
    <row r="632" spans="23:53" ht="15.75" customHeight="1" x14ac:dyDescent="0.25">
      <c r="W632" s="103"/>
      <c r="X632" s="103"/>
      <c r="Y632" s="103"/>
      <c r="Z632" s="103"/>
      <c r="AA632" s="103"/>
      <c r="AB632" s="103"/>
      <c r="AC632" s="103"/>
      <c r="AD632" s="103"/>
      <c r="AE632" s="103"/>
      <c r="AF632" s="103"/>
      <c r="AG632" s="103"/>
      <c r="AH632" s="103"/>
      <c r="AI632" s="103"/>
      <c r="AJ632" s="103"/>
      <c r="AX632" s="103"/>
      <c r="AY632" s="103"/>
      <c r="AZ632" s="103"/>
      <c r="BA632" s="103"/>
    </row>
    <row r="633" spans="23:53" ht="15.75" customHeight="1" x14ac:dyDescent="0.25">
      <c r="W633" s="103"/>
      <c r="X633" s="103"/>
      <c r="Y633" s="103"/>
      <c r="Z633" s="103"/>
      <c r="AA633" s="103"/>
      <c r="AB633" s="103"/>
      <c r="AC633" s="103"/>
      <c r="AD633" s="103"/>
      <c r="AE633" s="103"/>
      <c r="AF633" s="103"/>
      <c r="AG633" s="103"/>
      <c r="AH633" s="103"/>
      <c r="AI633" s="103"/>
      <c r="AJ633" s="103"/>
      <c r="AX633" s="103"/>
      <c r="AY633" s="103"/>
      <c r="AZ633" s="103"/>
      <c r="BA633" s="103"/>
    </row>
    <row r="634" spans="23:53" ht="15.75" customHeight="1" x14ac:dyDescent="0.25">
      <c r="W634" s="103"/>
      <c r="X634" s="103"/>
      <c r="Y634" s="103"/>
      <c r="Z634" s="103"/>
      <c r="AA634" s="103"/>
      <c r="AB634" s="103"/>
      <c r="AC634" s="103"/>
      <c r="AD634" s="103"/>
      <c r="AE634" s="103"/>
      <c r="AF634" s="103"/>
      <c r="AG634" s="103"/>
      <c r="AH634" s="103"/>
      <c r="AI634" s="103"/>
      <c r="AJ634" s="103"/>
      <c r="AX634" s="103"/>
      <c r="AY634" s="103"/>
      <c r="AZ634" s="103"/>
      <c r="BA634" s="103"/>
    </row>
    <row r="635" spans="23:53" ht="15.75" customHeight="1" x14ac:dyDescent="0.25">
      <c r="W635" s="103"/>
      <c r="X635" s="103"/>
      <c r="Y635" s="103"/>
      <c r="Z635" s="103"/>
      <c r="AA635" s="103"/>
      <c r="AB635" s="103"/>
      <c r="AC635" s="103"/>
      <c r="AD635" s="103"/>
      <c r="AE635" s="103"/>
      <c r="AF635" s="103"/>
      <c r="AG635" s="103"/>
      <c r="AH635" s="103"/>
      <c r="AI635" s="103"/>
      <c r="AJ635" s="103"/>
      <c r="AX635" s="103"/>
      <c r="AY635" s="103"/>
      <c r="AZ635" s="103"/>
      <c r="BA635" s="103"/>
    </row>
    <row r="636" spans="23:53" ht="15.75" customHeight="1" x14ac:dyDescent="0.25">
      <c r="W636" s="103"/>
      <c r="X636" s="103"/>
      <c r="Y636" s="103"/>
      <c r="Z636" s="103"/>
      <c r="AA636" s="103"/>
      <c r="AB636" s="103"/>
      <c r="AC636" s="103"/>
      <c r="AD636" s="103"/>
      <c r="AE636" s="103"/>
      <c r="AF636" s="103"/>
      <c r="AG636" s="103"/>
      <c r="AH636" s="103"/>
      <c r="AI636" s="103"/>
      <c r="AJ636" s="103"/>
      <c r="AX636" s="103"/>
      <c r="AY636" s="103"/>
      <c r="AZ636" s="103"/>
      <c r="BA636" s="103"/>
    </row>
    <row r="637" spans="23:53" ht="15.75" customHeight="1" x14ac:dyDescent="0.25">
      <c r="W637" s="103"/>
      <c r="X637" s="103"/>
      <c r="Y637" s="103"/>
      <c r="Z637" s="103"/>
      <c r="AA637" s="103"/>
      <c r="AB637" s="103"/>
      <c r="AC637" s="103"/>
      <c r="AD637" s="103"/>
      <c r="AE637" s="103"/>
      <c r="AF637" s="103"/>
      <c r="AG637" s="103"/>
      <c r="AH637" s="103"/>
      <c r="AI637" s="103"/>
      <c r="AJ637" s="103"/>
      <c r="AX637" s="103"/>
      <c r="AY637" s="103"/>
      <c r="AZ637" s="103"/>
      <c r="BA637" s="103"/>
    </row>
    <row r="638" spans="23:53" ht="15.75" customHeight="1" x14ac:dyDescent="0.25">
      <c r="W638" s="103"/>
      <c r="X638" s="103"/>
      <c r="Y638" s="103"/>
      <c r="Z638" s="103"/>
      <c r="AA638" s="103"/>
      <c r="AB638" s="103"/>
      <c r="AC638" s="103"/>
      <c r="AD638" s="103"/>
      <c r="AE638" s="103"/>
      <c r="AF638" s="103"/>
      <c r="AG638" s="103"/>
      <c r="AH638" s="103"/>
      <c r="AI638" s="103"/>
      <c r="AJ638" s="103"/>
      <c r="AX638" s="103"/>
      <c r="AY638" s="103"/>
      <c r="AZ638" s="103"/>
      <c r="BA638" s="103"/>
    </row>
    <row r="639" spans="23:53" ht="15.75" customHeight="1" x14ac:dyDescent="0.25">
      <c r="W639" s="103"/>
      <c r="X639" s="103"/>
      <c r="Y639" s="103"/>
      <c r="Z639" s="103"/>
      <c r="AA639" s="103"/>
      <c r="AB639" s="103"/>
      <c r="AC639" s="103"/>
      <c r="AD639" s="103"/>
      <c r="AE639" s="103"/>
      <c r="AF639" s="103"/>
      <c r="AG639" s="103"/>
      <c r="AH639" s="103"/>
      <c r="AI639" s="103"/>
      <c r="AJ639" s="103"/>
      <c r="AX639" s="103"/>
      <c r="AY639" s="103"/>
      <c r="AZ639" s="103"/>
      <c r="BA639" s="103"/>
    </row>
    <row r="640" spans="23:53" ht="15.75" customHeight="1" x14ac:dyDescent="0.25">
      <c r="W640" s="103"/>
      <c r="X640" s="103"/>
      <c r="Y640" s="103"/>
      <c r="Z640" s="103"/>
      <c r="AA640" s="103"/>
      <c r="AB640" s="103"/>
      <c r="AC640" s="103"/>
      <c r="AD640" s="103"/>
      <c r="AE640" s="103"/>
      <c r="AF640" s="103"/>
      <c r="AG640" s="103"/>
      <c r="AH640" s="103"/>
      <c r="AI640" s="103"/>
      <c r="AJ640" s="103"/>
      <c r="AX640" s="103"/>
      <c r="AY640" s="103"/>
      <c r="AZ640" s="103"/>
      <c r="BA640" s="103"/>
    </row>
    <row r="641" spans="23:53" ht="15.75" customHeight="1" x14ac:dyDescent="0.25">
      <c r="W641" s="103"/>
      <c r="X641" s="103"/>
      <c r="Y641" s="103"/>
      <c r="Z641" s="103"/>
      <c r="AA641" s="103"/>
      <c r="AB641" s="103"/>
      <c r="AC641" s="103"/>
      <c r="AD641" s="103"/>
      <c r="AE641" s="103"/>
      <c r="AF641" s="103"/>
      <c r="AG641" s="103"/>
      <c r="AH641" s="103"/>
      <c r="AI641" s="103"/>
      <c r="AJ641" s="103"/>
      <c r="AX641" s="103"/>
      <c r="AY641" s="103"/>
      <c r="AZ641" s="103"/>
      <c r="BA641" s="103"/>
    </row>
    <row r="642" spans="23:53" ht="15.75" customHeight="1" x14ac:dyDescent="0.25">
      <c r="W642" s="103"/>
      <c r="X642" s="103"/>
      <c r="Y642" s="103"/>
      <c r="Z642" s="103"/>
      <c r="AA642" s="103"/>
      <c r="AB642" s="103"/>
      <c r="AC642" s="103"/>
      <c r="AD642" s="103"/>
      <c r="AE642" s="103"/>
      <c r="AF642" s="103"/>
      <c r="AG642" s="103"/>
      <c r="AH642" s="103"/>
      <c r="AI642" s="103"/>
      <c r="AJ642" s="103"/>
      <c r="AX642" s="103"/>
      <c r="AY642" s="103"/>
      <c r="AZ642" s="103"/>
      <c r="BA642" s="103"/>
    </row>
    <row r="643" spans="23:53" ht="15.75" customHeight="1" x14ac:dyDescent="0.25">
      <c r="W643" s="103"/>
      <c r="X643" s="103"/>
      <c r="Y643" s="103"/>
      <c r="Z643" s="103"/>
      <c r="AA643" s="103"/>
      <c r="AB643" s="103"/>
      <c r="AC643" s="103"/>
      <c r="AD643" s="103"/>
      <c r="AE643" s="103"/>
      <c r="AF643" s="103"/>
      <c r="AG643" s="103"/>
      <c r="AH643" s="103"/>
      <c r="AI643" s="103"/>
      <c r="AJ643" s="103"/>
      <c r="AX643" s="103"/>
      <c r="AY643" s="103"/>
      <c r="AZ643" s="103"/>
      <c r="BA643" s="103"/>
    </row>
    <row r="644" spans="23:53" ht="15.75" customHeight="1" x14ac:dyDescent="0.25">
      <c r="W644" s="103"/>
      <c r="X644" s="103"/>
      <c r="Y644" s="103"/>
      <c r="Z644" s="103"/>
      <c r="AA644" s="103"/>
      <c r="AB644" s="103"/>
      <c r="AC644" s="103"/>
      <c r="AD644" s="103"/>
      <c r="AE644" s="103"/>
      <c r="AF644" s="103"/>
      <c r="AG644" s="103"/>
      <c r="AH644" s="103"/>
      <c r="AI644" s="103"/>
      <c r="AJ644" s="103"/>
      <c r="AX644" s="103"/>
      <c r="AY644" s="103"/>
      <c r="AZ644" s="103"/>
      <c r="BA644" s="103"/>
    </row>
    <row r="645" spans="23:53" ht="15.75" customHeight="1" x14ac:dyDescent="0.25">
      <c r="W645" s="103"/>
      <c r="X645" s="103"/>
      <c r="Y645" s="103"/>
      <c r="Z645" s="103"/>
      <c r="AA645" s="103"/>
      <c r="AB645" s="103"/>
      <c r="AC645" s="103"/>
      <c r="AD645" s="103"/>
      <c r="AE645" s="103"/>
      <c r="AF645" s="103"/>
      <c r="AG645" s="103"/>
      <c r="AH645" s="103"/>
      <c r="AI645" s="103"/>
      <c r="AJ645" s="103"/>
      <c r="AX645" s="103"/>
      <c r="AY645" s="103"/>
      <c r="AZ645" s="103"/>
      <c r="BA645" s="103"/>
    </row>
    <row r="646" spans="23:53" ht="15.75" customHeight="1" x14ac:dyDescent="0.25">
      <c r="W646" s="103"/>
      <c r="X646" s="103"/>
      <c r="Y646" s="103"/>
      <c r="Z646" s="103"/>
      <c r="AA646" s="103"/>
      <c r="AB646" s="103"/>
      <c r="AC646" s="103"/>
      <c r="AD646" s="103"/>
      <c r="AE646" s="103"/>
      <c r="AF646" s="103"/>
      <c r="AG646" s="103"/>
      <c r="AH646" s="103"/>
      <c r="AI646" s="103"/>
      <c r="AJ646" s="103"/>
      <c r="AX646" s="103"/>
      <c r="AY646" s="103"/>
      <c r="AZ646" s="103"/>
      <c r="BA646" s="103"/>
    </row>
    <row r="647" spans="23:53" ht="15.75" customHeight="1" x14ac:dyDescent="0.25">
      <c r="W647" s="103"/>
      <c r="X647" s="103"/>
      <c r="Y647" s="103"/>
      <c r="Z647" s="103"/>
      <c r="AA647" s="103"/>
      <c r="AB647" s="103"/>
      <c r="AC647" s="103"/>
      <c r="AD647" s="103"/>
      <c r="AE647" s="103"/>
      <c r="AF647" s="103"/>
      <c r="AG647" s="103"/>
      <c r="AH647" s="103"/>
      <c r="AI647" s="103"/>
      <c r="AJ647" s="103"/>
      <c r="AX647" s="103"/>
      <c r="AY647" s="103"/>
      <c r="AZ647" s="103"/>
      <c r="BA647" s="103"/>
    </row>
    <row r="648" spans="23:53" ht="15.75" customHeight="1" x14ac:dyDescent="0.25">
      <c r="W648" s="103"/>
      <c r="X648" s="103"/>
      <c r="Y648" s="103"/>
      <c r="Z648" s="103"/>
      <c r="AA648" s="103"/>
      <c r="AB648" s="103"/>
      <c r="AC648" s="103"/>
      <c r="AD648" s="103"/>
      <c r="AE648" s="103"/>
      <c r="AF648" s="103"/>
      <c r="AG648" s="103"/>
      <c r="AH648" s="103"/>
      <c r="AI648" s="103"/>
      <c r="AJ648" s="103"/>
      <c r="AX648" s="103"/>
      <c r="AY648" s="103"/>
      <c r="AZ648" s="103"/>
      <c r="BA648" s="103"/>
    </row>
    <row r="649" spans="23:53" ht="15.75" customHeight="1" x14ac:dyDescent="0.25">
      <c r="W649" s="103"/>
      <c r="X649" s="103"/>
      <c r="Y649" s="103"/>
      <c r="Z649" s="103"/>
      <c r="AA649" s="103"/>
      <c r="AB649" s="103"/>
      <c r="AC649" s="103"/>
      <c r="AD649" s="103"/>
      <c r="AE649" s="103"/>
      <c r="AF649" s="103"/>
      <c r="AG649" s="103"/>
      <c r="AH649" s="103"/>
      <c r="AI649" s="103"/>
      <c r="AJ649" s="103"/>
      <c r="AX649" s="103"/>
      <c r="AY649" s="103"/>
      <c r="AZ649" s="103"/>
      <c r="BA649" s="103"/>
    </row>
    <row r="650" spans="23:53" ht="15.75" customHeight="1" x14ac:dyDescent="0.25">
      <c r="W650" s="103"/>
      <c r="X650" s="103"/>
      <c r="Y650" s="103"/>
      <c r="Z650" s="103"/>
      <c r="AA650" s="103"/>
      <c r="AB650" s="103"/>
      <c r="AC650" s="103"/>
      <c r="AD650" s="103"/>
      <c r="AE650" s="103"/>
      <c r="AF650" s="103"/>
      <c r="AG650" s="103"/>
      <c r="AH650" s="103"/>
      <c r="AI650" s="103"/>
      <c r="AJ650" s="103"/>
      <c r="AX650" s="103"/>
      <c r="AY650" s="103"/>
      <c r="AZ650" s="103"/>
      <c r="BA650" s="103"/>
    </row>
    <row r="651" spans="23:53" ht="15.75" customHeight="1" x14ac:dyDescent="0.25">
      <c r="W651" s="103"/>
      <c r="X651" s="103"/>
      <c r="Y651" s="103"/>
      <c r="Z651" s="103"/>
      <c r="AA651" s="103"/>
      <c r="AB651" s="103"/>
      <c r="AC651" s="103"/>
      <c r="AD651" s="103"/>
      <c r="AE651" s="103"/>
      <c r="AF651" s="103"/>
      <c r="AG651" s="103"/>
      <c r="AH651" s="103"/>
      <c r="AI651" s="103"/>
      <c r="AJ651" s="103"/>
      <c r="AX651" s="103"/>
      <c r="AY651" s="103"/>
      <c r="AZ651" s="103"/>
      <c r="BA651" s="103"/>
    </row>
    <row r="652" spans="23:53" ht="15.75" customHeight="1" x14ac:dyDescent="0.25">
      <c r="W652" s="103"/>
      <c r="X652" s="103"/>
      <c r="Y652" s="103"/>
      <c r="Z652" s="103"/>
      <c r="AA652" s="103"/>
      <c r="AB652" s="103"/>
      <c r="AC652" s="103"/>
      <c r="AD652" s="103"/>
      <c r="AE652" s="103"/>
      <c r="AF652" s="103"/>
      <c r="AG652" s="103"/>
      <c r="AH652" s="103"/>
      <c r="AI652" s="103"/>
      <c r="AJ652" s="103"/>
      <c r="AX652" s="103"/>
      <c r="AY652" s="103"/>
      <c r="AZ652" s="103"/>
      <c r="BA652" s="103"/>
    </row>
    <row r="653" spans="23:53" ht="15.75" customHeight="1" x14ac:dyDescent="0.25">
      <c r="W653" s="103"/>
      <c r="X653" s="103"/>
      <c r="Y653" s="103"/>
      <c r="Z653" s="103"/>
      <c r="AA653" s="103"/>
      <c r="AB653" s="103"/>
      <c r="AC653" s="103"/>
      <c r="AD653" s="103"/>
      <c r="AE653" s="103"/>
      <c r="AF653" s="103"/>
      <c r="AG653" s="103"/>
      <c r="AH653" s="103"/>
      <c r="AI653" s="103"/>
      <c r="AJ653" s="103"/>
      <c r="AX653" s="103"/>
      <c r="AY653" s="103"/>
      <c r="AZ653" s="103"/>
      <c r="BA653" s="103"/>
    </row>
    <row r="654" spans="23:53" ht="15.75" customHeight="1" x14ac:dyDescent="0.25">
      <c r="W654" s="103"/>
      <c r="X654" s="103"/>
      <c r="Y654" s="103"/>
      <c r="Z654" s="103"/>
      <c r="AA654" s="103"/>
      <c r="AB654" s="103"/>
      <c r="AC654" s="103"/>
      <c r="AD654" s="103"/>
      <c r="AE654" s="103"/>
      <c r="AF654" s="103"/>
      <c r="AG654" s="103"/>
      <c r="AH654" s="103"/>
      <c r="AI654" s="103"/>
      <c r="AJ654" s="103"/>
      <c r="AX654" s="103"/>
      <c r="AY654" s="103"/>
      <c r="AZ654" s="103"/>
      <c r="BA654" s="103"/>
    </row>
    <row r="655" spans="23:53" ht="15.75" customHeight="1" x14ac:dyDescent="0.25">
      <c r="W655" s="103"/>
      <c r="X655" s="103"/>
      <c r="Y655" s="103"/>
      <c r="Z655" s="103"/>
      <c r="AA655" s="103"/>
      <c r="AB655" s="103"/>
      <c r="AC655" s="103"/>
      <c r="AD655" s="103"/>
      <c r="AE655" s="103"/>
      <c r="AF655" s="103"/>
      <c r="AG655" s="103"/>
      <c r="AH655" s="103"/>
      <c r="AI655" s="103"/>
      <c r="AJ655" s="103"/>
      <c r="AX655" s="103"/>
      <c r="AY655" s="103"/>
      <c r="AZ655" s="103"/>
      <c r="BA655" s="103"/>
    </row>
    <row r="656" spans="23:53" ht="15.75" customHeight="1" x14ac:dyDescent="0.25">
      <c r="W656" s="103"/>
      <c r="X656" s="103"/>
      <c r="Y656" s="103"/>
      <c r="Z656" s="103"/>
      <c r="AA656" s="103"/>
      <c r="AB656" s="103"/>
      <c r="AC656" s="103"/>
      <c r="AD656" s="103"/>
      <c r="AE656" s="103"/>
      <c r="AF656" s="103"/>
      <c r="AG656" s="103"/>
      <c r="AH656" s="103"/>
      <c r="AI656" s="103"/>
      <c r="AJ656" s="103"/>
      <c r="AX656" s="103"/>
      <c r="AY656" s="103"/>
      <c r="AZ656" s="103"/>
      <c r="BA656" s="103"/>
    </row>
    <row r="657" spans="23:53" ht="15.75" customHeight="1" x14ac:dyDescent="0.25">
      <c r="W657" s="103"/>
      <c r="X657" s="103"/>
      <c r="Y657" s="103"/>
      <c r="Z657" s="103"/>
      <c r="AA657" s="103"/>
      <c r="AB657" s="103"/>
      <c r="AC657" s="103"/>
      <c r="AD657" s="103"/>
      <c r="AE657" s="103"/>
      <c r="AF657" s="103"/>
      <c r="AG657" s="103"/>
      <c r="AH657" s="103"/>
      <c r="AI657" s="103"/>
      <c r="AJ657" s="103"/>
      <c r="AX657" s="103"/>
      <c r="AY657" s="103"/>
      <c r="AZ657" s="103"/>
      <c r="BA657" s="103"/>
    </row>
    <row r="658" spans="23:53" ht="15.75" customHeight="1" x14ac:dyDescent="0.25">
      <c r="W658" s="103"/>
      <c r="X658" s="103"/>
      <c r="Y658" s="103"/>
      <c r="Z658" s="103"/>
      <c r="AA658" s="103"/>
      <c r="AB658" s="103"/>
      <c r="AC658" s="103"/>
      <c r="AD658" s="103"/>
      <c r="AE658" s="103"/>
      <c r="AF658" s="103"/>
      <c r="AG658" s="103"/>
      <c r="AH658" s="103"/>
      <c r="AI658" s="103"/>
      <c r="AJ658" s="103"/>
      <c r="AX658" s="103"/>
      <c r="AY658" s="103"/>
      <c r="AZ658" s="103"/>
      <c r="BA658" s="103"/>
    </row>
    <row r="659" spans="23:53" ht="15.75" customHeight="1" x14ac:dyDescent="0.25">
      <c r="W659" s="103"/>
      <c r="X659" s="103"/>
      <c r="Y659" s="103"/>
      <c r="Z659" s="103"/>
      <c r="AA659" s="103"/>
      <c r="AB659" s="103"/>
      <c r="AC659" s="103"/>
      <c r="AD659" s="103"/>
      <c r="AE659" s="103"/>
      <c r="AF659" s="103"/>
      <c r="AG659" s="103"/>
      <c r="AH659" s="103"/>
      <c r="AI659" s="103"/>
      <c r="AJ659" s="103"/>
      <c r="AX659" s="103"/>
      <c r="AY659" s="103"/>
      <c r="AZ659" s="103"/>
      <c r="BA659" s="103"/>
    </row>
    <row r="660" spans="23:53" ht="15.75" customHeight="1" x14ac:dyDescent="0.25">
      <c r="W660" s="103"/>
      <c r="X660" s="103"/>
      <c r="Y660" s="103"/>
      <c r="Z660" s="103"/>
      <c r="AA660" s="103"/>
      <c r="AB660" s="103"/>
      <c r="AC660" s="103"/>
      <c r="AD660" s="103"/>
      <c r="AE660" s="103"/>
      <c r="AF660" s="103"/>
      <c r="AG660" s="103"/>
      <c r="AH660" s="103"/>
      <c r="AI660" s="103"/>
      <c r="AJ660" s="103"/>
      <c r="AX660" s="103"/>
      <c r="AY660" s="103"/>
      <c r="AZ660" s="103"/>
      <c r="BA660" s="103"/>
    </row>
    <row r="661" spans="23:53" ht="15.75" customHeight="1" x14ac:dyDescent="0.25">
      <c r="W661" s="103"/>
      <c r="X661" s="103"/>
      <c r="Y661" s="103"/>
      <c r="Z661" s="103"/>
      <c r="AA661" s="103"/>
      <c r="AB661" s="103"/>
      <c r="AC661" s="103"/>
      <c r="AD661" s="103"/>
      <c r="AE661" s="103"/>
      <c r="AF661" s="103"/>
      <c r="AG661" s="103"/>
      <c r="AH661" s="103"/>
      <c r="AI661" s="103"/>
      <c r="AJ661" s="103"/>
      <c r="AX661" s="103"/>
      <c r="AY661" s="103"/>
      <c r="AZ661" s="103"/>
      <c r="BA661" s="103"/>
    </row>
    <row r="662" spans="23:53" ht="15.75" customHeight="1" x14ac:dyDescent="0.25">
      <c r="W662" s="103"/>
      <c r="X662" s="103"/>
      <c r="Y662" s="103"/>
      <c r="Z662" s="103"/>
      <c r="AA662" s="103"/>
      <c r="AB662" s="103"/>
      <c r="AC662" s="103"/>
      <c r="AD662" s="103"/>
      <c r="AE662" s="103"/>
      <c r="AF662" s="103"/>
      <c r="AG662" s="103"/>
      <c r="AH662" s="103"/>
      <c r="AI662" s="103"/>
      <c r="AJ662" s="103"/>
      <c r="AX662" s="103"/>
      <c r="AY662" s="103"/>
      <c r="AZ662" s="103"/>
      <c r="BA662" s="103"/>
    </row>
    <row r="663" spans="23:53" ht="15.75" customHeight="1" x14ac:dyDescent="0.25">
      <c r="W663" s="103"/>
      <c r="X663" s="103"/>
      <c r="Y663" s="103"/>
      <c r="Z663" s="103"/>
      <c r="AA663" s="103"/>
      <c r="AB663" s="103"/>
      <c r="AC663" s="103"/>
      <c r="AD663" s="103"/>
      <c r="AE663" s="103"/>
      <c r="AF663" s="103"/>
      <c r="AG663" s="103"/>
      <c r="AH663" s="103"/>
      <c r="AI663" s="103"/>
      <c r="AJ663" s="103"/>
      <c r="AX663" s="103"/>
      <c r="AY663" s="103"/>
      <c r="AZ663" s="103"/>
      <c r="BA663" s="103"/>
    </row>
    <row r="664" spans="23:53" ht="15.75" customHeight="1" x14ac:dyDescent="0.25">
      <c r="W664" s="103"/>
      <c r="X664" s="103"/>
      <c r="Y664" s="103"/>
      <c r="Z664" s="103"/>
      <c r="AA664" s="103"/>
      <c r="AB664" s="103"/>
      <c r="AC664" s="103"/>
      <c r="AD664" s="103"/>
      <c r="AE664" s="103"/>
      <c r="AF664" s="103"/>
      <c r="AG664" s="103"/>
      <c r="AH664" s="103"/>
      <c r="AI664" s="103"/>
      <c r="AJ664" s="103"/>
      <c r="AX664" s="103"/>
      <c r="AY664" s="103"/>
      <c r="AZ664" s="103"/>
      <c r="BA664" s="103"/>
    </row>
    <row r="665" spans="23:53" ht="15.75" customHeight="1" x14ac:dyDescent="0.25">
      <c r="W665" s="103"/>
      <c r="X665" s="103"/>
      <c r="Y665" s="103"/>
      <c r="Z665" s="103"/>
      <c r="AA665" s="103"/>
      <c r="AB665" s="103"/>
      <c r="AC665" s="103"/>
      <c r="AD665" s="103"/>
      <c r="AE665" s="103"/>
      <c r="AF665" s="103"/>
      <c r="AG665" s="103"/>
      <c r="AH665" s="103"/>
      <c r="AI665" s="103"/>
      <c r="AJ665" s="103"/>
      <c r="AX665" s="103"/>
      <c r="AY665" s="103"/>
      <c r="AZ665" s="103"/>
      <c r="BA665" s="103"/>
    </row>
    <row r="666" spans="23:53" ht="15.75" customHeight="1" x14ac:dyDescent="0.25">
      <c r="W666" s="103"/>
      <c r="X666" s="103"/>
      <c r="Y666" s="103"/>
      <c r="Z666" s="103"/>
      <c r="AA666" s="103"/>
      <c r="AB666" s="103"/>
      <c r="AC666" s="103"/>
      <c r="AD666" s="103"/>
      <c r="AE666" s="103"/>
      <c r="AF666" s="103"/>
      <c r="AG666" s="103"/>
      <c r="AH666" s="103"/>
      <c r="AI666" s="103"/>
      <c r="AJ666" s="103"/>
      <c r="AX666" s="103"/>
      <c r="AY666" s="103"/>
      <c r="AZ666" s="103"/>
      <c r="BA666" s="103"/>
    </row>
    <row r="667" spans="23:53" ht="15.75" customHeight="1" x14ac:dyDescent="0.25">
      <c r="W667" s="103"/>
      <c r="X667" s="103"/>
      <c r="Y667" s="103"/>
      <c r="Z667" s="103"/>
      <c r="AA667" s="103"/>
      <c r="AB667" s="103"/>
      <c r="AC667" s="103"/>
      <c r="AD667" s="103"/>
      <c r="AE667" s="103"/>
      <c r="AF667" s="103"/>
      <c r="AG667" s="103"/>
      <c r="AH667" s="103"/>
      <c r="AI667" s="103"/>
      <c r="AJ667" s="103"/>
      <c r="AX667" s="103"/>
      <c r="AY667" s="103"/>
      <c r="AZ667" s="103"/>
      <c r="BA667" s="103"/>
    </row>
    <row r="668" spans="23:53" ht="15.75" customHeight="1" x14ac:dyDescent="0.25">
      <c r="W668" s="103"/>
      <c r="X668" s="103"/>
      <c r="Y668" s="103"/>
      <c r="Z668" s="103"/>
      <c r="AA668" s="103"/>
      <c r="AB668" s="103"/>
      <c r="AC668" s="103"/>
      <c r="AD668" s="103"/>
      <c r="AE668" s="103"/>
      <c r="AF668" s="103"/>
      <c r="AG668" s="103"/>
      <c r="AH668" s="103"/>
      <c r="AI668" s="103"/>
      <c r="AJ668" s="103"/>
      <c r="AX668" s="103"/>
      <c r="AY668" s="103"/>
      <c r="AZ668" s="103"/>
      <c r="BA668" s="103"/>
    </row>
    <row r="669" spans="23:53" ht="15.75" customHeight="1" x14ac:dyDescent="0.25">
      <c r="W669" s="103"/>
      <c r="X669" s="103"/>
      <c r="Y669" s="103"/>
      <c r="Z669" s="103"/>
      <c r="AA669" s="103"/>
      <c r="AB669" s="103"/>
      <c r="AC669" s="103"/>
      <c r="AD669" s="103"/>
      <c r="AE669" s="103"/>
      <c r="AF669" s="103"/>
      <c r="AG669" s="103"/>
      <c r="AH669" s="103"/>
      <c r="AI669" s="103"/>
      <c r="AJ669" s="103"/>
      <c r="AX669" s="103"/>
      <c r="AY669" s="103"/>
      <c r="AZ669" s="103"/>
      <c r="BA669" s="103"/>
    </row>
    <row r="670" spans="23:53" ht="15.75" customHeight="1" x14ac:dyDescent="0.25">
      <c r="W670" s="103"/>
      <c r="X670" s="103"/>
      <c r="Y670" s="103"/>
      <c r="Z670" s="103"/>
      <c r="AA670" s="103"/>
      <c r="AB670" s="103"/>
      <c r="AC670" s="103"/>
      <c r="AD670" s="103"/>
      <c r="AE670" s="103"/>
      <c r="AF670" s="103"/>
      <c r="AG670" s="103"/>
      <c r="AH670" s="103"/>
      <c r="AI670" s="103"/>
      <c r="AJ670" s="103"/>
      <c r="AX670" s="103"/>
      <c r="AY670" s="103"/>
      <c r="AZ670" s="103"/>
      <c r="BA670" s="103"/>
    </row>
    <row r="671" spans="23:53" ht="15.75" customHeight="1" x14ac:dyDescent="0.25">
      <c r="W671" s="103"/>
      <c r="X671" s="103"/>
      <c r="Y671" s="103"/>
      <c r="Z671" s="103"/>
      <c r="AA671" s="103"/>
      <c r="AB671" s="103"/>
      <c r="AC671" s="103"/>
      <c r="AD671" s="103"/>
      <c r="AE671" s="103"/>
      <c r="AF671" s="103"/>
      <c r="AG671" s="103"/>
      <c r="AH671" s="103"/>
      <c r="AI671" s="103"/>
      <c r="AJ671" s="103"/>
      <c r="AX671" s="103"/>
      <c r="AY671" s="103"/>
      <c r="AZ671" s="103"/>
      <c r="BA671" s="103"/>
    </row>
    <row r="672" spans="23:53" ht="15.75" customHeight="1" x14ac:dyDescent="0.25">
      <c r="W672" s="103"/>
      <c r="X672" s="103"/>
      <c r="Y672" s="103"/>
      <c r="Z672" s="103"/>
      <c r="AA672" s="103"/>
      <c r="AB672" s="103"/>
      <c r="AC672" s="103"/>
      <c r="AD672" s="103"/>
      <c r="AE672" s="103"/>
      <c r="AF672" s="103"/>
      <c r="AG672" s="103"/>
      <c r="AH672" s="103"/>
      <c r="AI672" s="103"/>
      <c r="AJ672" s="103"/>
      <c r="AX672" s="103"/>
      <c r="AY672" s="103"/>
      <c r="AZ672" s="103"/>
      <c r="BA672" s="103"/>
    </row>
    <row r="673" spans="23:53" ht="15.75" customHeight="1" x14ac:dyDescent="0.25">
      <c r="W673" s="103"/>
      <c r="X673" s="103"/>
      <c r="Y673" s="103"/>
      <c r="Z673" s="103"/>
      <c r="AA673" s="103"/>
      <c r="AB673" s="103"/>
      <c r="AC673" s="103"/>
      <c r="AD673" s="103"/>
      <c r="AE673" s="103"/>
      <c r="AF673" s="103"/>
      <c r="AG673" s="103"/>
      <c r="AH673" s="103"/>
      <c r="AI673" s="103"/>
      <c r="AJ673" s="103"/>
      <c r="AX673" s="103"/>
      <c r="AY673" s="103"/>
      <c r="AZ673" s="103"/>
      <c r="BA673" s="103"/>
    </row>
    <row r="674" spans="23:53" ht="15.75" customHeight="1" x14ac:dyDescent="0.25">
      <c r="W674" s="103"/>
      <c r="X674" s="103"/>
      <c r="Y674" s="103"/>
      <c r="Z674" s="103"/>
      <c r="AA674" s="103"/>
      <c r="AB674" s="103"/>
      <c r="AC674" s="103"/>
      <c r="AD674" s="103"/>
      <c r="AE674" s="103"/>
      <c r="AF674" s="103"/>
      <c r="AG674" s="103"/>
      <c r="AH674" s="103"/>
      <c r="AI674" s="103"/>
      <c r="AJ674" s="103"/>
      <c r="AX674" s="103"/>
      <c r="AY674" s="103"/>
      <c r="AZ674" s="103"/>
      <c r="BA674" s="103"/>
    </row>
    <row r="675" spans="23:53" ht="15.75" customHeight="1" x14ac:dyDescent="0.25">
      <c r="W675" s="103"/>
      <c r="X675" s="103"/>
      <c r="Y675" s="103"/>
      <c r="Z675" s="103"/>
      <c r="AA675" s="103"/>
      <c r="AB675" s="103"/>
      <c r="AC675" s="103"/>
      <c r="AD675" s="103"/>
      <c r="AE675" s="103"/>
      <c r="AF675" s="103"/>
      <c r="AG675" s="103"/>
      <c r="AH675" s="103"/>
      <c r="AI675" s="103"/>
      <c r="AJ675" s="103"/>
      <c r="AX675" s="103"/>
      <c r="AY675" s="103"/>
      <c r="AZ675" s="103"/>
      <c r="BA675" s="103"/>
    </row>
    <row r="676" spans="23:53" ht="15.75" customHeight="1" x14ac:dyDescent="0.25">
      <c r="W676" s="103"/>
      <c r="X676" s="103"/>
      <c r="Y676" s="103"/>
      <c r="Z676" s="103"/>
      <c r="AA676" s="103"/>
      <c r="AB676" s="103"/>
      <c r="AC676" s="103"/>
      <c r="AD676" s="103"/>
      <c r="AE676" s="103"/>
      <c r="AF676" s="103"/>
      <c r="AG676" s="103"/>
      <c r="AH676" s="103"/>
      <c r="AI676" s="103"/>
      <c r="AJ676" s="103"/>
      <c r="AX676" s="103"/>
      <c r="AY676" s="103"/>
      <c r="AZ676" s="103"/>
      <c r="BA676" s="103"/>
    </row>
    <row r="677" spans="23:53" ht="15.75" customHeight="1" x14ac:dyDescent="0.25">
      <c r="W677" s="103"/>
      <c r="X677" s="103"/>
      <c r="Y677" s="103"/>
      <c r="Z677" s="103"/>
      <c r="AA677" s="103"/>
      <c r="AB677" s="103"/>
      <c r="AC677" s="103"/>
      <c r="AD677" s="103"/>
      <c r="AE677" s="103"/>
      <c r="AF677" s="103"/>
      <c r="AG677" s="103"/>
      <c r="AH677" s="103"/>
      <c r="AI677" s="103"/>
      <c r="AJ677" s="103"/>
      <c r="AX677" s="103"/>
      <c r="AY677" s="103"/>
      <c r="AZ677" s="103"/>
      <c r="BA677" s="103"/>
    </row>
    <row r="678" spans="23:53" ht="15.75" customHeight="1" x14ac:dyDescent="0.25">
      <c r="W678" s="103"/>
      <c r="X678" s="103"/>
      <c r="Y678" s="103"/>
      <c r="Z678" s="103"/>
      <c r="AA678" s="103"/>
      <c r="AB678" s="103"/>
      <c r="AC678" s="103"/>
      <c r="AD678" s="103"/>
      <c r="AE678" s="103"/>
      <c r="AF678" s="103"/>
      <c r="AG678" s="103"/>
      <c r="AH678" s="103"/>
      <c r="AI678" s="103"/>
      <c r="AJ678" s="103"/>
      <c r="AX678" s="103"/>
      <c r="AY678" s="103"/>
      <c r="AZ678" s="103"/>
      <c r="BA678" s="103"/>
    </row>
    <row r="679" spans="23:53" ht="15.75" customHeight="1" x14ac:dyDescent="0.25">
      <c r="W679" s="103"/>
      <c r="X679" s="103"/>
      <c r="Y679" s="103"/>
      <c r="Z679" s="103"/>
      <c r="AA679" s="103"/>
      <c r="AB679" s="103"/>
      <c r="AC679" s="103"/>
      <c r="AD679" s="103"/>
      <c r="AE679" s="103"/>
      <c r="AF679" s="103"/>
      <c r="AG679" s="103"/>
      <c r="AH679" s="103"/>
      <c r="AI679" s="103"/>
      <c r="AJ679" s="103"/>
      <c r="AX679" s="103"/>
      <c r="AY679" s="103"/>
      <c r="AZ679" s="103"/>
      <c r="BA679" s="103"/>
    </row>
    <row r="680" spans="23:53" ht="15.75" customHeight="1" x14ac:dyDescent="0.25">
      <c r="W680" s="103"/>
      <c r="X680" s="103"/>
      <c r="Y680" s="103"/>
      <c r="Z680" s="103"/>
      <c r="AA680" s="103"/>
      <c r="AB680" s="103"/>
      <c r="AC680" s="103"/>
      <c r="AD680" s="103"/>
      <c r="AE680" s="103"/>
      <c r="AF680" s="103"/>
      <c r="AG680" s="103"/>
      <c r="AH680" s="103"/>
      <c r="AI680" s="103"/>
      <c r="AJ680" s="103"/>
      <c r="AX680" s="103"/>
      <c r="AY680" s="103"/>
      <c r="AZ680" s="103"/>
      <c r="BA680" s="103"/>
    </row>
    <row r="681" spans="23:53" ht="15.75" customHeight="1" x14ac:dyDescent="0.25">
      <c r="W681" s="103"/>
      <c r="X681" s="103"/>
      <c r="Y681" s="103"/>
      <c r="Z681" s="103"/>
      <c r="AA681" s="103"/>
      <c r="AB681" s="103"/>
      <c r="AC681" s="103"/>
      <c r="AD681" s="103"/>
      <c r="AE681" s="103"/>
      <c r="AF681" s="103"/>
      <c r="AG681" s="103"/>
      <c r="AH681" s="103"/>
      <c r="AI681" s="103"/>
      <c r="AJ681" s="103"/>
      <c r="AX681" s="103"/>
      <c r="AY681" s="103"/>
      <c r="AZ681" s="103"/>
      <c r="BA681" s="103"/>
    </row>
    <row r="682" spans="23:53" ht="15.75" customHeight="1" x14ac:dyDescent="0.25">
      <c r="W682" s="103"/>
      <c r="X682" s="103"/>
      <c r="Y682" s="103"/>
      <c r="Z682" s="103"/>
      <c r="AA682" s="103"/>
      <c r="AB682" s="103"/>
      <c r="AC682" s="103"/>
      <c r="AD682" s="103"/>
      <c r="AE682" s="103"/>
      <c r="AF682" s="103"/>
      <c r="AG682" s="103"/>
      <c r="AH682" s="103"/>
      <c r="AI682" s="103"/>
      <c r="AJ682" s="103"/>
      <c r="AX682" s="103"/>
      <c r="AY682" s="103"/>
      <c r="AZ682" s="103"/>
      <c r="BA682" s="103"/>
    </row>
    <row r="683" spans="23:53" ht="15.75" customHeight="1" x14ac:dyDescent="0.25">
      <c r="W683" s="103"/>
      <c r="X683" s="103"/>
      <c r="Y683" s="103"/>
      <c r="Z683" s="103"/>
      <c r="AA683" s="103"/>
      <c r="AB683" s="103"/>
      <c r="AC683" s="103"/>
      <c r="AD683" s="103"/>
      <c r="AE683" s="103"/>
      <c r="AF683" s="103"/>
      <c r="AG683" s="103"/>
      <c r="AH683" s="103"/>
      <c r="AI683" s="103"/>
      <c r="AJ683" s="103"/>
      <c r="AX683" s="103"/>
      <c r="AY683" s="103"/>
      <c r="AZ683" s="103"/>
      <c r="BA683" s="103"/>
    </row>
    <row r="684" spans="23:53" ht="15.75" customHeight="1" x14ac:dyDescent="0.25">
      <c r="W684" s="103"/>
      <c r="X684" s="103"/>
      <c r="Y684" s="103"/>
      <c r="Z684" s="103"/>
      <c r="AA684" s="103"/>
      <c r="AB684" s="103"/>
      <c r="AC684" s="103"/>
      <c r="AD684" s="103"/>
      <c r="AE684" s="103"/>
      <c r="AF684" s="103"/>
      <c r="AG684" s="103"/>
      <c r="AH684" s="103"/>
      <c r="AI684" s="103"/>
      <c r="AJ684" s="103"/>
      <c r="AX684" s="103"/>
      <c r="AY684" s="103"/>
      <c r="AZ684" s="103"/>
      <c r="BA684" s="103"/>
    </row>
    <row r="685" spans="23:53" ht="15.75" customHeight="1" x14ac:dyDescent="0.25">
      <c r="W685" s="103"/>
      <c r="X685" s="103"/>
      <c r="Y685" s="103"/>
      <c r="Z685" s="103"/>
      <c r="AA685" s="103"/>
      <c r="AB685" s="103"/>
      <c r="AC685" s="103"/>
      <c r="AD685" s="103"/>
      <c r="AE685" s="103"/>
      <c r="AF685" s="103"/>
      <c r="AG685" s="103"/>
      <c r="AH685" s="103"/>
      <c r="AI685" s="103"/>
      <c r="AJ685" s="103"/>
      <c r="AX685" s="103"/>
      <c r="AY685" s="103"/>
      <c r="AZ685" s="103"/>
      <c r="BA685" s="103"/>
    </row>
    <row r="686" spans="23:53" ht="15.75" customHeight="1" x14ac:dyDescent="0.25">
      <c r="W686" s="103"/>
      <c r="X686" s="103"/>
      <c r="Y686" s="103"/>
      <c r="Z686" s="103"/>
      <c r="AA686" s="103"/>
      <c r="AB686" s="103"/>
      <c r="AC686" s="103"/>
      <c r="AD686" s="103"/>
      <c r="AE686" s="103"/>
      <c r="AF686" s="103"/>
      <c r="AG686" s="103"/>
      <c r="AH686" s="103"/>
      <c r="AI686" s="103"/>
      <c r="AJ686" s="103"/>
      <c r="AX686" s="103"/>
      <c r="AY686" s="103"/>
      <c r="AZ686" s="103"/>
      <c r="BA686" s="103"/>
    </row>
    <row r="687" spans="23:53" ht="15.75" customHeight="1" x14ac:dyDescent="0.25">
      <c r="W687" s="103"/>
      <c r="X687" s="103"/>
      <c r="Y687" s="103"/>
      <c r="Z687" s="103"/>
      <c r="AA687" s="103"/>
      <c r="AB687" s="103"/>
      <c r="AC687" s="103"/>
      <c r="AD687" s="103"/>
      <c r="AE687" s="103"/>
      <c r="AF687" s="103"/>
      <c r="AG687" s="103"/>
      <c r="AH687" s="103"/>
      <c r="AI687" s="103"/>
      <c r="AJ687" s="103"/>
      <c r="AX687" s="103"/>
      <c r="AY687" s="103"/>
      <c r="AZ687" s="103"/>
      <c r="BA687" s="103"/>
    </row>
    <row r="688" spans="23:53" ht="15.75" customHeight="1" x14ac:dyDescent="0.25">
      <c r="W688" s="103"/>
      <c r="X688" s="103"/>
      <c r="Y688" s="103"/>
      <c r="Z688" s="103"/>
      <c r="AA688" s="103"/>
      <c r="AB688" s="103"/>
      <c r="AC688" s="103"/>
      <c r="AD688" s="103"/>
      <c r="AE688" s="103"/>
      <c r="AF688" s="103"/>
      <c r="AG688" s="103"/>
      <c r="AH688" s="103"/>
      <c r="AI688" s="103"/>
      <c r="AJ688" s="103"/>
      <c r="AX688" s="103"/>
      <c r="AY688" s="103"/>
      <c r="AZ688" s="103"/>
      <c r="BA688" s="103"/>
    </row>
    <row r="689" spans="23:53" ht="15.75" customHeight="1" x14ac:dyDescent="0.25">
      <c r="W689" s="103"/>
      <c r="X689" s="103"/>
      <c r="Y689" s="103"/>
      <c r="Z689" s="103"/>
      <c r="AA689" s="103"/>
      <c r="AB689" s="103"/>
      <c r="AC689" s="103"/>
      <c r="AD689" s="103"/>
      <c r="AE689" s="103"/>
      <c r="AF689" s="103"/>
      <c r="AG689" s="103"/>
      <c r="AH689" s="103"/>
      <c r="AI689" s="103"/>
      <c r="AJ689" s="103"/>
      <c r="AX689" s="103"/>
      <c r="AY689" s="103"/>
      <c r="AZ689" s="103"/>
      <c r="BA689" s="103"/>
    </row>
    <row r="690" spans="23:53" ht="15.75" customHeight="1" x14ac:dyDescent="0.25">
      <c r="W690" s="103"/>
      <c r="X690" s="103"/>
      <c r="Y690" s="103"/>
      <c r="Z690" s="103"/>
      <c r="AA690" s="103"/>
      <c r="AB690" s="103"/>
      <c r="AC690" s="103"/>
      <c r="AD690" s="103"/>
      <c r="AE690" s="103"/>
      <c r="AF690" s="103"/>
      <c r="AG690" s="103"/>
      <c r="AH690" s="103"/>
      <c r="AI690" s="103"/>
      <c r="AJ690" s="103"/>
      <c r="AX690" s="103"/>
      <c r="AY690" s="103"/>
      <c r="AZ690" s="103"/>
      <c r="BA690" s="103"/>
    </row>
    <row r="691" spans="23:53" ht="15.75" customHeight="1" x14ac:dyDescent="0.25">
      <c r="W691" s="103"/>
      <c r="X691" s="103"/>
      <c r="Y691" s="103"/>
      <c r="Z691" s="103"/>
      <c r="AA691" s="103"/>
      <c r="AB691" s="103"/>
      <c r="AC691" s="103"/>
      <c r="AD691" s="103"/>
      <c r="AE691" s="103"/>
      <c r="AF691" s="103"/>
      <c r="AG691" s="103"/>
      <c r="AH691" s="103"/>
      <c r="AI691" s="103"/>
      <c r="AJ691" s="103"/>
      <c r="AX691" s="103"/>
      <c r="AY691" s="103"/>
      <c r="AZ691" s="103"/>
      <c r="BA691" s="103"/>
    </row>
    <row r="692" spans="23:53" ht="15.75" customHeight="1" x14ac:dyDescent="0.25">
      <c r="W692" s="103"/>
      <c r="X692" s="103"/>
      <c r="Y692" s="103"/>
      <c r="Z692" s="103"/>
      <c r="AA692" s="103"/>
      <c r="AB692" s="103"/>
      <c r="AC692" s="103"/>
      <c r="AD692" s="103"/>
      <c r="AE692" s="103"/>
      <c r="AF692" s="103"/>
      <c r="AG692" s="103"/>
      <c r="AH692" s="103"/>
      <c r="AI692" s="103"/>
      <c r="AJ692" s="103"/>
      <c r="AX692" s="103"/>
      <c r="AY692" s="103"/>
      <c r="AZ692" s="103"/>
      <c r="BA692" s="103"/>
    </row>
    <row r="693" spans="23:53" ht="15.75" customHeight="1" x14ac:dyDescent="0.25">
      <c r="W693" s="103"/>
      <c r="X693" s="103"/>
      <c r="Y693" s="103"/>
      <c r="Z693" s="103"/>
      <c r="AA693" s="103"/>
      <c r="AB693" s="103"/>
      <c r="AC693" s="103"/>
      <c r="AD693" s="103"/>
      <c r="AE693" s="103"/>
      <c r="AF693" s="103"/>
      <c r="AG693" s="103"/>
      <c r="AH693" s="103"/>
      <c r="AI693" s="103"/>
      <c r="AJ693" s="103"/>
      <c r="AX693" s="103"/>
      <c r="AY693" s="103"/>
      <c r="AZ693" s="103"/>
      <c r="BA693" s="103"/>
    </row>
    <row r="694" spans="23:53" ht="15.75" customHeight="1" x14ac:dyDescent="0.25">
      <c r="W694" s="103"/>
      <c r="X694" s="103"/>
      <c r="Y694" s="103"/>
      <c r="Z694" s="103"/>
      <c r="AA694" s="103"/>
      <c r="AB694" s="103"/>
      <c r="AC694" s="103"/>
      <c r="AD694" s="103"/>
      <c r="AE694" s="103"/>
      <c r="AF694" s="103"/>
      <c r="AG694" s="103"/>
      <c r="AH694" s="103"/>
      <c r="AI694" s="103"/>
      <c r="AJ694" s="103"/>
      <c r="AX694" s="103"/>
      <c r="AY694" s="103"/>
      <c r="AZ694" s="103"/>
      <c r="BA694" s="103"/>
    </row>
    <row r="695" spans="23:53" ht="15.75" customHeight="1" x14ac:dyDescent="0.25">
      <c r="W695" s="103"/>
      <c r="X695" s="103"/>
      <c r="Y695" s="103"/>
      <c r="Z695" s="103"/>
      <c r="AA695" s="103"/>
      <c r="AB695" s="103"/>
      <c r="AC695" s="103"/>
      <c r="AD695" s="103"/>
      <c r="AE695" s="103"/>
      <c r="AF695" s="103"/>
      <c r="AG695" s="103"/>
      <c r="AH695" s="103"/>
      <c r="AI695" s="103"/>
      <c r="AJ695" s="103"/>
      <c r="AX695" s="103"/>
      <c r="AY695" s="103"/>
      <c r="AZ695" s="103"/>
      <c r="BA695" s="103"/>
    </row>
    <row r="696" spans="23:53" ht="15.75" customHeight="1" x14ac:dyDescent="0.25">
      <c r="W696" s="103"/>
      <c r="X696" s="103"/>
      <c r="Y696" s="103"/>
      <c r="Z696" s="103"/>
      <c r="AA696" s="103"/>
      <c r="AB696" s="103"/>
      <c r="AC696" s="103"/>
      <c r="AD696" s="103"/>
      <c r="AE696" s="103"/>
      <c r="AF696" s="103"/>
      <c r="AG696" s="103"/>
      <c r="AH696" s="103"/>
      <c r="AI696" s="103"/>
      <c r="AJ696" s="103"/>
      <c r="AX696" s="103"/>
      <c r="AY696" s="103"/>
      <c r="AZ696" s="103"/>
      <c r="BA696" s="103"/>
    </row>
    <row r="697" spans="23:53" ht="15.75" customHeight="1" x14ac:dyDescent="0.25">
      <c r="W697" s="103"/>
      <c r="X697" s="103"/>
      <c r="Y697" s="103"/>
      <c r="Z697" s="103"/>
      <c r="AA697" s="103"/>
      <c r="AB697" s="103"/>
      <c r="AC697" s="103"/>
      <c r="AD697" s="103"/>
      <c r="AE697" s="103"/>
      <c r="AF697" s="103"/>
      <c r="AG697" s="103"/>
      <c r="AH697" s="103"/>
      <c r="AI697" s="103"/>
      <c r="AJ697" s="103"/>
      <c r="AX697" s="103"/>
      <c r="AY697" s="103"/>
      <c r="AZ697" s="103"/>
      <c r="BA697" s="103"/>
    </row>
    <row r="698" spans="23:53" ht="15.75" customHeight="1" x14ac:dyDescent="0.25">
      <c r="W698" s="103"/>
      <c r="X698" s="103"/>
      <c r="Y698" s="103"/>
      <c r="Z698" s="103"/>
      <c r="AA698" s="103"/>
      <c r="AB698" s="103"/>
      <c r="AC698" s="103"/>
      <c r="AD698" s="103"/>
      <c r="AE698" s="103"/>
      <c r="AF698" s="103"/>
      <c r="AG698" s="103"/>
      <c r="AH698" s="103"/>
      <c r="AI698" s="103"/>
      <c r="AJ698" s="103"/>
      <c r="AX698" s="103"/>
      <c r="AY698" s="103"/>
      <c r="AZ698" s="103"/>
      <c r="BA698" s="103"/>
    </row>
    <row r="699" spans="23:53" ht="15.75" customHeight="1" x14ac:dyDescent="0.25">
      <c r="W699" s="103"/>
      <c r="X699" s="103"/>
      <c r="Y699" s="103"/>
      <c r="Z699" s="103"/>
      <c r="AA699" s="103"/>
      <c r="AB699" s="103"/>
      <c r="AC699" s="103"/>
      <c r="AD699" s="103"/>
      <c r="AE699" s="103"/>
      <c r="AF699" s="103"/>
      <c r="AG699" s="103"/>
      <c r="AH699" s="103"/>
      <c r="AI699" s="103"/>
      <c r="AJ699" s="103"/>
      <c r="AX699" s="103"/>
      <c r="AY699" s="103"/>
      <c r="AZ699" s="103"/>
      <c r="BA699" s="103"/>
    </row>
    <row r="700" spans="23:53" ht="15.75" customHeight="1" x14ac:dyDescent="0.25">
      <c r="W700" s="103"/>
      <c r="X700" s="103"/>
      <c r="Y700" s="103"/>
      <c r="Z700" s="103"/>
      <c r="AA700" s="103"/>
      <c r="AB700" s="103"/>
      <c r="AC700" s="103"/>
      <c r="AD700" s="103"/>
      <c r="AE700" s="103"/>
      <c r="AF700" s="103"/>
      <c r="AG700" s="103"/>
      <c r="AH700" s="103"/>
      <c r="AI700" s="103"/>
      <c r="AJ700" s="103"/>
      <c r="AX700" s="103"/>
      <c r="AY700" s="103"/>
      <c r="AZ700" s="103"/>
      <c r="BA700" s="103"/>
    </row>
    <row r="701" spans="23:53" ht="15.75" customHeight="1" x14ac:dyDescent="0.25">
      <c r="W701" s="103"/>
      <c r="X701" s="103"/>
      <c r="Y701" s="103"/>
      <c r="Z701" s="103"/>
      <c r="AA701" s="103"/>
      <c r="AB701" s="103"/>
      <c r="AC701" s="103"/>
      <c r="AD701" s="103"/>
      <c r="AE701" s="103"/>
      <c r="AF701" s="103"/>
      <c r="AG701" s="103"/>
      <c r="AH701" s="103"/>
      <c r="AI701" s="103"/>
      <c r="AJ701" s="103"/>
      <c r="AX701" s="103"/>
      <c r="AY701" s="103"/>
      <c r="AZ701" s="103"/>
      <c r="BA701" s="103"/>
    </row>
    <row r="702" spans="23:53" ht="15.75" customHeight="1" x14ac:dyDescent="0.25">
      <c r="W702" s="103"/>
      <c r="X702" s="103"/>
      <c r="Y702" s="103"/>
      <c r="Z702" s="103"/>
      <c r="AA702" s="103"/>
      <c r="AB702" s="103"/>
      <c r="AC702" s="103"/>
      <c r="AD702" s="103"/>
      <c r="AE702" s="103"/>
      <c r="AF702" s="103"/>
      <c r="AG702" s="103"/>
      <c r="AH702" s="103"/>
      <c r="AI702" s="103"/>
      <c r="AJ702" s="103"/>
      <c r="AX702" s="103"/>
      <c r="AY702" s="103"/>
      <c r="AZ702" s="103"/>
      <c r="BA702" s="103"/>
    </row>
    <row r="703" spans="23:53" ht="15.75" customHeight="1" x14ac:dyDescent="0.25">
      <c r="W703" s="103"/>
      <c r="X703" s="103"/>
      <c r="Y703" s="103"/>
      <c r="Z703" s="103"/>
      <c r="AA703" s="103"/>
      <c r="AB703" s="103"/>
      <c r="AC703" s="103"/>
      <c r="AD703" s="103"/>
      <c r="AE703" s="103"/>
      <c r="AF703" s="103"/>
      <c r="AG703" s="103"/>
      <c r="AH703" s="103"/>
      <c r="AI703" s="103"/>
      <c r="AJ703" s="103"/>
      <c r="AX703" s="103"/>
      <c r="AY703" s="103"/>
      <c r="AZ703" s="103"/>
      <c r="BA703" s="103"/>
    </row>
    <row r="704" spans="23:53" ht="15.75" customHeight="1" x14ac:dyDescent="0.25">
      <c r="W704" s="103"/>
      <c r="X704" s="103"/>
      <c r="Y704" s="103"/>
      <c r="Z704" s="103"/>
      <c r="AA704" s="103"/>
      <c r="AB704" s="103"/>
      <c r="AC704" s="103"/>
      <c r="AD704" s="103"/>
      <c r="AE704" s="103"/>
      <c r="AF704" s="103"/>
      <c r="AG704" s="103"/>
      <c r="AH704" s="103"/>
      <c r="AI704" s="103"/>
      <c r="AJ704" s="103"/>
      <c r="AX704" s="103"/>
      <c r="AY704" s="103"/>
      <c r="AZ704" s="103"/>
      <c r="BA704" s="103"/>
    </row>
    <row r="705" spans="23:53" ht="15.75" customHeight="1" x14ac:dyDescent="0.25">
      <c r="W705" s="103"/>
      <c r="X705" s="103"/>
      <c r="Y705" s="103"/>
      <c r="Z705" s="103"/>
      <c r="AA705" s="103"/>
      <c r="AB705" s="103"/>
      <c r="AC705" s="103"/>
      <c r="AD705" s="103"/>
      <c r="AE705" s="103"/>
      <c r="AF705" s="103"/>
      <c r="AG705" s="103"/>
      <c r="AH705" s="103"/>
      <c r="AI705" s="103"/>
      <c r="AJ705" s="103"/>
      <c r="AX705" s="103"/>
      <c r="AY705" s="103"/>
      <c r="AZ705" s="103"/>
      <c r="BA705" s="103"/>
    </row>
    <row r="706" spans="23:53" ht="15.75" customHeight="1" x14ac:dyDescent="0.25">
      <c r="W706" s="103"/>
      <c r="X706" s="103"/>
      <c r="Y706" s="103"/>
      <c r="Z706" s="103"/>
      <c r="AA706" s="103"/>
      <c r="AB706" s="103"/>
      <c r="AC706" s="103"/>
      <c r="AD706" s="103"/>
      <c r="AE706" s="103"/>
      <c r="AF706" s="103"/>
      <c r="AG706" s="103"/>
      <c r="AH706" s="103"/>
      <c r="AI706" s="103"/>
      <c r="AJ706" s="103"/>
      <c r="AX706" s="103"/>
      <c r="AY706" s="103"/>
      <c r="AZ706" s="103"/>
      <c r="BA706" s="103"/>
    </row>
    <row r="707" spans="23:53" ht="15.75" customHeight="1" x14ac:dyDescent="0.25">
      <c r="W707" s="103"/>
      <c r="X707" s="103"/>
      <c r="Y707" s="103"/>
      <c r="Z707" s="103"/>
      <c r="AA707" s="103"/>
      <c r="AB707" s="103"/>
      <c r="AC707" s="103"/>
      <c r="AD707" s="103"/>
      <c r="AE707" s="103"/>
      <c r="AF707" s="103"/>
      <c r="AG707" s="103"/>
      <c r="AH707" s="103"/>
      <c r="AI707" s="103"/>
      <c r="AJ707" s="103"/>
      <c r="AX707" s="103"/>
      <c r="AY707" s="103"/>
      <c r="AZ707" s="103"/>
      <c r="BA707" s="103"/>
    </row>
    <row r="708" spans="23:53" ht="15.75" customHeight="1" x14ac:dyDescent="0.25">
      <c r="W708" s="103"/>
      <c r="X708" s="103"/>
      <c r="Y708" s="103"/>
      <c r="Z708" s="103"/>
      <c r="AA708" s="103"/>
      <c r="AB708" s="103"/>
      <c r="AC708" s="103"/>
      <c r="AD708" s="103"/>
      <c r="AE708" s="103"/>
      <c r="AF708" s="103"/>
      <c r="AG708" s="103"/>
      <c r="AH708" s="103"/>
      <c r="AI708" s="103"/>
      <c r="AJ708" s="103"/>
      <c r="AX708" s="103"/>
      <c r="AY708" s="103"/>
      <c r="AZ708" s="103"/>
      <c r="BA708" s="103"/>
    </row>
    <row r="709" spans="23:53" ht="15.75" customHeight="1" x14ac:dyDescent="0.25">
      <c r="W709" s="103"/>
      <c r="X709" s="103"/>
      <c r="Y709" s="103"/>
      <c r="Z709" s="103"/>
      <c r="AA709" s="103"/>
      <c r="AB709" s="103"/>
      <c r="AC709" s="103"/>
      <c r="AD709" s="103"/>
      <c r="AE709" s="103"/>
      <c r="AF709" s="103"/>
      <c r="AG709" s="103"/>
      <c r="AH709" s="103"/>
      <c r="AI709" s="103"/>
      <c r="AJ709" s="103"/>
      <c r="AX709" s="103"/>
      <c r="AY709" s="103"/>
      <c r="AZ709" s="103"/>
      <c r="BA709" s="103"/>
    </row>
    <row r="710" spans="23:53" ht="15.75" customHeight="1" x14ac:dyDescent="0.25">
      <c r="W710" s="103"/>
      <c r="X710" s="103"/>
      <c r="Y710" s="103"/>
      <c r="Z710" s="103"/>
      <c r="AA710" s="103"/>
      <c r="AB710" s="103"/>
      <c r="AC710" s="103"/>
      <c r="AD710" s="103"/>
      <c r="AE710" s="103"/>
      <c r="AF710" s="103"/>
      <c r="AG710" s="103"/>
      <c r="AH710" s="103"/>
      <c r="AI710" s="103"/>
      <c r="AJ710" s="103"/>
      <c r="AX710" s="103"/>
      <c r="AY710" s="103"/>
      <c r="AZ710" s="103"/>
      <c r="BA710" s="103"/>
    </row>
    <row r="711" spans="23:53" ht="15.75" customHeight="1" x14ac:dyDescent="0.25">
      <c r="W711" s="103"/>
      <c r="X711" s="103"/>
      <c r="Y711" s="103"/>
      <c r="Z711" s="103"/>
      <c r="AA711" s="103"/>
      <c r="AB711" s="103"/>
      <c r="AC711" s="103"/>
      <c r="AD711" s="103"/>
      <c r="AE711" s="103"/>
      <c r="AF711" s="103"/>
      <c r="AG711" s="103"/>
      <c r="AH711" s="103"/>
      <c r="AI711" s="103"/>
      <c r="AJ711" s="103"/>
      <c r="AX711" s="103"/>
      <c r="AY711" s="103"/>
      <c r="AZ711" s="103"/>
      <c r="BA711" s="103"/>
    </row>
    <row r="712" spans="23:53" ht="15.75" customHeight="1" x14ac:dyDescent="0.25">
      <c r="W712" s="103"/>
      <c r="X712" s="103"/>
      <c r="Y712" s="103"/>
      <c r="Z712" s="103"/>
      <c r="AA712" s="103"/>
      <c r="AB712" s="103"/>
      <c r="AC712" s="103"/>
      <c r="AD712" s="103"/>
      <c r="AE712" s="103"/>
      <c r="AF712" s="103"/>
      <c r="AG712" s="103"/>
      <c r="AH712" s="103"/>
      <c r="AI712" s="103"/>
      <c r="AJ712" s="103"/>
      <c r="AX712" s="103"/>
      <c r="AY712" s="103"/>
      <c r="AZ712" s="103"/>
      <c r="BA712" s="103"/>
    </row>
    <row r="713" spans="23:53" ht="15.75" customHeight="1" x14ac:dyDescent="0.25">
      <c r="W713" s="103"/>
      <c r="X713" s="103"/>
      <c r="Y713" s="103"/>
      <c r="Z713" s="103"/>
      <c r="AA713" s="103"/>
      <c r="AB713" s="103"/>
      <c r="AC713" s="103"/>
      <c r="AD713" s="103"/>
      <c r="AE713" s="103"/>
      <c r="AF713" s="103"/>
      <c r="AG713" s="103"/>
      <c r="AH713" s="103"/>
      <c r="AI713" s="103"/>
      <c r="AJ713" s="103"/>
      <c r="AX713" s="103"/>
      <c r="AY713" s="103"/>
      <c r="AZ713" s="103"/>
      <c r="BA713" s="103"/>
    </row>
    <row r="714" spans="23:53" ht="15.75" customHeight="1" x14ac:dyDescent="0.25">
      <c r="W714" s="103"/>
      <c r="X714" s="103"/>
      <c r="Y714" s="103"/>
      <c r="Z714" s="103"/>
      <c r="AA714" s="103"/>
      <c r="AB714" s="103"/>
      <c r="AC714" s="103"/>
      <c r="AD714" s="103"/>
      <c r="AE714" s="103"/>
      <c r="AF714" s="103"/>
      <c r="AG714" s="103"/>
      <c r="AH714" s="103"/>
      <c r="AI714" s="103"/>
      <c r="AJ714" s="103"/>
      <c r="AX714" s="103"/>
      <c r="AY714" s="103"/>
      <c r="AZ714" s="103"/>
      <c r="BA714" s="103"/>
    </row>
    <row r="715" spans="23:53" ht="15.75" customHeight="1" x14ac:dyDescent="0.25">
      <c r="W715" s="103"/>
      <c r="X715" s="103"/>
      <c r="Y715" s="103"/>
      <c r="Z715" s="103"/>
      <c r="AA715" s="103"/>
      <c r="AB715" s="103"/>
      <c r="AC715" s="103"/>
      <c r="AD715" s="103"/>
      <c r="AE715" s="103"/>
      <c r="AF715" s="103"/>
      <c r="AG715" s="103"/>
      <c r="AH715" s="103"/>
      <c r="AI715" s="103"/>
      <c r="AJ715" s="103"/>
      <c r="AX715" s="103"/>
      <c r="AY715" s="103"/>
      <c r="AZ715" s="103"/>
      <c r="BA715" s="103"/>
    </row>
    <row r="716" spans="23:53" ht="15.75" customHeight="1" x14ac:dyDescent="0.25">
      <c r="W716" s="103"/>
      <c r="X716" s="103"/>
      <c r="Y716" s="103"/>
      <c r="Z716" s="103"/>
      <c r="AA716" s="103"/>
      <c r="AB716" s="103"/>
      <c r="AC716" s="103"/>
      <c r="AD716" s="103"/>
      <c r="AE716" s="103"/>
      <c r="AF716" s="103"/>
      <c r="AG716" s="103"/>
      <c r="AH716" s="103"/>
      <c r="AI716" s="103"/>
      <c r="AJ716" s="103"/>
      <c r="AX716" s="103"/>
      <c r="AY716" s="103"/>
      <c r="AZ716" s="103"/>
      <c r="BA716" s="103"/>
    </row>
    <row r="717" spans="23:53" ht="15.75" customHeight="1" x14ac:dyDescent="0.25">
      <c r="W717" s="103"/>
      <c r="X717" s="103"/>
      <c r="Y717" s="103"/>
      <c r="Z717" s="103"/>
      <c r="AA717" s="103"/>
      <c r="AB717" s="103"/>
      <c r="AC717" s="103"/>
      <c r="AD717" s="103"/>
      <c r="AE717" s="103"/>
      <c r="AF717" s="103"/>
      <c r="AG717" s="103"/>
      <c r="AH717" s="103"/>
      <c r="AI717" s="103"/>
      <c r="AJ717" s="103"/>
      <c r="AX717" s="103"/>
      <c r="AY717" s="103"/>
      <c r="AZ717" s="103"/>
      <c r="BA717" s="103"/>
    </row>
    <row r="718" spans="23:53" ht="15.75" customHeight="1" x14ac:dyDescent="0.25">
      <c r="W718" s="103"/>
      <c r="X718" s="103"/>
      <c r="Y718" s="103"/>
      <c r="Z718" s="103"/>
      <c r="AA718" s="103"/>
      <c r="AB718" s="103"/>
      <c r="AC718" s="103"/>
      <c r="AD718" s="103"/>
      <c r="AE718" s="103"/>
      <c r="AF718" s="103"/>
      <c r="AG718" s="103"/>
      <c r="AH718" s="103"/>
      <c r="AI718" s="103"/>
      <c r="AJ718" s="103"/>
      <c r="AX718" s="103"/>
      <c r="AY718" s="103"/>
      <c r="AZ718" s="103"/>
      <c r="BA718" s="103"/>
    </row>
    <row r="719" spans="23:53" ht="15.75" customHeight="1" x14ac:dyDescent="0.25">
      <c r="W719" s="103"/>
      <c r="X719" s="103"/>
      <c r="Y719" s="103"/>
      <c r="Z719" s="103"/>
      <c r="AA719" s="103"/>
      <c r="AB719" s="103"/>
      <c r="AC719" s="103"/>
      <c r="AD719" s="103"/>
      <c r="AE719" s="103"/>
      <c r="AF719" s="103"/>
      <c r="AG719" s="103"/>
      <c r="AH719" s="103"/>
      <c r="AI719" s="103"/>
      <c r="AJ719" s="103"/>
      <c r="AX719" s="103"/>
      <c r="AY719" s="103"/>
      <c r="AZ719" s="103"/>
      <c r="BA719" s="103"/>
    </row>
    <row r="720" spans="23:53" ht="15.75" customHeight="1" x14ac:dyDescent="0.25">
      <c r="W720" s="103"/>
      <c r="X720" s="103"/>
      <c r="Y720" s="103"/>
      <c r="Z720" s="103"/>
      <c r="AA720" s="103"/>
      <c r="AB720" s="103"/>
      <c r="AC720" s="103"/>
      <c r="AD720" s="103"/>
      <c r="AE720" s="103"/>
      <c r="AF720" s="103"/>
      <c r="AG720" s="103"/>
      <c r="AH720" s="103"/>
      <c r="AI720" s="103"/>
      <c r="AJ720" s="103"/>
      <c r="AX720" s="103"/>
      <c r="AY720" s="103"/>
      <c r="AZ720" s="103"/>
      <c r="BA720" s="103"/>
    </row>
    <row r="721" spans="23:53" ht="15.75" customHeight="1" x14ac:dyDescent="0.25">
      <c r="W721" s="103"/>
      <c r="X721" s="103"/>
      <c r="Y721" s="103"/>
      <c r="Z721" s="103"/>
      <c r="AA721" s="103"/>
      <c r="AB721" s="103"/>
      <c r="AC721" s="103"/>
      <c r="AD721" s="103"/>
      <c r="AE721" s="103"/>
      <c r="AF721" s="103"/>
      <c r="AG721" s="103"/>
      <c r="AH721" s="103"/>
      <c r="AI721" s="103"/>
      <c r="AJ721" s="103"/>
      <c r="AX721" s="103"/>
      <c r="AY721" s="103"/>
      <c r="AZ721" s="103"/>
      <c r="BA721" s="103"/>
    </row>
    <row r="722" spans="23:53" ht="15.75" customHeight="1" x14ac:dyDescent="0.25">
      <c r="W722" s="103"/>
      <c r="X722" s="103"/>
      <c r="Y722" s="103"/>
      <c r="Z722" s="103"/>
      <c r="AA722" s="103"/>
      <c r="AB722" s="103"/>
      <c r="AC722" s="103"/>
      <c r="AD722" s="103"/>
      <c r="AE722" s="103"/>
      <c r="AF722" s="103"/>
      <c r="AG722" s="103"/>
      <c r="AH722" s="103"/>
      <c r="AI722" s="103"/>
      <c r="AJ722" s="103"/>
      <c r="AX722" s="103"/>
      <c r="AY722" s="103"/>
      <c r="AZ722" s="103"/>
      <c r="BA722" s="103"/>
    </row>
    <row r="723" spans="23:53" ht="15.75" customHeight="1" x14ac:dyDescent="0.25">
      <c r="W723" s="103"/>
      <c r="X723" s="103"/>
      <c r="Y723" s="103"/>
      <c r="Z723" s="103"/>
      <c r="AA723" s="103"/>
      <c r="AB723" s="103"/>
      <c r="AC723" s="103"/>
      <c r="AD723" s="103"/>
      <c r="AE723" s="103"/>
      <c r="AF723" s="103"/>
      <c r="AG723" s="103"/>
      <c r="AH723" s="103"/>
      <c r="AI723" s="103"/>
      <c r="AJ723" s="103"/>
      <c r="AX723" s="103"/>
      <c r="AY723" s="103"/>
      <c r="AZ723" s="103"/>
      <c r="BA723" s="103"/>
    </row>
    <row r="724" spans="23:53" ht="15.75" customHeight="1" x14ac:dyDescent="0.25">
      <c r="W724" s="103"/>
      <c r="X724" s="103"/>
      <c r="Y724" s="103"/>
      <c r="Z724" s="103"/>
      <c r="AA724" s="103"/>
      <c r="AB724" s="103"/>
      <c r="AC724" s="103"/>
      <c r="AD724" s="103"/>
      <c r="AE724" s="103"/>
      <c r="AF724" s="103"/>
      <c r="AG724" s="103"/>
      <c r="AH724" s="103"/>
      <c r="AI724" s="103"/>
      <c r="AJ724" s="103"/>
      <c r="AX724" s="103"/>
      <c r="AY724" s="103"/>
      <c r="AZ724" s="103"/>
      <c r="BA724" s="103"/>
    </row>
    <row r="725" spans="23:53" ht="15.75" customHeight="1" x14ac:dyDescent="0.25">
      <c r="W725" s="103"/>
      <c r="X725" s="103"/>
      <c r="Y725" s="103"/>
      <c r="Z725" s="103"/>
      <c r="AA725" s="103"/>
      <c r="AB725" s="103"/>
      <c r="AC725" s="103"/>
      <c r="AD725" s="103"/>
      <c r="AE725" s="103"/>
      <c r="AF725" s="103"/>
      <c r="AG725" s="103"/>
      <c r="AH725" s="103"/>
      <c r="AI725" s="103"/>
      <c r="AJ725" s="103"/>
      <c r="AX725" s="103"/>
      <c r="AY725" s="103"/>
      <c r="AZ725" s="103"/>
      <c r="BA725" s="103"/>
    </row>
    <row r="726" spans="23:53" ht="15.75" customHeight="1" x14ac:dyDescent="0.25">
      <c r="W726" s="103"/>
      <c r="X726" s="103"/>
      <c r="Y726" s="103"/>
      <c r="Z726" s="103"/>
      <c r="AA726" s="103"/>
      <c r="AB726" s="103"/>
      <c r="AC726" s="103"/>
      <c r="AD726" s="103"/>
      <c r="AE726" s="103"/>
      <c r="AF726" s="103"/>
      <c r="AG726" s="103"/>
      <c r="AH726" s="103"/>
      <c r="AI726" s="103"/>
      <c r="AJ726" s="103"/>
      <c r="AX726" s="103"/>
      <c r="AY726" s="103"/>
      <c r="AZ726" s="103"/>
      <c r="BA726" s="103"/>
    </row>
    <row r="727" spans="23:53" ht="15.75" customHeight="1" x14ac:dyDescent="0.25">
      <c r="W727" s="103"/>
      <c r="X727" s="103"/>
      <c r="Y727" s="103"/>
      <c r="Z727" s="103"/>
      <c r="AA727" s="103"/>
      <c r="AB727" s="103"/>
      <c r="AC727" s="103"/>
      <c r="AD727" s="103"/>
      <c r="AE727" s="103"/>
      <c r="AF727" s="103"/>
      <c r="AG727" s="103"/>
      <c r="AH727" s="103"/>
      <c r="AI727" s="103"/>
      <c r="AJ727" s="103"/>
      <c r="AX727" s="103"/>
      <c r="AY727" s="103"/>
      <c r="AZ727" s="103"/>
      <c r="BA727" s="103"/>
    </row>
    <row r="728" spans="23:53" ht="15.75" customHeight="1" x14ac:dyDescent="0.25">
      <c r="W728" s="103"/>
      <c r="X728" s="103"/>
      <c r="Y728" s="103"/>
      <c r="Z728" s="103"/>
      <c r="AA728" s="103"/>
      <c r="AB728" s="103"/>
      <c r="AC728" s="103"/>
      <c r="AD728" s="103"/>
      <c r="AE728" s="103"/>
      <c r="AF728" s="103"/>
      <c r="AG728" s="103"/>
      <c r="AH728" s="103"/>
      <c r="AI728" s="103"/>
      <c r="AJ728" s="103"/>
      <c r="AX728" s="103"/>
      <c r="AY728" s="103"/>
      <c r="AZ728" s="103"/>
      <c r="BA728" s="103"/>
    </row>
    <row r="729" spans="23:53" ht="15.75" customHeight="1" x14ac:dyDescent="0.25">
      <c r="W729" s="103"/>
      <c r="X729" s="103"/>
      <c r="Y729" s="103"/>
      <c r="Z729" s="103"/>
      <c r="AA729" s="103"/>
      <c r="AB729" s="103"/>
      <c r="AC729" s="103"/>
      <c r="AD729" s="103"/>
      <c r="AE729" s="103"/>
      <c r="AF729" s="103"/>
      <c r="AG729" s="103"/>
      <c r="AH729" s="103"/>
      <c r="AI729" s="103"/>
      <c r="AJ729" s="103"/>
      <c r="AX729" s="103"/>
      <c r="AY729" s="103"/>
      <c r="AZ729" s="103"/>
      <c r="BA729" s="103"/>
    </row>
    <row r="730" spans="23:53" ht="15.75" customHeight="1" x14ac:dyDescent="0.25">
      <c r="W730" s="103"/>
      <c r="X730" s="103"/>
      <c r="Y730" s="103"/>
      <c r="Z730" s="103"/>
      <c r="AA730" s="103"/>
      <c r="AB730" s="103"/>
      <c r="AC730" s="103"/>
      <c r="AD730" s="103"/>
      <c r="AE730" s="103"/>
      <c r="AF730" s="103"/>
      <c r="AG730" s="103"/>
      <c r="AH730" s="103"/>
      <c r="AI730" s="103"/>
      <c r="AJ730" s="103"/>
      <c r="AX730" s="103"/>
      <c r="AY730" s="103"/>
      <c r="AZ730" s="103"/>
      <c r="BA730" s="103"/>
    </row>
    <row r="731" spans="23:53" ht="15.75" customHeight="1" x14ac:dyDescent="0.25">
      <c r="W731" s="103"/>
      <c r="X731" s="103"/>
      <c r="Y731" s="103"/>
      <c r="Z731" s="103"/>
      <c r="AA731" s="103"/>
      <c r="AB731" s="103"/>
      <c r="AC731" s="103"/>
      <c r="AD731" s="103"/>
      <c r="AE731" s="103"/>
      <c r="AF731" s="103"/>
      <c r="AG731" s="103"/>
      <c r="AH731" s="103"/>
      <c r="AI731" s="103"/>
      <c r="AJ731" s="103"/>
      <c r="AX731" s="103"/>
      <c r="AY731" s="103"/>
      <c r="AZ731" s="103"/>
      <c r="BA731" s="103"/>
    </row>
    <row r="732" spans="23:53" ht="15.75" customHeight="1" x14ac:dyDescent="0.25">
      <c r="W732" s="103"/>
      <c r="X732" s="103"/>
      <c r="Y732" s="103"/>
      <c r="Z732" s="103"/>
      <c r="AA732" s="103"/>
      <c r="AB732" s="103"/>
      <c r="AC732" s="103"/>
      <c r="AD732" s="103"/>
      <c r="AE732" s="103"/>
      <c r="AF732" s="103"/>
      <c r="AG732" s="103"/>
      <c r="AH732" s="103"/>
      <c r="AI732" s="103"/>
      <c r="AJ732" s="103"/>
      <c r="AX732" s="103"/>
      <c r="AY732" s="103"/>
      <c r="AZ732" s="103"/>
      <c r="BA732" s="103"/>
    </row>
    <row r="733" spans="23:53" ht="15.75" customHeight="1" x14ac:dyDescent="0.25">
      <c r="W733" s="103"/>
      <c r="X733" s="103"/>
      <c r="Y733" s="103"/>
      <c r="Z733" s="103"/>
      <c r="AA733" s="103"/>
      <c r="AB733" s="103"/>
      <c r="AC733" s="103"/>
      <c r="AD733" s="103"/>
      <c r="AE733" s="103"/>
      <c r="AF733" s="103"/>
      <c r="AG733" s="103"/>
      <c r="AH733" s="103"/>
      <c r="AI733" s="103"/>
      <c r="AJ733" s="103"/>
      <c r="AX733" s="103"/>
      <c r="AY733" s="103"/>
      <c r="AZ733" s="103"/>
      <c r="BA733" s="103"/>
    </row>
    <row r="734" spans="23:53" ht="15.75" customHeight="1" x14ac:dyDescent="0.25">
      <c r="W734" s="103"/>
      <c r="X734" s="103"/>
      <c r="Y734" s="103"/>
      <c r="Z734" s="103"/>
      <c r="AA734" s="103"/>
      <c r="AB734" s="103"/>
      <c r="AC734" s="103"/>
      <c r="AD734" s="103"/>
      <c r="AE734" s="103"/>
      <c r="AF734" s="103"/>
      <c r="AG734" s="103"/>
      <c r="AH734" s="103"/>
      <c r="AI734" s="103"/>
      <c r="AJ734" s="103"/>
      <c r="AX734" s="103"/>
      <c r="AY734" s="103"/>
      <c r="AZ734" s="103"/>
      <c r="BA734" s="103"/>
    </row>
    <row r="735" spans="23:53" ht="15.75" customHeight="1" x14ac:dyDescent="0.25">
      <c r="W735" s="103"/>
      <c r="X735" s="103"/>
      <c r="Y735" s="103"/>
      <c r="Z735" s="103"/>
      <c r="AA735" s="103"/>
      <c r="AB735" s="103"/>
      <c r="AC735" s="103"/>
      <c r="AD735" s="103"/>
      <c r="AE735" s="103"/>
      <c r="AF735" s="103"/>
      <c r="AG735" s="103"/>
      <c r="AH735" s="103"/>
      <c r="AI735" s="103"/>
      <c r="AJ735" s="103"/>
      <c r="AX735" s="103"/>
      <c r="AY735" s="103"/>
      <c r="AZ735" s="103"/>
      <c r="BA735" s="103"/>
    </row>
    <row r="736" spans="23:53" ht="15.75" customHeight="1" x14ac:dyDescent="0.25">
      <c r="W736" s="103"/>
      <c r="X736" s="103"/>
      <c r="Y736" s="103"/>
      <c r="Z736" s="103"/>
      <c r="AA736" s="103"/>
      <c r="AB736" s="103"/>
      <c r="AC736" s="103"/>
      <c r="AD736" s="103"/>
      <c r="AE736" s="103"/>
      <c r="AF736" s="103"/>
      <c r="AG736" s="103"/>
      <c r="AH736" s="103"/>
      <c r="AI736" s="103"/>
      <c r="AJ736" s="103"/>
      <c r="AX736" s="103"/>
      <c r="AY736" s="103"/>
      <c r="AZ736" s="103"/>
      <c r="BA736" s="103"/>
    </row>
    <row r="737" spans="23:53" ht="15.75" customHeight="1" x14ac:dyDescent="0.25">
      <c r="W737" s="103"/>
      <c r="X737" s="103"/>
      <c r="Y737" s="103"/>
      <c r="Z737" s="103"/>
      <c r="AA737" s="103"/>
      <c r="AB737" s="103"/>
      <c r="AC737" s="103"/>
      <c r="AD737" s="103"/>
      <c r="AE737" s="103"/>
      <c r="AF737" s="103"/>
      <c r="AG737" s="103"/>
      <c r="AH737" s="103"/>
      <c r="AI737" s="103"/>
      <c r="AJ737" s="103"/>
      <c r="AX737" s="103"/>
      <c r="AY737" s="103"/>
      <c r="AZ737" s="103"/>
      <c r="BA737" s="103"/>
    </row>
    <row r="738" spans="23:53" ht="15.75" customHeight="1" x14ac:dyDescent="0.25">
      <c r="W738" s="103"/>
      <c r="X738" s="103"/>
      <c r="Y738" s="103"/>
      <c r="Z738" s="103"/>
      <c r="AA738" s="103"/>
      <c r="AB738" s="103"/>
      <c r="AC738" s="103"/>
      <c r="AD738" s="103"/>
      <c r="AE738" s="103"/>
      <c r="AF738" s="103"/>
      <c r="AG738" s="103"/>
      <c r="AH738" s="103"/>
      <c r="AI738" s="103"/>
      <c r="AJ738" s="103"/>
      <c r="AX738" s="103"/>
      <c r="AY738" s="103"/>
      <c r="AZ738" s="103"/>
      <c r="BA738" s="103"/>
    </row>
    <row r="739" spans="23:53" ht="15.75" customHeight="1" x14ac:dyDescent="0.25">
      <c r="W739" s="103"/>
      <c r="X739" s="103"/>
      <c r="Y739" s="103"/>
      <c r="Z739" s="103"/>
      <c r="AA739" s="103"/>
      <c r="AB739" s="103"/>
      <c r="AC739" s="103"/>
      <c r="AD739" s="103"/>
      <c r="AE739" s="103"/>
      <c r="AF739" s="103"/>
      <c r="AG739" s="103"/>
      <c r="AH739" s="103"/>
      <c r="AI739" s="103"/>
      <c r="AJ739" s="103"/>
      <c r="AX739" s="103"/>
      <c r="AY739" s="103"/>
      <c r="AZ739" s="103"/>
      <c r="BA739" s="103"/>
    </row>
    <row r="740" spans="23:53" ht="15.75" customHeight="1" x14ac:dyDescent="0.25">
      <c r="W740" s="103"/>
      <c r="X740" s="103"/>
      <c r="Y740" s="103"/>
      <c r="Z740" s="103"/>
      <c r="AA740" s="103"/>
      <c r="AB740" s="103"/>
      <c r="AC740" s="103"/>
      <c r="AD740" s="103"/>
      <c r="AE740" s="103"/>
      <c r="AF740" s="103"/>
      <c r="AG740" s="103"/>
      <c r="AH740" s="103"/>
      <c r="AI740" s="103"/>
      <c r="AJ740" s="103"/>
      <c r="AX740" s="103"/>
      <c r="AY740" s="103"/>
      <c r="AZ740" s="103"/>
      <c r="BA740" s="103"/>
    </row>
    <row r="741" spans="23:53" ht="15.75" customHeight="1" x14ac:dyDescent="0.25">
      <c r="W741" s="103"/>
      <c r="X741" s="103"/>
      <c r="Y741" s="103"/>
      <c r="Z741" s="103"/>
      <c r="AA741" s="103"/>
      <c r="AB741" s="103"/>
      <c r="AC741" s="103"/>
      <c r="AD741" s="103"/>
      <c r="AE741" s="103"/>
      <c r="AF741" s="103"/>
      <c r="AG741" s="103"/>
      <c r="AH741" s="103"/>
      <c r="AI741" s="103"/>
      <c r="AJ741" s="103"/>
      <c r="AX741" s="103"/>
      <c r="AY741" s="103"/>
      <c r="AZ741" s="103"/>
      <c r="BA741" s="103"/>
    </row>
    <row r="742" spans="23:53" ht="15.75" customHeight="1" x14ac:dyDescent="0.25">
      <c r="W742" s="103"/>
      <c r="X742" s="103"/>
      <c r="Y742" s="103"/>
      <c r="Z742" s="103"/>
      <c r="AA742" s="103"/>
      <c r="AB742" s="103"/>
      <c r="AC742" s="103"/>
      <c r="AD742" s="103"/>
      <c r="AE742" s="103"/>
      <c r="AF742" s="103"/>
      <c r="AG742" s="103"/>
      <c r="AH742" s="103"/>
      <c r="AI742" s="103"/>
      <c r="AJ742" s="103"/>
      <c r="AX742" s="103"/>
      <c r="AY742" s="103"/>
      <c r="AZ742" s="103"/>
      <c r="BA742" s="103"/>
    </row>
    <row r="743" spans="23:53" ht="15.75" customHeight="1" x14ac:dyDescent="0.25">
      <c r="W743" s="103"/>
      <c r="X743" s="103"/>
      <c r="Y743" s="103"/>
      <c r="Z743" s="103"/>
      <c r="AA743" s="103"/>
      <c r="AB743" s="103"/>
      <c r="AC743" s="103"/>
      <c r="AD743" s="103"/>
      <c r="AE743" s="103"/>
      <c r="AF743" s="103"/>
      <c r="AG743" s="103"/>
      <c r="AH743" s="103"/>
      <c r="AI743" s="103"/>
      <c r="AJ743" s="103"/>
      <c r="AX743" s="103"/>
      <c r="AY743" s="103"/>
      <c r="AZ743" s="103"/>
      <c r="BA743" s="103"/>
    </row>
    <row r="744" spans="23:53" ht="15.75" customHeight="1" x14ac:dyDescent="0.25">
      <c r="W744" s="103"/>
      <c r="X744" s="103"/>
      <c r="Y744" s="103"/>
      <c r="Z744" s="103"/>
      <c r="AA744" s="103"/>
      <c r="AB744" s="103"/>
      <c r="AC744" s="103"/>
      <c r="AD744" s="103"/>
      <c r="AE744" s="103"/>
      <c r="AF744" s="103"/>
      <c r="AG744" s="103"/>
      <c r="AH744" s="103"/>
      <c r="AI744" s="103"/>
      <c r="AJ744" s="103"/>
      <c r="AX744" s="103"/>
      <c r="AY744" s="103"/>
      <c r="AZ744" s="103"/>
      <c r="BA744" s="103"/>
    </row>
    <row r="745" spans="23:53" ht="15.75" customHeight="1" x14ac:dyDescent="0.25">
      <c r="W745" s="103"/>
      <c r="X745" s="103"/>
      <c r="Y745" s="103"/>
      <c r="Z745" s="103"/>
      <c r="AA745" s="103"/>
      <c r="AB745" s="103"/>
      <c r="AC745" s="103"/>
      <c r="AD745" s="103"/>
      <c r="AE745" s="103"/>
      <c r="AF745" s="103"/>
      <c r="AG745" s="103"/>
      <c r="AH745" s="103"/>
      <c r="AI745" s="103"/>
      <c r="AJ745" s="103"/>
      <c r="AX745" s="103"/>
      <c r="AY745" s="103"/>
      <c r="AZ745" s="103"/>
      <c r="BA745" s="103"/>
    </row>
    <row r="746" spans="23:53" ht="15.75" customHeight="1" x14ac:dyDescent="0.25">
      <c r="W746" s="103"/>
      <c r="X746" s="103"/>
      <c r="Y746" s="103"/>
      <c r="Z746" s="103"/>
      <c r="AA746" s="103"/>
      <c r="AB746" s="103"/>
      <c r="AC746" s="103"/>
      <c r="AD746" s="103"/>
      <c r="AE746" s="103"/>
      <c r="AF746" s="103"/>
      <c r="AG746" s="103"/>
      <c r="AH746" s="103"/>
      <c r="AI746" s="103"/>
      <c r="AJ746" s="103"/>
      <c r="AX746" s="103"/>
      <c r="AY746" s="103"/>
      <c r="AZ746" s="103"/>
      <c r="BA746" s="103"/>
    </row>
    <row r="747" spans="23:53" ht="15.75" customHeight="1" x14ac:dyDescent="0.25">
      <c r="W747" s="103"/>
      <c r="X747" s="103"/>
      <c r="Y747" s="103"/>
      <c r="Z747" s="103"/>
      <c r="AA747" s="103"/>
      <c r="AB747" s="103"/>
      <c r="AC747" s="103"/>
      <c r="AD747" s="103"/>
      <c r="AE747" s="103"/>
      <c r="AF747" s="103"/>
      <c r="AG747" s="103"/>
      <c r="AH747" s="103"/>
      <c r="AI747" s="103"/>
      <c r="AJ747" s="103"/>
      <c r="AX747" s="103"/>
      <c r="AY747" s="103"/>
      <c r="AZ747" s="103"/>
      <c r="BA747" s="103"/>
    </row>
    <row r="748" spans="23:53" ht="15.75" customHeight="1" x14ac:dyDescent="0.25">
      <c r="W748" s="103"/>
      <c r="X748" s="103"/>
      <c r="Y748" s="103"/>
      <c r="Z748" s="103"/>
      <c r="AA748" s="103"/>
      <c r="AB748" s="103"/>
      <c r="AC748" s="103"/>
      <c r="AD748" s="103"/>
      <c r="AE748" s="103"/>
      <c r="AF748" s="103"/>
      <c r="AG748" s="103"/>
      <c r="AH748" s="103"/>
      <c r="AI748" s="103"/>
      <c r="AJ748" s="103"/>
      <c r="AX748" s="103"/>
      <c r="AY748" s="103"/>
      <c r="AZ748" s="103"/>
      <c r="BA748" s="103"/>
    </row>
    <row r="749" spans="23:53" ht="15.75" customHeight="1" x14ac:dyDescent="0.25">
      <c r="W749" s="103"/>
      <c r="X749" s="103"/>
      <c r="Y749" s="103"/>
      <c r="Z749" s="103"/>
      <c r="AA749" s="103"/>
      <c r="AB749" s="103"/>
      <c r="AC749" s="103"/>
      <c r="AD749" s="103"/>
      <c r="AE749" s="103"/>
      <c r="AF749" s="103"/>
      <c r="AG749" s="103"/>
      <c r="AH749" s="103"/>
      <c r="AI749" s="103"/>
      <c r="AJ749" s="103"/>
      <c r="AX749" s="103"/>
      <c r="AY749" s="103"/>
      <c r="AZ749" s="103"/>
      <c r="BA749" s="103"/>
    </row>
    <row r="750" spans="23:53" ht="15.75" customHeight="1" x14ac:dyDescent="0.25">
      <c r="W750" s="103"/>
      <c r="X750" s="103"/>
      <c r="Y750" s="103"/>
      <c r="Z750" s="103"/>
      <c r="AA750" s="103"/>
      <c r="AB750" s="103"/>
      <c r="AC750" s="103"/>
      <c r="AD750" s="103"/>
      <c r="AE750" s="103"/>
      <c r="AF750" s="103"/>
      <c r="AG750" s="103"/>
      <c r="AH750" s="103"/>
      <c r="AI750" s="103"/>
      <c r="AJ750" s="103"/>
      <c r="AX750" s="103"/>
      <c r="AY750" s="103"/>
      <c r="AZ750" s="103"/>
      <c r="BA750" s="103"/>
    </row>
    <row r="751" spans="23:53" ht="15.75" customHeight="1" x14ac:dyDescent="0.25">
      <c r="W751" s="103"/>
      <c r="X751" s="103"/>
      <c r="Y751" s="103"/>
      <c r="Z751" s="103"/>
      <c r="AA751" s="103"/>
      <c r="AB751" s="103"/>
      <c r="AC751" s="103"/>
      <c r="AD751" s="103"/>
      <c r="AE751" s="103"/>
      <c r="AF751" s="103"/>
      <c r="AG751" s="103"/>
      <c r="AH751" s="103"/>
      <c r="AI751" s="103"/>
      <c r="AJ751" s="103"/>
      <c r="AX751" s="103"/>
      <c r="AY751" s="103"/>
      <c r="AZ751" s="103"/>
      <c r="BA751" s="103"/>
    </row>
    <row r="752" spans="23:53" ht="15.75" customHeight="1" x14ac:dyDescent="0.25">
      <c r="W752" s="103"/>
      <c r="X752" s="103"/>
      <c r="Y752" s="103"/>
      <c r="Z752" s="103"/>
      <c r="AA752" s="103"/>
      <c r="AB752" s="103"/>
      <c r="AC752" s="103"/>
      <c r="AD752" s="103"/>
      <c r="AE752" s="103"/>
      <c r="AF752" s="103"/>
      <c r="AG752" s="103"/>
      <c r="AH752" s="103"/>
      <c r="AI752" s="103"/>
      <c r="AJ752" s="103"/>
      <c r="AX752" s="103"/>
      <c r="AY752" s="103"/>
      <c r="AZ752" s="103"/>
      <c r="BA752" s="103"/>
    </row>
    <row r="753" spans="23:53" ht="15.75" customHeight="1" x14ac:dyDescent="0.25">
      <c r="W753" s="103"/>
      <c r="X753" s="103"/>
      <c r="Y753" s="103"/>
      <c r="Z753" s="103"/>
      <c r="AA753" s="103"/>
      <c r="AB753" s="103"/>
      <c r="AC753" s="103"/>
      <c r="AD753" s="103"/>
      <c r="AE753" s="103"/>
      <c r="AF753" s="103"/>
      <c r="AG753" s="103"/>
      <c r="AH753" s="103"/>
      <c r="AI753" s="103"/>
      <c r="AJ753" s="103"/>
      <c r="AX753" s="103"/>
      <c r="AY753" s="103"/>
      <c r="AZ753" s="103"/>
      <c r="BA753" s="103"/>
    </row>
    <row r="754" spans="23:53" ht="15.75" customHeight="1" x14ac:dyDescent="0.25">
      <c r="W754" s="103"/>
      <c r="X754" s="103"/>
      <c r="Y754" s="103"/>
      <c r="Z754" s="103"/>
      <c r="AA754" s="103"/>
      <c r="AB754" s="103"/>
      <c r="AC754" s="103"/>
      <c r="AD754" s="103"/>
      <c r="AE754" s="103"/>
      <c r="AF754" s="103"/>
      <c r="AG754" s="103"/>
      <c r="AH754" s="103"/>
      <c r="AI754" s="103"/>
      <c r="AJ754" s="103"/>
      <c r="AX754" s="103"/>
      <c r="AY754" s="103"/>
      <c r="AZ754" s="103"/>
      <c r="BA754" s="103"/>
    </row>
    <row r="755" spans="23:53" ht="15.75" customHeight="1" x14ac:dyDescent="0.25">
      <c r="W755" s="103"/>
      <c r="X755" s="103"/>
      <c r="Y755" s="103"/>
      <c r="Z755" s="103"/>
      <c r="AA755" s="103"/>
      <c r="AB755" s="103"/>
      <c r="AC755" s="103"/>
      <c r="AD755" s="103"/>
      <c r="AE755" s="103"/>
      <c r="AF755" s="103"/>
      <c r="AG755" s="103"/>
      <c r="AH755" s="103"/>
      <c r="AI755" s="103"/>
      <c r="AJ755" s="103"/>
      <c r="AX755" s="103"/>
      <c r="AY755" s="103"/>
      <c r="AZ755" s="103"/>
      <c r="BA755" s="103"/>
    </row>
    <row r="756" spans="23:53" ht="15.75" customHeight="1" x14ac:dyDescent="0.25">
      <c r="W756" s="103"/>
      <c r="X756" s="103"/>
      <c r="Y756" s="103"/>
      <c r="Z756" s="103"/>
      <c r="AA756" s="103"/>
      <c r="AB756" s="103"/>
      <c r="AC756" s="103"/>
      <c r="AD756" s="103"/>
      <c r="AE756" s="103"/>
      <c r="AF756" s="103"/>
      <c r="AG756" s="103"/>
      <c r="AH756" s="103"/>
      <c r="AI756" s="103"/>
      <c r="AJ756" s="103"/>
      <c r="AX756" s="103"/>
      <c r="AY756" s="103"/>
      <c r="AZ756" s="103"/>
      <c r="BA756" s="103"/>
    </row>
    <row r="757" spans="23:53" ht="15.75" customHeight="1" x14ac:dyDescent="0.25">
      <c r="W757" s="103"/>
      <c r="X757" s="103"/>
      <c r="Y757" s="103"/>
      <c r="Z757" s="103"/>
      <c r="AA757" s="103"/>
      <c r="AB757" s="103"/>
      <c r="AC757" s="103"/>
      <c r="AD757" s="103"/>
      <c r="AE757" s="103"/>
      <c r="AF757" s="103"/>
      <c r="AG757" s="103"/>
      <c r="AH757" s="103"/>
      <c r="AI757" s="103"/>
      <c r="AJ757" s="103"/>
      <c r="AX757" s="103"/>
      <c r="AY757" s="103"/>
      <c r="AZ757" s="103"/>
      <c r="BA757" s="103"/>
    </row>
    <row r="758" spans="23:53" ht="15.75" customHeight="1" x14ac:dyDescent="0.25">
      <c r="W758" s="103"/>
      <c r="X758" s="103"/>
      <c r="Y758" s="103"/>
      <c r="Z758" s="103"/>
      <c r="AA758" s="103"/>
      <c r="AB758" s="103"/>
      <c r="AC758" s="103"/>
      <c r="AD758" s="103"/>
      <c r="AE758" s="103"/>
      <c r="AF758" s="103"/>
      <c r="AG758" s="103"/>
      <c r="AH758" s="103"/>
      <c r="AI758" s="103"/>
      <c r="AJ758" s="103"/>
      <c r="AX758" s="103"/>
      <c r="AY758" s="103"/>
      <c r="AZ758" s="103"/>
      <c r="BA758" s="103"/>
    </row>
    <row r="759" spans="23:53" ht="15.75" customHeight="1" x14ac:dyDescent="0.25">
      <c r="W759" s="103"/>
      <c r="X759" s="103"/>
      <c r="Y759" s="103"/>
      <c r="Z759" s="103"/>
      <c r="AA759" s="103"/>
      <c r="AB759" s="103"/>
      <c r="AC759" s="103"/>
      <c r="AD759" s="103"/>
      <c r="AE759" s="103"/>
      <c r="AF759" s="103"/>
      <c r="AG759" s="103"/>
      <c r="AH759" s="103"/>
      <c r="AI759" s="103"/>
      <c r="AJ759" s="103"/>
      <c r="AX759" s="103"/>
      <c r="AY759" s="103"/>
      <c r="AZ759" s="103"/>
      <c r="BA759" s="103"/>
    </row>
    <row r="760" spans="23:53" ht="15.75" customHeight="1" x14ac:dyDescent="0.25">
      <c r="W760" s="103"/>
      <c r="X760" s="103"/>
      <c r="Y760" s="103"/>
      <c r="Z760" s="103"/>
      <c r="AA760" s="103"/>
      <c r="AB760" s="103"/>
      <c r="AC760" s="103"/>
      <c r="AD760" s="103"/>
      <c r="AE760" s="103"/>
      <c r="AF760" s="103"/>
      <c r="AG760" s="103"/>
      <c r="AH760" s="103"/>
      <c r="AI760" s="103"/>
      <c r="AJ760" s="103"/>
      <c r="AX760" s="103"/>
      <c r="AY760" s="103"/>
      <c r="AZ760" s="103"/>
      <c r="BA760" s="103"/>
    </row>
    <row r="761" spans="23:53" ht="15.75" customHeight="1" x14ac:dyDescent="0.25">
      <c r="W761" s="103"/>
      <c r="X761" s="103"/>
      <c r="Y761" s="103"/>
      <c r="Z761" s="103"/>
      <c r="AA761" s="103"/>
      <c r="AB761" s="103"/>
      <c r="AC761" s="103"/>
      <c r="AD761" s="103"/>
      <c r="AE761" s="103"/>
      <c r="AF761" s="103"/>
      <c r="AG761" s="103"/>
      <c r="AH761" s="103"/>
      <c r="AI761" s="103"/>
      <c r="AJ761" s="103"/>
      <c r="AX761" s="103"/>
      <c r="AY761" s="103"/>
      <c r="AZ761" s="103"/>
      <c r="BA761" s="103"/>
    </row>
    <row r="762" spans="23:53" ht="15.75" customHeight="1" x14ac:dyDescent="0.25">
      <c r="W762" s="103"/>
      <c r="X762" s="103"/>
      <c r="Y762" s="103"/>
      <c r="Z762" s="103"/>
      <c r="AA762" s="103"/>
      <c r="AB762" s="103"/>
      <c r="AC762" s="103"/>
      <c r="AD762" s="103"/>
      <c r="AE762" s="103"/>
      <c r="AF762" s="103"/>
      <c r="AG762" s="103"/>
      <c r="AH762" s="103"/>
      <c r="AI762" s="103"/>
      <c r="AJ762" s="103"/>
      <c r="AX762" s="103"/>
      <c r="AY762" s="103"/>
      <c r="AZ762" s="103"/>
      <c r="BA762" s="103"/>
    </row>
    <row r="763" spans="23:53" ht="15.75" customHeight="1" x14ac:dyDescent="0.25">
      <c r="W763" s="103"/>
      <c r="X763" s="103"/>
      <c r="Y763" s="103"/>
      <c r="Z763" s="103"/>
      <c r="AA763" s="103"/>
      <c r="AB763" s="103"/>
      <c r="AC763" s="103"/>
      <c r="AD763" s="103"/>
      <c r="AE763" s="103"/>
      <c r="AF763" s="103"/>
      <c r="AG763" s="103"/>
      <c r="AH763" s="103"/>
      <c r="AI763" s="103"/>
      <c r="AJ763" s="103"/>
      <c r="AX763" s="103"/>
      <c r="AY763" s="103"/>
      <c r="AZ763" s="103"/>
      <c r="BA763" s="103"/>
    </row>
    <row r="764" spans="23:53" ht="15.75" customHeight="1" x14ac:dyDescent="0.25">
      <c r="W764" s="103"/>
      <c r="X764" s="103"/>
      <c r="Y764" s="103"/>
      <c r="Z764" s="103"/>
      <c r="AA764" s="103"/>
      <c r="AB764" s="103"/>
      <c r="AC764" s="103"/>
      <c r="AD764" s="103"/>
      <c r="AE764" s="103"/>
      <c r="AF764" s="103"/>
      <c r="AG764" s="103"/>
      <c r="AH764" s="103"/>
      <c r="AI764" s="103"/>
      <c r="AJ764" s="103"/>
      <c r="AX764" s="103"/>
      <c r="AY764" s="103"/>
      <c r="AZ764" s="103"/>
      <c r="BA764" s="103"/>
    </row>
    <row r="765" spans="23:53" ht="15.75" customHeight="1" x14ac:dyDescent="0.25">
      <c r="W765" s="103"/>
      <c r="X765" s="103"/>
      <c r="Y765" s="103"/>
      <c r="Z765" s="103"/>
      <c r="AA765" s="103"/>
      <c r="AB765" s="103"/>
      <c r="AC765" s="103"/>
      <c r="AD765" s="103"/>
      <c r="AE765" s="103"/>
      <c r="AF765" s="103"/>
      <c r="AG765" s="103"/>
      <c r="AH765" s="103"/>
      <c r="AI765" s="103"/>
      <c r="AJ765" s="103"/>
      <c r="AX765" s="103"/>
      <c r="AY765" s="103"/>
      <c r="AZ765" s="103"/>
      <c r="BA765" s="103"/>
    </row>
    <row r="766" spans="23:53" ht="15.75" customHeight="1" x14ac:dyDescent="0.25">
      <c r="W766" s="103"/>
      <c r="X766" s="103"/>
      <c r="Y766" s="103"/>
      <c r="Z766" s="103"/>
      <c r="AA766" s="103"/>
      <c r="AB766" s="103"/>
      <c r="AC766" s="103"/>
      <c r="AD766" s="103"/>
      <c r="AE766" s="103"/>
      <c r="AF766" s="103"/>
      <c r="AG766" s="103"/>
      <c r="AH766" s="103"/>
      <c r="AI766" s="103"/>
      <c r="AJ766" s="103"/>
      <c r="AX766" s="103"/>
      <c r="AY766" s="103"/>
      <c r="AZ766" s="103"/>
      <c r="BA766" s="103"/>
    </row>
    <row r="767" spans="23:53" ht="15.75" customHeight="1" x14ac:dyDescent="0.25">
      <c r="W767" s="103"/>
      <c r="X767" s="103"/>
      <c r="Y767" s="103"/>
      <c r="Z767" s="103"/>
      <c r="AA767" s="103"/>
      <c r="AB767" s="103"/>
      <c r="AC767" s="103"/>
      <c r="AD767" s="103"/>
      <c r="AE767" s="103"/>
      <c r="AF767" s="103"/>
      <c r="AG767" s="103"/>
      <c r="AH767" s="103"/>
      <c r="AI767" s="103"/>
      <c r="AJ767" s="103"/>
      <c r="AX767" s="103"/>
      <c r="AY767" s="103"/>
      <c r="AZ767" s="103"/>
      <c r="BA767" s="103"/>
    </row>
    <row r="768" spans="23:53" ht="15.75" customHeight="1" x14ac:dyDescent="0.25">
      <c r="W768" s="103"/>
      <c r="X768" s="103"/>
      <c r="Y768" s="103"/>
      <c r="Z768" s="103"/>
      <c r="AA768" s="103"/>
      <c r="AB768" s="103"/>
      <c r="AC768" s="103"/>
      <c r="AD768" s="103"/>
      <c r="AE768" s="103"/>
      <c r="AF768" s="103"/>
      <c r="AG768" s="103"/>
      <c r="AH768" s="103"/>
      <c r="AI768" s="103"/>
      <c r="AJ768" s="103"/>
      <c r="AX768" s="103"/>
      <c r="AY768" s="103"/>
      <c r="AZ768" s="103"/>
      <c r="BA768" s="103"/>
    </row>
    <row r="769" spans="23:53" ht="15.75" customHeight="1" x14ac:dyDescent="0.25">
      <c r="W769" s="103"/>
      <c r="X769" s="103"/>
      <c r="Y769" s="103"/>
      <c r="Z769" s="103"/>
      <c r="AA769" s="103"/>
      <c r="AB769" s="103"/>
      <c r="AC769" s="103"/>
      <c r="AD769" s="103"/>
      <c r="AE769" s="103"/>
      <c r="AF769" s="103"/>
      <c r="AG769" s="103"/>
      <c r="AH769" s="103"/>
      <c r="AI769" s="103"/>
      <c r="AJ769" s="103"/>
      <c r="AX769" s="103"/>
      <c r="AY769" s="103"/>
      <c r="AZ769" s="103"/>
      <c r="BA769" s="103"/>
    </row>
    <row r="770" spans="23:53" ht="15.75" customHeight="1" x14ac:dyDescent="0.25">
      <c r="W770" s="103"/>
      <c r="X770" s="103"/>
      <c r="Y770" s="103"/>
      <c r="Z770" s="103"/>
      <c r="AA770" s="103"/>
      <c r="AB770" s="103"/>
      <c r="AC770" s="103"/>
      <c r="AD770" s="103"/>
      <c r="AE770" s="103"/>
      <c r="AF770" s="103"/>
      <c r="AG770" s="103"/>
      <c r="AH770" s="103"/>
      <c r="AI770" s="103"/>
      <c r="AJ770" s="103"/>
      <c r="AX770" s="103"/>
      <c r="AY770" s="103"/>
      <c r="AZ770" s="103"/>
      <c r="BA770" s="103"/>
    </row>
    <row r="771" spans="23:53" ht="15.75" customHeight="1" x14ac:dyDescent="0.25">
      <c r="W771" s="103"/>
      <c r="X771" s="103"/>
      <c r="Y771" s="103"/>
      <c r="Z771" s="103"/>
      <c r="AA771" s="103"/>
      <c r="AB771" s="103"/>
      <c r="AC771" s="103"/>
      <c r="AD771" s="103"/>
      <c r="AE771" s="103"/>
      <c r="AF771" s="103"/>
      <c r="AG771" s="103"/>
      <c r="AH771" s="103"/>
      <c r="AI771" s="103"/>
      <c r="AJ771" s="103"/>
      <c r="AX771" s="103"/>
      <c r="AY771" s="103"/>
      <c r="AZ771" s="103"/>
      <c r="BA771" s="103"/>
    </row>
    <row r="772" spans="23:53" ht="15.75" customHeight="1" x14ac:dyDescent="0.25">
      <c r="W772" s="103"/>
      <c r="X772" s="103"/>
      <c r="Y772" s="103"/>
      <c r="Z772" s="103"/>
      <c r="AA772" s="103"/>
      <c r="AB772" s="103"/>
      <c r="AC772" s="103"/>
      <c r="AD772" s="103"/>
      <c r="AE772" s="103"/>
      <c r="AF772" s="103"/>
      <c r="AG772" s="103"/>
      <c r="AH772" s="103"/>
      <c r="AI772" s="103"/>
      <c r="AJ772" s="103"/>
      <c r="AX772" s="103"/>
      <c r="AY772" s="103"/>
      <c r="AZ772" s="103"/>
      <c r="BA772" s="103"/>
    </row>
    <row r="773" spans="23:53" ht="15.75" customHeight="1" x14ac:dyDescent="0.25">
      <c r="W773" s="103"/>
      <c r="X773" s="103"/>
      <c r="Y773" s="103"/>
      <c r="Z773" s="103"/>
      <c r="AA773" s="103"/>
      <c r="AB773" s="103"/>
      <c r="AC773" s="103"/>
      <c r="AD773" s="103"/>
      <c r="AE773" s="103"/>
      <c r="AF773" s="103"/>
      <c r="AG773" s="103"/>
      <c r="AH773" s="103"/>
      <c r="AI773" s="103"/>
      <c r="AJ773" s="103"/>
      <c r="AX773" s="103"/>
      <c r="AY773" s="103"/>
      <c r="AZ773" s="103"/>
      <c r="BA773" s="103"/>
    </row>
    <row r="774" spans="23:53" ht="15.75" customHeight="1" x14ac:dyDescent="0.25">
      <c r="W774" s="103"/>
      <c r="X774" s="103"/>
      <c r="Y774" s="103"/>
      <c r="Z774" s="103"/>
      <c r="AA774" s="103"/>
      <c r="AB774" s="103"/>
      <c r="AC774" s="103"/>
      <c r="AD774" s="103"/>
      <c r="AE774" s="103"/>
      <c r="AF774" s="103"/>
      <c r="AG774" s="103"/>
      <c r="AH774" s="103"/>
      <c r="AI774" s="103"/>
      <c r="AJ774" s="103"/>
      <c r="AX774" s="103"/>
      <c r="AY774" s="103"/>
      <c r="AZ774" s="103"/>
      <c r="BA774" s="103"/>
    </row>
    <row r="775" spans="23:53" ht="15.75" customHeight="1" x14ac:dyDescent="0.25">
      <c r="W775" s="103"/>
      <c r="X775" s="103"/>
      <c r="Y775" s="103"/>
      <c r="Z775" s="103"/>
      <c r="AA775" s="103"/>
      <c r="AB775" s="103"/>
      <c r="AC775" s="103"/>
      <c r="AD775" s="103"/>
      <c r="AE775" s="103"/>
      <c r="AF775" s="103"/>
      <c r="AG775" s="103"/>
      <c r="AH775" s="103"/>
      <c r="AI775" s="103"/>
      <c r="AJ775" s="103"/>
      <c r="AX775" s="103"/>
      <c r="AY775" s="103"/>
      <c r="AZ775" s="103"/>
      <c r="BA775" s="103"/>
    </row>
    <row r="776" spans="23:53" ht="15.75" customHeight="1" x14ac:dyDescent="0.25">
      <c r="W776" s="103"/>
      <c r="X776" s="103"/>
      <c r="Y776" s="103"/>
      <c r="Z776" s="103"/>
      <c r="AA776" s="103"/>
      <c r="AB776" s="103"/>
      <c r="AC776" s="103"/>
      <c r="AD776" s="103"/>
      <c r="AE776" s="103"/>
      <c r="AF776" s="103"/>
      <c r="AG776" s="103"/>
      <c r="AH776" s="103"/>
      <c r="AI776" s="103"/>
      <c r="AJ776" s="103"/>
      <c r="AX776" s="103"/>
      <c r="AY776" s="103"/>
      <c r="AZ776" s="103"/>
      <c r="BA776" s="103"/>
    </row>
    <row r="777" spans="23:53" ht="15.75" customHeight="1" x14ac:dyDescent="0.25">
      <c r="W777" s="103"/>
      <c r="X777" s="103"/>
      <c r="Y777" s="103"/>
      <c r="Z777" s="103"/>
      <c r="AA777" s="103"/>
      <c r="AB777" s="103"/>
      <c r="AC777" s="103"/>
      <c r="AD777" s="103"/>
      <c r="AE777" s="103"/>
      <c r="AF777" s="103"/>
      <c r="AG777" s="103"/>
      <c r="AH777" s="103"/>
      <c r="AI777" s="103"/>
      <c r="AJ777" s="103"/>
      <c r="AX777" s="103"/>
      <c r="AY777" s="103"/>
      <c r="AZ777" s="103"/>
      <c r="BA777" s="103"/>
    </row>
    <row r="778" spans="23:53" ht="15.75" customHeight="1" x14ac:dyDescent="0.25">
      <c r="W778" s="103"/>
      <c r="X778" s="103"/>
      <c r="Y778" s="103"/>
      <c r="Z778" s="103"/>
      <c r="AA778" s="103"/>
      <c r="AB778" s="103"/>
      <c r="AC778" s="103"/>
      <c r="AD778" s="103"/>
      <c r="AE778" s="103"/>
      <c r="AF778" s="103"/>
      <c r="AG778" s="103"/>
      <c r="AH778" s="103"/>
      <c r="AI778" s="103"/>
      <c r="AJ778" s="103"/>
      <c r="AX778" s="103"/>
      <c r="AY778" s="103"/>
      <c r="AZ778" s="103"/>
      <c r="BA778" s="103"/>
    </row>
    <row r="779" spans="23:53" ht="15.75" customHeight="1" x14ac:dyDescent="0.25">
      <c r="W779" s="103"/>
      <c r="X779" s="103"/>
      <c r="Y779" s="103"/>
      <c r="Z779" s="103"/>
      <c r="AA779" s="103"/>
      <c r="AB779" s="103"/>
      <c r="AC779" s="103"/>
      <c r="AD779" s="103"/>
      <c r="AE779" s="103"/>
      <c r="AF779" s="103"/>
      <c r="AG779" s="103"/>
      <c r="AH779" s="103"/>
      <c r="AI779" s="103"/>
      <c r="AJ779" s="103"/>
      <c r="AX779" s="103"/>
      <c r="AY779" s="103"/>
      <c r="AZ779" s="103"/>
      <c r="BA779" s="103"/>
    </row>
    <row r="780" spans="23:53" ht="15.75" customHeight="1" x14ac:dyDescent="0.25">
      <c r="W780" s="103"/>
      <c r="X780" s="103"/>
      <c r="Y780" s="103"/>
      <c r="Z780" s="103"/>
      <c r="AA780" s="103"/>
      <c r="AB780" s="103"/>
      <c r="AC780" s="103"/>
      <c r="AD780" s="103"/>
      <c r="AE780" s="103"/>
      <c r="AF780" s="103"/>
      <c r="AG780" s="103"/>
      <c r="AH780" s="103"/>
      <c r="AI780" s="103"/>
      <c r="AJ780" s="103"/>
      <c r="AX780" s="103"/>
      <c r="AY780" s="103"/>
      <c r="AZ780" s="103"/>
      <c r="BA780" s="103"/>
    </row>
    <row r="781" spans="23:53" ht="15.75" customHeight="1" x14ac:dyDescent="0.25">
      <c r="W781" s="103"/>
      <c r="X781" s="103"/>
      <c r="Y781" s="103"/>
      <c r="Z781" s="103"/>
      <c r="AA781" s="103"/>
      <c r="AB781" s="103"/>
      <c r="AC781" s="103"/>
      <c r="AD781" s="103"/>
      <c r="AE781" s="103"/>
      <c r="AF781" s="103"/>
      <c r="AG781" s="103"/>
      <c r="AH781" s="103"/>
      <c r="AI781" s="103"/>
      <c r="AJ781" s="103"/>
      <c r="AX781" s="103"/>
      <c r="AY781" s="103"/>
      <c r="AZ781" s="103"/>
      <c r="BA781" s="103"/>
    </row>
    <row r="782" spans="23:53" ht="15.75" customHeight="1" x14ac:dyDescent="0.25">
      <c r="W782" s="103"/>
      <c r="X782" s="103"/>
      <c r="Y782" s="103"/>
      <c r="Z782" s="103"/>
      <c r="AA782" s="103"/>
      <c r="AB782" s="103"/>
      <c r="AC782" s="103"/>
      <c r="AD782" s="103"/>
      <c r="AE782" s="103"/>
      <c r="AF782" s="103"/>
      <c r="AG782" s="103"/>
      <c r="AH782" s="103"/>
      <c r="AI782" s="103"/>
      <c r="AJ782" s="103"/>
      <c r="AX782" s="103"/>
      <c r="AY782" s="103"/>
      <c r="AZ782" s="103"/>
      <c r="BA782" s="103"/>
    </row>
    <row r="783" spans="23:53" ht="15.75" customHeight="1" x14ac:dyDescent="0.25">
      <c r="W783" s="103"/>
      <c r="X783" s="103"/>
      <c r="Y783" s="103"/>
      <c r="Z783" s="103"/>
      <c r="AA783" s="103"/>
      <c r="AB783" s="103"/>
      <c r="AC783" s="103"/>
      <c r="AD783" s="103"/>
      <c r="AE783" s="103"/>
      <c r="AF783" s="103"/>
      <c r="AG783" s="103"/>
      <c r="AH783" s="103"/>
      <c r="AI783" s="103"/>
      <c r="AJ783" s="103"/>
      <c r="AX783" s="103"/>
      <c r="AY783" s="103"/>
      <c r="AZ783" s="103"/>
      <c r="BA783" s="103"/>
    </row>
    <row r="784" spans="23:53" ht="15.75" customHeight="1" x14ac:dyDescent="0.25">
      <c r="W784" s="103"/>
      <c r="X784" s="103"/>
      <c r="Y784" s="103"/>
      <c r="Z784" s="103"/>
      <c r="AA784" s="103"/>
      <c r="AB784" s="103"/>
      <c r="AC784" s="103"/>
      <c r="AD784" s="103"/>
      <c r="AE784" s="103"/>
      <c r="AF784" s="103"/>
      <c r="AG784" s="103"/>
      <c r="AH784" s="103"/>
      <c r="AI784" s="103"/>
      <c r="AJ784" s="103"/>
      <c r="AX784" s="103"/>
      <c r="AY784" s="103"/>
      <c r="AZ784" s="103"/>
      <c r="BA784" s="103"/>
    </row>
    <row r="785" spans="23:53" ht="15.75" customHeight="1" x14ac:dyDescent="0.25">
      <c r="W785" s="103"/>
      <c r="X785" s="103"/>
      <c r="Y785" s="103"/>
      <c r="Z785" s="103"/>
      <c r="AA785" s="103"/>
      <c r="AB785" s="103"/>
      <c r="AC785" s="103"/>
      <c r="AD785" s="103"/>
      <c r="AE785" s="103"/>
      <c r="AF785" s="103"/>
      <c r="AG785" s="103"/>
      <c r="AH785" s="103"/>
      <c r="AI785" s="103"/>
      <c r="AJ785" s="103"/>
      <c r="AX785" s="103"/>
      <c r="AY785" s="103"/>
      <c r="AZ785" s="103"/>
      <c r="BA785" s="103"/>
    </row>
    <row r="786" spans="23:53" ht="15.75" customHeight="1" x14ac:dyDescent="0.25">
      <c r="W786" s="103"/>
      <c r="X786" s="103"/>
      <c r="Y786" s="103"/>
      <c r="Z786" s="103"/>
      <c r="AA786" s="103"/>
      <c r="AB786" s="103"/>
      <c r="AC786" s="103"/>
      <c r="AD786" s="103"/>
      <c r="AE786" s="103"/>
      <c r="AF786" s="103"/>
      <c r="AG786" s="103"/>
      <c r="AH786" s="103"/>
      <c r="AI786" s="103"/>
      <c r="AJ786" s="103"/>
      <c r="AX786" s="103"/>
      <c r="AY786" s="103"/>
      <c r="AZ786" s="103"/>
      <c r="BA786" s="103"/>
    </row>
    <row r="787" spans="23:53" ht="15.75" customHeight="1" x14ac:dyDescent="0.25">
      <c r="W787" s="103"/>
      <c r="X787" s="103"/>
      <c r="Y787" s="103"/>
      <c r="Z787" s="103"/>
      <c r="AA787" s="103"/>
      <c r="AB787" s="103"/>
      <c r="AC787" s="103"/>
      <c r="AD787" s="103"/>
      <c r="AE787" s="103"/>
      <c r="AF787" s="103"/>
      <c r="AG787" s="103"/>
      <c r="AH787" s="103"/>
      <c r="AI787" s="103"/>
      <c r="AJ787" s="103"/>
      <c r="AX787" s="103"/>
      <c r="AY787" s="103"/>
      <c r="AZ787" s="103"/>
      <c r="BA787" s="103"/>
    </row>
    <row r="788" spans="23:53" ht="15.75" customHeight="1" x14ac:dyDescent="0.25">
      <c r="W788" s="103"/>
      <c r="X788" s="103"/>
      <c r="Y788" s="103"/>
      <c r="Z788" s="103"/>
      <c r="AA788" s="103"/>
      <c r="AB788" s="103"/>
      <c r="AC788" s="103"/>
      <c r="AD788" s="103"/>
      <c r="AE788" s="103"/>
      <c r="AF788" s="103"/>
      <c r="AG788" s="103"/>
      <c r="AH788" s="103"/>
      <c r="AI788" s="103"/>
      <c r="AJ788" s="103"/>
      <c r="AX788" s="103"/>
      <c r="AY788" s="103"/>
      <c r="AZ788" s="103"/>
      <c r="BA788" s="103"/>
    </row>
    <row r="789" spans="23:53" ht="15.75" customHeight="1" x14ac:dyDescent="0.25">
      <c r="W789" s="103"/>
      <c r="X789" s="103"/>
      <c r="Y789" s="103"/>
      <c r="Z789" s="103"/>
      <c r="AA789" s="103"/>
      <c r="AB789" s="103"/>
      <c r="AC789" s="103"/>
      <c r="AD789" s="103"/>
      <c r="AE789" s="103"/>
      <c r="AF789" s="103"/>
      <c r="AG789" s="103"/>
      <c r="AH789" s="103"/>
      <c r="AI789" s="103"/>
      <c r="AJ789" s="103"/>
      <c r="AX789" s="103"/>
      <c r="AY789" s="103"/>
      <c r="AZ789" s="103"/>
      <c r="BA789" s="103"/>
    </row>
    <row r="790" spans="23:53" ht="15.75" customHeight="1" x14ac:dyDescent="0.25">
      <c r="W790" s="103"/>
      <c r="X790" s="103"/>
      <c r="Y790" s="103"/>
      <c r="Z790" s="103"/>
      <c r="AA790" s="103"/>
      <c r="AB790" s="103"/>
      <c r="AC790" s="103"/>
      <c r="AD790" s="103"/>
      <c r="AE790" s="103"/>
      <c r="AF790" s="103"/>
      <c r="AG790" s="103"/>
      <c r="AH790" s="103"/>
      <c r="AI790" s="103"/>
      <c r="AJ790" s="103"/>
      <c r="AX790" s="103"/>
      <c r="AY790" s="103"/>
      <c r="AZ790" s="103"/>
      <c r="BA790" s="103"/>
    </row>
    <row r="791" spans="23:53" ht="15.75" customHeight="1" x14ac:dyDescent="0.25">
      <c r="W791" s="103"/>
      <c r="X791" s="103"/>
      <c r="Y791" s="103"/>
      <c r="Z791" s="103"/>
      <c r="AA791" s="103"/>
      <c r="AB791" s="103"/>
      <c r="AC791" s="103"/>
      <c r="AD791" s="103"/>
      <c r="AE791" s="103"/>
      <c r="AF791" s="103"/>
      <c r="AG791" s="103"/>
      <c r="AH791" s="103"/>
      <c r="AI791" s="103"/>
      <c r="AJ791" s="103"/>
      <c r="AX791" s="103"/>
      <c r="AY791" s="103"/>
      <c r="AZ791" s="103"/>
      <c r="BA791" s="103"/>
    </row>
    <row r="792" spans="23:53" ht="15.75" customHeight="1" x14ac:dyDescent="0.25">
      <c r="W792" s="103"/>
      <c r="X792" s="103"/>
      <c r="Y792" s="103"/>
      <c r="Z792" s="103"/>
      <c r="AA792" s="103"/>
      <c r="AB792" s="103"/>
      <c r="AC792" s="103"/>
      <c r="AD792" s="103"/>
      <c r="AE792" s="103"/>
      <c r="AF792" s="103"/>
      <c r="AG792" s="103"/>
      <c r="AH792" s="103"/>
      <c r="AI792" s="103"/>
      <c r="AJ792" s="103"/>
      <c r="AX792" s="103"/>
      <c r="AY792" s="103"/>
      <c r="AZ792" s="103"/>
      <c r="BA792" s="103"/>
    </row>
    <row r="793" spans="23:53" ht="15.75" customHeight="1" x14ac:dyDescent="0.25">
      <c r="W793" s="103"/>
      <c r="X793" s="103"/>
      <c r="Y793" s="103"/>
      <c r="Z793" s="103"/>
      <c r="AA793" s="103"/>
      <c r="AB793" s="103"/>
      <c r="AC793" s="103"/>
      <c r="AD793" s="103"/>
      <c r="AE793" s="103"/>
      <c r="AF793" s="103"/>
      <c r="AG793" s="103"/>
      <c r="AH793" s="103"/>
      <c r="AI793" s="103"/>
      <c r="AJ793" s="103"/>
      <c r="AX793" s="103"/>
      <c r="AY793" s="103"/>
      <c r="AZ793" s="103"/>
      <c r="BA793" s="103"/>
    </row>
    <row r="794" spans="23:53" ht="15.75" customHeight="1" x14ac:dyDescent="0.25">
      <c r="W794" s="103"/>
      <c r="X794" s="103"/>
      <c r="Y794" s="103"/>
      <c r="Z794" s="103"/>
      <c r="AA794" s="103"/>
      <c r="AB794" s="103"/>
      <c r="AC794" s="103"/>
      <c r="AD794" s="103"/>
      <c r="AE794" s="103"/>
      <c r="AF794" s="103"/>
      <c r="AG794" s="103"/>
      <c r="AH794" s="103"/>
      <c r="AI794" s="103"/>
      <c r="AJ794" s="103"/>
      <c r="AX794" s="103"/>
      <c r="AY794" s="103"/>
      <c r="AZ794" s="103"/>
      <c r="BA794" s="103"/>
    </row>
    <row r="795" spans="23:53" ht="15.75" customHeight="1" x14ac:dyDescent="0.25">
      <c r="W795" s="103"/>
      <c r="X795" s="103"/>
      <c r="Y795" s="103"/>
      <c r="Z795" s="103"/>
      <c r="AA795" s="103"/>
      <c r="AB795" s="103"/>
      <c r="AC795" s="103"/>
      <c r="AD795" s="103"/>
      <c r="AE795" s="103"/>
      <c r="AF795" s="103"/>
      <c r="AG795" s="103"/>
      <c r="AH795" s="103"/>
      <c r="AI795" s="103"/>
      <c r="AJ795" s="103"/>
      <c r="AX795" s="103"/>
      <c r="AY795" s="103"/>
      <c r="AZ795" s="103"/>
      <c r="BA795" s="103"/>
    </row>
    <row r="796" spans="23:53" ht="15.75" customHeight="1" x14ac:dyDescent="0.25">
      <c r="W796" s="103"/>
      <c r="X796" s="103"/>
      <c r="Y796" s="103"/>
      <c r="Z796" s="103"/>
      <c r="AA796" s="103"/>
      <c r="AB796" s="103"/>
      <c r="AC796" s="103"/>
      <c r="AD796" s="103"/>
      <c r="AE796" s="103"/>
      <c r="AF796" s="103"/>
      <c r="AG796" s="103"/>
      <c r="AH796" s="103"/>
      <c r="AI796" s="103"/>
      <c r="AJ796" s="103"/>
      <c r="AX796" s="103"/>
      <c r="AY796" s="103"/>
      <c r="AZ796" s="103"/>
      <c r="BA796" s="103"/>
    </row>
    <row r="797" spans="23:53" ht="15.75" customHeight="1" x14ac:dyDescent="0.25">
      <c r="W797" s="103"/>
      <c r="X797" s="103"/>
      <c r="Y797" s="103"/>
      <c r="Z797" s="103"/>
      <c r="AA797" s="103"/>
      <c r="AB797" s="103"/>
      <c r="AC797" s="103"/>
      <c r="AD797" s="103"/>
      <c r="AE797" s="103"/>
      <c r="AF797" s="103"/>
      <c r="AG797" s="103"/>
      <c r="AH797" s="103"/>
      <c r="AI797" s="103"/>
      <c r="AJ797" s="103"/>
      <c r="AX797" s="103"/>
      <c r="AY797" s="103"/>
      <c r="AZ797" s="103"/>
      <c r="BA797" s="103"/>
    </row>
    <row r="798" spans="23:53" ht="15.75" customHeight="1" x14ac:dyDescent="0.25">
      <c r="W798" s="103"/>
      <c r="X798" s="103"/>
      <c r="Y798" s="103"/>
      <c r="Z798" s="103"/>
      <c r="AA798" s="103"/>
      <c r="AB798" s="103"/>
      <c r="AC798" s="103"/>
      <c r="AD798" s="103"/>
      <c r="AE798" s="103"/>
      <c r="AF798" s="103"/>
      <c r="AG798" s="103"/>
      <c r="AH798" s="103"/>
      <c r="AI798" s="103"/>
      <c r="AJ798" s="103"/>
      <c r="AX798" s="103"/>
      <c r="AY798" s="103"/>
      <c r="AZ798" s="103"/>
      <c r="BA798" s="103"/>
    </row>
    <row r="799" spans="23:53" ht="15.75" customHeight="1" x14ac:dyDescent="0.25">
      <c r="W799" s="103"/>
      <c r="X799" s="103"/>
      <c r="Y799" s="103"/>
      <c r="Z799" s="103"/>
      <c r="AA799" s="103"/>
      <c r="AB799" s="103"/>
      <c r="AC799" s="103"/>
      <c r="AD799" s="103"/>
      <c r="AE799" s="103"/>
      <c r="AF799" s="103"/>
      <c r="AG799" s="103"/>
      <c r="AH799" s="103"/>
      <c r="AI799" s="103"/>
      <c r="AJ799" s="103"/>
      <c r="AX799" s="103"/>
      <c r="AY799" s="103"/>
      <c r="AZ799" s="103"/>
      <c r="BA799" s="103"/>
    </row>
    <row r="800" spans="23:53" ht="15.75" customHeight="1" x14ac:dyDescent="0.25">
      <c r="W800" s="103"/>
      <c r="X800" s="103"/>
      <c r="Y800" s="103"/>
      <c r="Z800" s="103"/>
      <c r="AA800" s="103"/>
      <c r="AB800" s="103"/>
      <c r="AC800" s="103"/>
      <c r="AD800" s="103"/>
      <c r="AE800" s="103"/>
      <c r="AF800" s="103"/>
      <c r="AG800" s="103"/>
      <c r="AH800" s="103"/>
      <c r="AI800" s="103"/>
      <c r="AJ800" s="103"/>
      <c r="AX800" s="103"/>
      <c r="AY800" s="103"/>
      <c r="AZ800" s="103"/>
      <c r="BA800" s="103"/>
    </row>
    <row r="801" spans="23:53" ht="15.75" customHeight="1" x14ac:dyDescent="0.25">
      <c r="W801" s="103"/>
      <c r="X801" s="103"/>
      <c r="Y801" s="103"/>
      <c r="Z801" s="103"/>
      <c r="AA801" s="103"/>
      <c r="AB801" s="103"/>
      <c r="AC801" s="103"/>
      <c r="AD801" s="103"/>
      <c r="AE801" s="103"/>
      <c r="AF801" s="103"/>
      <c r="AG801" s="103"/>
      <c r="AH801" s="103"/>
      <c r="AI801" s="103"/>
      <c r="AJ801" s="103"/>
      <c r="AX801" s="103"/>
      <c r="AY801" s="103"/>
      <c r="AZ801" s="103"/>
      <c r="BA801" s="103"/>
    </row>
    <row r="802" spans="23:53" ht="15.75" customHeight="1" x14ac:dyDescent="0.25">
      <c r="W802" s="103"/>
      <c r="X802" s="103"/>
      <c r="Y802" s="103"/>
      <c r="Z802" s="103"/>
      <c r="AA802" s="103"/>
      <c r="AB802" s="103"/>
      <c r="AC802" s="103"/>
      <c r="AD802" s="103"/>
      <c r="AE802" s="103"/>
      <c r="AF802" s="103"/>
      <c r="AG802" s="103"/>
      <c r="AH802" s="103"/>
      <c r="AI802" s="103"/>
      <c r="AJ802" s="103"/>
      <c r="AX802" s="103"/>
      <c r="AY802" s="103"/>
      <c r="AZ802" s="103"/>
      <c r="BA802" s="103"/>
    </row>
    <row r="803" spans="23:53" ht="15.75" customHeight="1" x14ac:dyDescent="0.25">
      <c r="W803" s="103"/>
      <c r="X803" s="103"/>
      <c r="Y803" s="103"/>
      <c r="Z803" s="103"/>
      <c r="AA803" s="103"/>
      <c r="AB803" s="103"/>
      <c r="AC803" s="103"/>
      <c r="AD803" s="103"/>
      <c r="AE803" s="103"/>
      <c r="AF803" s="103"/>
      <c r="AG803" s="103"/>
      <c r="AH803" s="103"/>
      <c r="AI803" s="103"/>
      <c r="AJ803" s="103"/>
      <c r="AX803" s="103"/>
      <c r="AY803" s="103"/>
      <c r="AZ803" s="103"/>
      <c r="BA803" s="103"/>
    </row>
    <row r="804" spans="23:53" ht="15.75" customHeight="1" x14ac:dyDescent="0.25">
      <c r="W804" s="103"/>
      <c r="X804" s="103"/>
      <c r="Y804" s="103"/>
      <c r="Z804" s="103"/>
      <c r="AA804" s="103"/>
      <c r="AB804" s="103"/>
      <c r="AC804" s="103"/>
      <c r="AD804" s="103"/>
      <c r="AE804" s="103"/>
      <c r="AF804" s="103"/>
      <c r="AG804" s="103"/>
      <c r="AH804" s="103"/>
      <c r="AI804" s="103"/>
      <c r="AJ804" s="103"/>
      <c r="AX804" s="103"/>
      <c r="AY804" s="103"/>
      <c r="AZ804" s="103"/>
      <c r="BA804" s="103"/>
    </row>
    <row r="805" spans="23:53" ht="15.75" customHeight="1" x14ac:dyDescent="0.25">
      <c r="W805" s="103"/>
      <c r="X805" s="103"/>
      <c r="Y805" s="103"/>
      <c r="Z805" s="103"/>
      <c r="AA805" s="103"/>
      <c r="AB805" s="103"/>
      <c r="AC805" s="103"/>
      <c r="AD805" s="103"/>
      <c r="AE805" s="103"/>
      <c r="AF805" s="103"/>
      <c r="AG805" s="103"/>
      <c r="AH805" s="103"/>
      <c r="AI805" s="103"/>
      <c r="AJ805" s="103"/>
      <c r="AX805" s="103"/>
      <c r="AY805" s="103"/>
      <c r="AZ805" s="103"/>
      <c r="BA805" s="103"/>
    </row>
    <row r="806" spans="23:53" ht="15.75" customHeight="1" x14ac:dyDescent="0.25">
      <c r="W806" s="103"/>
      <c r="X806" s="103"/>
      <c r="Y806" s="103"/>
      <c r="Z806" s="103"/>
      <c r="AA806" s="103"/>
      <c r="AB806" s="103"/>
      <c r="AC806" s="103"/>
      <c r="AD806" s="103"/>
      <c r="AE806" s="103"/>
      <c r="AF806" s="103"/>
      <c r="AG806" s="103"/>
      <c r="AH806" s="103"/>
      <c r="AI806" s="103"/>
      <c r="AJ806" s="103"/>
      <c r="AX806" s="103"/>
      <c r="AY806" s="103"/>
      <c r="AZ806" s="103"/>
      <c r="BA806" s="103"/>
    </row>
    <row r="807" spans="23:53" ht="15.75" customHeight="1" x14ac:dyDescent="0.25">
      <c r="W807" s="103"/>
      <c r="X807" s="103"/>
      <c r="Y807" s="103"/>
      <c r="Z807" s="103"/>
      <c r="AA807" s="103"/>
      <c r="AB807" s="103"/>
      <c r="AC807" s="103"/>
      <c r="AD807" s="103"/>
      <c r="AE807" s="103"/>
      <c r="AF807" s="103"/>
      <c r="AG807" s="103"/>
      <c r="AH807" s="103"/>
      <c r="AI807" s="103"/>
      <c r="AJ807" s="103"/>
      <c r="AX807" s="103"/>
      <c r="AY807" s="103"/>
      <c r="AZ807" s="103"/>
      <c r="BA807" s="103"/>
    </row>
    <row r="808" spans="23:53" ht="15.75" customHeight="1" x14ac:dyDescent="0.25">
      <c r="W808" s="103"/>
      <c r="X808" s="103"/>
      <c r="Y808" s="103"/>
      <c r="Z808" s="103"/>
      <c r="AA808" s="103"/>
      <c r="AB808" s="103"/>
      <c r="AC808" s="103"/>
      <c r="AD808" s="103"/>
      <c r="AE808" s="103"/>
      <c r="AF808" s="103"/>
      <c r="AG808" s="103"/>
      <c r="AH808" s="103"/>
      <c r="AI808" s="103"/>
      <c r="AJ808" s="103"/>
      <c r="AX808" s="103"/>
      <c r="AY808" s="103"/>
      <c r="AZ808" s="103"/>
      <c r="BA808" s="103"/>
    </row>
    <row r="809" spans="23:53" ht="15.75" customHeight="1" x14ac:dyDescent="0.25">
      <c r="W809" s="103"/>
      <c r="X809" s="103"/>
      <c r="Y809" s="103"/>
      <c r="Z809" s="103"/>
      <c r="AA809" s="103"/>
      <c r="AB809" s="103"/>
      <c r="AC809" s="103"/>
      <c r="AD809" s="103"/>
      <c r="AE809" s="103"/>
      <c r="AF809" s="103"/>
      <c r="AG809" s="103"/>
      <c r="AH809" s="103"/>
      <c r="AI809" s="103"/>
      <c r="AJ809" s="103"/>
      <c r="AX809" s="103"/>
      <c r="AY809" s="103"/>
      <c r="AZ809" s="103"/>
      <c r="BA809" s="103"/>
    </row>
    <row r="810" spans="23:53" ht="15.75" customHeight="1" x14ac:dyDescent="0.25">
      <c r="W810" s="103"/>
      <c r="X810" s="103"/>
      <c r="Y810" s="103"/>
      <c r="Z810" s="103"/>
      <c r="AA810" s="103"/>
      <c r="AB810" s="103"/>
      <c r="AC810" s="103"/>
      <c r="AD810" s="103"/>
      <c r="AE810" s="103"/>
      <c r="AF810" s="103"/>
      <c r="AG810" s="103"/>
      <c r="AH810" s="103"/>
      <c r="AI810" s="103"/>
      <c r="AJ810" s="103"/>
      <c r="AX810" s="103"/>
      <c r="AY810" s="103"/>
      <c r="AZ810" s="103"/>
      <c r="BA810" s="103"/>
    </row>
    <row r="811" spans="23:53" ht="15.75" customHeight="1" x14ac:dyDescent="0.25">
      <c r="W811" s="103"/>
      <c r="X811" s="103"/>
      <c r="Y811" s="103"/>
      <c r="Z811" s="103"/>
      <c r="AA811" s="103"/>
      <c r="AB811" s="103"/>
      <c r="AC811" s="103"/>
      <c r="AD811" s="103"/>
      <c r="AE811" s="103"/>
      <c r="AF811" s="103"/>
      <c r="AG811" s="103"/>
      <c r="AH811" s="103"/>
      <c r="AI811" s="103"/>
      <c r="AJ811" s="103"/>
      <c r="AX811" s="103"/>
      <c r="AY811" s="103"/>
      <c r="AZ811" s="103"/>
      <c r="BA811" s="103"/>
    </row>
    <row r="812" spans="23:53" ht="15.75" customHeight="1" x14ac:dyDescent="0.25">
      <c r="W812" s="103"/>
      <c r="X812" s="103"/>
      <c r="Y812" s="103"/>
      <c r="Z812" s="103"/>
      <c r="AA812" s="103"/>
      <c r="AB812" s="103"/>
      <c r="AC812" s="103"/>
      <c r="AD812" s="103"/>
      <c r="AE812" s="103"/>
      <c r="AF812" s="103"/>
      <c r="AG812" s="103"/>
      <c r="AH812" s="103"/>
      <c r="AI812" s="103"/>
      <c r="AJ812" s="103"/>
      <c r="AX812" s="103"/>
      <c r="AY812" s="103"/>
      <c r="AZ812" s="103"/>
      <c r="BA812" s="103"/>
    </row>
    <row r="813" spans="23:53" ht="15.75" customHeight="1" x14ac:dyDescent="0.25">
      <c r="W813" s="103"/>
      <c r="X813" s="103"/>
      <c r="Y813" s="103"/>
      <c r="Z813" s="103"/>
      <c r="AA813" s="103"/>
      <c r="AB813" s="103"/>
      <c r="AC813" s="103"/>
      <c r="AD813" s="103"/>
      <c r="AE813" s="103"/>
      <c r="AF813" s="103"/>
      <c r="AG813" s="103"/>
      <c r="AH813" s="103"/>
      <c r="AI813" s="103"/>
      <c r="AJ813" s="103"/>
      <c r="AX813" s="103"/>
      <c r="AY813" s="103"/>
      <c r="AZ813" s="103"/>
      <c r="BA813" s="103"/>
    </row>
    <row r="814" spans="23:53" ht="15.75" customHeight="1" x14ac:dyDescent="0.25">
      <c r="W814" s="103"/>
      <c r="X814" s="103"/>
      <c r="Y814" s="103"/>
      <c r="Z814" s="103"/>
      <c r="AA814" s="103"/>
      <c r="AB814" s="103"/>
      <c r="AC814" s="103"/>
      <c r="AD814" s="103"/>
      <c r="AE814" s="103"/>
      <c r="AF814" s="103"/>
      <c r="AG814" s="103"/>
      <c r="AH814" s="103"/>
      <c r="AI814" s="103"/>
      <c r="AJ814" s="103"/>
      <c r="AX814" s="103"/>
      <c r="AY814" s="103"/>
      <c r="AZ814" s="103"/>
      <c r="BA814" s="103"/>
    </row>
    <row r="815" spans="23:53" ht="15.75" customHeight="1" x14ac:dyDescent="0.25">
      <c r="W815" s="103"/>
      <c r="X815" s="103"/>
      <c r="Y815" s="103"/>
      <c r="Z815" s="103"/>
      <c r="AA815" s="103"/>
      <c r="AB815" s="103"/>
      <c r="AC815" s="103"/>
      <c r="AD815" s="103"/>
      <c r="AE815" s="103"/>
      <c r="AF815" s="103"/>
      <c r="AG815" s="103"/>
      <c r="AH815" s="103"/>
      <c r="AI815" s="103"/>
      <c r="AJ815" s="103"/>
      <c r="AX815" s="103"/>
      <c r="AY815" s="103"/>
      <c r="AZ815" s="103"/>
      <c r="BA815" s="103"/>
    </row>
    <row r="816" spans="23:53" ht="15.75" customHeight="1" x14ac:dyDescent="0.25">
      <c r="W816" s="103"/>
      <c r="X816" s="103"/>
      <c r="Y816" s="103"/>
      <c r="Z816" s="103"/>
      <c r="AA816" s="103"/>
      <c r="AB816" s="103"/>
      <c r="AC816" s="103"/>
      <c r="AD816" s="103"/>
      <c r="AE816" s="103"/>
      <c r="AF816" s="103"/>
      <c r="AG816" s="103"/>
      <c r="AH816" s="103"/>
      <c r="AI816" s="103"/>
      <c r="AJ816" s="103"/>
      <c r="AX816" s="103"/>
      <c r="AY816" s="103"/>
      <c r="AZ816" s="103"/>
      <c r="BA816" s="103"/>
    </row>
    <row r="817" spans="23:53" ht="15.75" customHeight="1" x14ac:dyDescent="0.25">
      <c r="W817" s="103"/>
      <c r="X817" s="103"/>
      <c r="Y817" s="103"/>
      <c r="Z817" s="103"/>
      <c r="AA817" s="103"/>
      <c r="AB817" s="103"/>
      <c r="AC817" s="103"/>
      <c r="AD817" s="103"/>
      <c r="AE817" s="103"/>
      <c r="AF817" s="103"/>
      <c r="AG817" s="103"/>
      <c r="AH817" s="103"/>
      <c r="AI817" s="103"/>
      <c r="AJ817" s="103"/>
      <c r="AX817" s="103"/>
      <c r="AY817" s="103"/>
      <c r="AZ817" s="103"/>
      <c r="BA817" s="103"/>
    </row>
    <row r="818" spans="23:53" ht="15.75" customHeight="1" x14ac:dyDescent="0.25">
      <c r="W818" s="103"/>
      <c r="X818" s="103"/>
      <c r="Y818" s="103"/>
      <c r="Z818" s="103"/>
      <c r="AA818" s="103"/>
      <c r="AB818" s="103"/>
      <c r="AC818" s="103"/>
      <c r="AD818" s="103"/>
      <c r="AE818" s="103"/>
      <c r="AF818" s="103"/>
      <c r="AG818" s="103"/>
      <c r="AH818" s="103"/>
      <c r="AI818" s="103"/>
      <c r="AJ818" s="103"/>
      <c r="AX818" s="103"/>
      <c r="AY818" s="103"/>
      <c r="AZ818" s="103"/>
      <c r="BA818" s="103"/>
    </row>
    <row r="819" spans="23:53" ht="15.75" customHeight="1" x14ac:dyDescent="0.25">
      <c r="W819" s="103"/>
      <c r="X819" s="103"/>
      <c r="Y819" s="103"/>
      <c r="Z819" s="103"/>
      <c r="AA819" s="103"/>
      <c r="AB819" s="103"/>
      <c r="AC819" s="103"/>
      <c r="AD819" s="103"/>
      <c r="AE819" s="103"/>
      <c r="AF819" s="103"/>
      <c r="AG819" s="103"/>
      <c r="AH819" s="103"/>
      <c r="AI819" s="103"/>
      <c r="AJ819" s="103"/>
      <c r="AX819" s="103"/>
      <c r="AY819" s="103"/>
      <c r="AZ819" s="103"/>
      <c r="BA819" s="103"/>
    </row>
    <row r="820" spans="23:53" ht="15.75" customHeight="1" x14ac:dyDescent="0.25">
      <c r="W820" s="103"/>
      <c r="X820" s="103"/>
      <c r="Y820" s="103"/>
      <c r="Z820" s="103"/>
      <c r="AA820" s="103"/>
      <c r="AB820" s="103"/>
      <c r="AC820" s="103"/>
      <c r="AD820" s="103"/>
      <c r="AE820" s="103"/>
      <c r="AF820" s="103"/>
      <c r="AG820" s="103"/>
      <c r="AH820" s="103"/>
      <c r="AI820" s="103"/>
      <c r="AJ820" s="103"/>
      <c r="AX820" s="103"/>
      <c r="AY820" s="103"/>
      <c r="AZ820" s="103"/>
      <c r="BA820" s="103"/>
    </row>
    <row r="821" spans="23:53" ht="15.75" customHeight="1" x14ac:dyDescent="0.25">
      <c r="W821" s="103"/>
      <c r="X821" s="103"/>
      <c r="Y821" s="103"/>
      <c r="Z821" s="103"/>
      <c r="AA821" s="103"/>
      <c r="AB821" s="103"/>
      <c r="AC821" s="103"/>
      <c r="AD821" s="103"/>
      <c r="AE821" s="103"/>
      <c r="AF821" s="103"/>
      <c r="AG821" s="103"/>
      <c r="AH821" s="103"/>
      <c r="AI821" s="103"/>
      <c r="AJ821" s="103"/>
      <c r="AX821" s="103"/>
      <c r="AY821" s="103"/>
      <c r="AZ821" s="103"/>
      <c r="BA821" s="103"/>
    </row>
    <row r="822" spans="23:53" ht="15.75" customHeight="1" x14ac:dyDescent="0.25">
      <c r="W822" s="103"/>
      <c r="X822" s="103"/>
      <c r="Y822" s="103"/>
      <c r="Z822" s="103"/>
      <c r="AA822" s="103"/>
      <c r="AB822" s="103"/>
      <c r="AC822" s="103"/>
      <c r="AD822" s="103"/>
      <c r="AE822" s="103"/>
      <c r="AF822" s="103"/>
      <c r="AG822" s="103"/>
      <c r="AH822" s="103"/>
      <c r="AI822" s="103"/>
      <c r="AJ822" s="103"/>
      <c r="AX822" s="103"/>
      <c r="AY822" s="103"/>
      <c r="AZ822" s="103"/>
      <c r="BA822" s="103"/>
    </row>
    <row r="823" spans="23:53" ht="15.75" customHeight="1" x14ac:dyDescent="0.25">
      <c r="W823" s="103"/>
      <c r="X823" s="103"/>
      <c r="Y823" s="103"/>
      <c r="Z823" s="103"/>
      <c r="AA823" s="103"/>
      <c r="AB823" s="103"/>
      <c r="AC823" s="103"/>
      <c r="AD823" s="103"/>
      <c r="AE823" s="103"/>
      <c r="AF823" s="103"/>
      <c r="AG823" s="103"/>
      <c r="AH823" s="103"/>
      <c r="AI823" s="103"/>
      <c r="AJ823" s="103"/>
      <c r="AX823" s="103"/>
      <c r="AY823" s="103"/>
      <c r="AZ823" s="103"/>
      <c r="BA823" s="103"/>
    </row>
    <row r="824" spans="23:53" ht="15.75" customHeight="1" x14ac:dyDescent="0.25">
      <c r="W824" s="103"/>
      <c r="X824" s="103"/>
      <c r="Y824" s="103"/>
      <c r="Z824" s="103"/>
      <c r="AA824" s="103"/>
      <c r="AB824" s="103"/>
      <c r="AC824" s="103"/>
      <c r="AD824" s="103"/>
      <c r="AE824" s="103"/>
      <c r="AF824" s="103"/>
      <c r="AG824" s="103"/>
      <c r="AH824" s="103"/>
      <c r="AI824" s="103"/>
      <c r="AJ824" s="103"/>
      <c r="AX824" s="103"/>
      <c r="AY824" s="103"/>
      <c r="AZ824" s="103"/>
      <c r="BA824" s="103"/>
    </row>
    <row r="825" spans="23:53" ht="15.75" customHeight="1" x14ac:dyDescent="0.25">
      <c r="W825" s="103"/>
      <c r="X825" s="103"/>
      <c r="Y825" s="103"/>
      <c r="Z825" s="103"/>
      <c r="AA825" s="103"/>
      <c r="AB825" s="103"/>
      <c r="AC825" s="103"/>
      <c r="AD825" s="103"/>
      <c r="AE825" s="103"/>
      <c r="AF825" s="103"/>
      <c r="AG825" s="103"/>
      <c r="AH825" s="103"/>
      <c r="AI825" s="103"/>
      <c r="AJ825" s="103"/>
      <c r="AX825" s="103"/>
      <c r="AY825" s="103"/>
      <c r="AZ825" s="103"/>
      <c r="BA825" s="103"/>
    </row>
    <row r="826" spans="23:53" ht="15.75" customHeight="1" x14ac:dyDescent="0.25">
      <c r="W826" s="103"/>
      <c r="X826" s="103"/>
      <c r="Y826" s="103"/>
      <c r="Z826" s="103"/>
      <c r="AA826" s="103"/>
      <c r="AB826" s="103"/>
      <c r="AC826" s="103"/>
      <c r="AD826" s="103"/>
      <c r="AE826" s="103"/>
      <c r="AF826" s="103"/>
      <c r="AG826" s="103"/>
      <c r="AH826" s="103"/>
      <c r="AI826" s="103"/>
      <c r="AJ826" s="103"/>
      <c r="AX826" s="103"/>
      <c r="AY826" s="103"/>
      <c r="AZ826" s="103"/>
      <c r="BA826" s="103"/>
    </row>
    <row r="827" spans="23:53" ht="15.75" customHeight="1" x14ac:dyDescent="0.25">
      <c r="W827" s="103"/>
      <c r="X827" s="103"/>
      <c r="Y827" s="103"/>
      <c r="Z827" s="103"/>
      <c r="AA827" s="103"/>
      <c r="AB827" s="103"/>
      <c r="AC827" s="103"/>
      <c r="AD827" s="103"/>
      <c r="AE827" s="103"/>
      <c r="AF827" s="103"/>
      <c r="AG827" s="103"/>
      <c r="AH827" s="103"/>
      <c r="AI827" s="103"/>
      <c r="AJ827" s="103"/>
      <c r="AX827" s="103"/>
      <c r="AY827" s="103"/>
      <c r="AZ827" s="103"/>
      <c r="BA827" s="103"/>
    </row>
    <row r="828" spans="23:53" ht="15.75" customHeight="1" x14ac:dyDescent="0.25">
      <c r="W828" s="103"/>
      <c r="X828" s="103"/>
      <c r="Y828" s="103"/>
      <c r="Z828" s="103"/>
      <c r="AA828" s="103"/>
      <c r="AB828" s="103"/>
      <c r="AC828" s="103"/>
      <c r="AD828" s="103"/>
      <c r="AE828" s="103"/>
      <c r="AF828" s="103"/>
      <c r="AG828" s="103"/>
      <c r="AH828" s="103"/>
      <c r="AI828" s="103"/>
      <c r="AJ828" s="103"/>
      <c r="AX828" s="103"/>
      <c r="AY828" s="103"/>
      <c r="AZ828" s="103"/>
      <c r="BA828" s="103"/>
    </row>
    <row r="829" spans="23:53" ht="15.75" customHeight="1" x14ac:dyDescent="0.25">
      <c r="W829" s="103"/>
      <c r="X829" s="103"/>
      <c r="Y829" s="103"/>
      <c r="Z829" s="103"/>
      <c r="AA829" s="103"/>
      <c r="AB829" s="103"/>
      <c r="AC829" s="103"/>
      <c r="AD829" s="103"/>
      <c r="AE829" s="103"/>
      <c r="AF829" s="103"/>
      <c r="AG829" s="103"/>
      <c r="AH829" s="103"/>
      <c r="AI829" s="103"/>
      <c r="AJ829" s="103"/>
      <c r="AX829" s="103"/>
      <c r="AY829" s="103"/>
      <c r="AZ829" s="103"/>
      <c r="BA829" s="103"/>
    </row>
    <row r="830" spans="23:53" ht="15.75" customHeight="1" x14ac:dyDescent="0.25">
      <c r="W830" s="103"/>
      <c r="X830" s="103"/>
      <c r="Y830" s="103"/>
      <c r="Z830" s="103"/>
      <c r="AA830" s="103"/>
      <c r="AB830" s="103"/>
      <c r="AC830" s="103"/>
      <c r="AD830" s="103"/>
      <c r="AE830" s="103"/>
      <c r="AF830" s="103"/>
      <c r="AG830" s="103"/>
      <c r="AH830" s="103"/>
      <c r="AI830" s="103"/>
      <c r="AJ830" s="103"/>
      <c r="AX830" s="103"/>
      <c r="AY830" s="103"/>
      <c r="AZ830" s="103"/>
      <c r="BA830" s="103"/>
    </row>
    <row r="831" spans="23:53" ht="15.75" customHeight="1" x14ac:dyDescent="0.25">
      <c r="W831" s="103"/>
      <c r="X831" s="103"/>
      <c r="Y831" s="103"/>
      <c r="Z831" s="103"/>
      <c r="AA831" s="103"/>
      <c r="AB831" s="103"/>
      <c r="AC831" s="103"/>
      <c r="AD831" s="103"/>
      <c r="AE831" s="103"/>
      <c r="AF831" s="103"/>
      <c r="AG831" s="103"/>
      <c r="AH831" s="103"/>
      <c r="AI831" s="103"/>
      <c r="AJ831" s="103"/>
      <c r="AX831" s="103"/>
      <c r="AY831" s="103"/>
      <c r="AZ831" s="103"/>
      <c r="BA831" s="103"/>
    </row>
    <row r="832" spans="23:53" ht="15.75" customHeight="1" x14ac:dyDescent="0.25">
      <c r="W832" s="103"/>
      <c r="X832" s="103"/>
      <c r="Y832" s="103"/>
      <c r="Z832" s="103"/>
      <c r="AA832" s="103"/>
      <c r="AB832" s="103"/>
      <c r="AC832" s="103"/>
      <c r="AD832" s="103"/>
      <c r="AE832" s="103"/>
      <c r="AF832" s="103"/>
      <c r="AG832" s="103"/>
      <c r="AH832" s="103"/>
      <c r="AI832" s="103"/>
      <c r="AJ832" s="103"/>
      <c r="AX832" s="103"/>
      <c r="AY832" s="103"/>
      <c r="AZ832" s="103"/>
      <c r="BA832" s="103"/>
    </row>
    <row r="833" spans="23:53" ht="15.75" customHeight="1" x14ac:dyDescent="0.25">
      <c r="W833" s="103"/>
      <c r="X833" s="103"/>
      <c r="Y833" s="103"/>
      <c r="Z833" s="103"/>
      <c r="AA833" s="103"/>
      <c r="AB833" s="103"/>
      <c r="AC833" s="103"/>
      <c r="AD833" s="103"/>
      <c r="AE833" s="103"/>
      <c r="AF833" s="103"/>
      <c r="AG833" s="103"/>
      <c r="AH833" s="103"/>
      <c r="AI833" s="103"/>
      <c r="AJ833" s="103"/>
      <c r="AX833" s="103"/>
      <c r="AY833" s="103"/>
      <c r="AZ833" s="103"/>
      <c r="BA833" s="103"/>
    </row>
    <row r="834" spans="23:53" ht="15.75" customHeight="1" x14ac:dyDescent="0.25">
      <c r="W834" s="103"/>
      <c r="X834" s="103"/>
      <c r="Y834" s="103"/>
      <c r="Z834" s="103"/>
      <c r="AA834" s="103"/>
      <c r="AB834" s="103"/>
      <c r="AC834" s="103"/>
      <c r="AD834" s="103"/>
      <c r="AE834" s="103"/>
      <c r="AF834" s="103"/>
      <c r="AG834" s="103"/>
      <c r="AH834" s="103"/>
      <c r="AI834" s="103"/>
      <c r="AJ834" s="103"/>
      <c r="AX834" s="103"/>
      <c r="AY834" s="103"/>
      <c r="AZ834" s="103"/>
      <c r="BA834" s="103"/>
    </row>
    <row r="835" spans="23:53" ht="15.75" customHeight="1" x14ac:dyDescent="0.25">
      <c r="W835" s="103"/>
      <c r="X835" s="103"/>
      <c r="Y835" s="103"/>
      <c r="Z835" s="103"/>
      <c r="AA835" s="103"/>
      <c r="AB835" s="103"/>
      <c r="AC835" s="103"/>
      <c r="AD835" s="103"/>
      <c r="AE835" s="103"/>
      <c r="AF835" s="103"/>
      <c r="AG835" s="103"/>
      <c r="AH835" s="103"/>
      <c r="AI835" s="103"/>
      <c r="AJ835" s="103"/>
      <c r="AX835" s="103"/>
      <c r="AY835" s="103"/>
      <c r="AZ835" s="103"/>
      <c r="BA835" s="103"/>
    </row>
    <row r="836" spans="23:53" ht="15.75" customHeight="1" x14ac:dyDescent="0.25">
      <c r="W836" s="103"/>
      <c r="X836" s="103"/>
      <c r="Y836" s="103"/>
      <c r="Z836" s="103"/>
      <c r="AA836" s="103"/>
      <c r="AB836" s="103"/>
      <c r="AC836" s="103"/>
      <c r="AD836" s="103"/>
      <c r="AE836" s="103"/>
      <c r="AF836" s="103"/>
      <c r="AG836" s="103"/>
      <c r="AH836" s="103"/>
      <c r="AI836" s="103"/>
      <c r="AJ836" s="103"/>
      <c r="AX836" s="103"/>
      <c r="AY836" s="103"/>
      <c r="AZ836" s="103"/>
      <c r="BA836" s="103"/>
    </row>
    <row r="837" spans="23:53" ht="15.75" customHeight="1" x14ac:dyDescent="0.25">
      <c r="W837" s="103"/>
      <c r="X837" s="103"/>
      <c r="Y837" s="103"/>
      <c r="Z837" s="103"/>
      <c r="AA837" s="103"/>
      <c r="AB837" s="103"/>
      <c r="AC837" s="103"/>
      <c r="AD837" s="103"/>
      <c r="AE837" s="103"/>
      <c r="AF837" s="103"/>
      <c r="AG837" s="103"/>
      <c r="AH837" s="103"/>
      <c r="AI837" s="103"/>
      <c r="AJ837" s="103"/>
      <c r="AX837" s="103"/>
      <c r="AY837" s="103"/>
      <c r="AZ837" s="103"/>
      <c r="BA837" s="103"/>
    </row>
    <row r="838" spans="23:53" ht="15.75" customHeight="1" x14ac:dyDescent="0.25">
      <c r="W838" s="103"/>
      <c r="X838" s="103"/>
      <c r="Y838" s="103"/>
      <c r="Z838" s="103"/>
      <c r="AA838" s="103"/>
      <c r="AB838" s="103"/>
      <c r="AC838" s="103"/>
      <c r="AD838" s="103"/>
      <c r="AE838" s="103"/>
      <c r="AF838" s="103"/>
      <c r="AG838" s="103"/>
      <c r="AH838" s="103"/>
      <c r="AI838" s="103"/>
      <c r="AJ838" s="103"/>
      <c r="AX838" s="103"/>
      <c r="AY838" s="103"/>
      <c r="AZ838" s="103"/>
      <c r="BA838" s="103"/>
    </row>
    <row r="839" spans="23:53" ht="15.75" customHeight="1" x14ac:dyDescent="0.25">
      <c r="W839" s="103"/>
      <c r="X839" s="103"/>
      <c r="Y839" s="103"/>
      <c r="Z839" s="103"/>
      <c r="AA839" s="103"/>
      <c r="AB839" s="103"/>
      <c r="AC839" s="103"/>
      <c r="AD839" s="103"/>
      <c r="AE839" s="103"/>
      <c r="AF839" s="103"/>
      <c r="AG839" s="103"/>
      <c r="AH839" s="103"/>
      <c r="AI839" s="103"/>
      <c r="AJ839" s="103"/>
      <c r="AX839" s="103"/>
      <c r="AY839" s="103"/>
      <c r="AZ839" s="103"/>
      <c r="BA839" s="103"/>
    </row>
    <row r="840" spans="23:53" ht="15.75" customHeight="1" x14ac:dyDescent="0.25">
      <c r="W840" s="103"/>
      <c r="X840" s="103"/>
      <c r="Y840" s="103"/>
      <c r="Z840" s="103"/>
      <c r="AA840" s="103"/>
      <c r="AB840" s="103"/>
      <c r="AC840" s="103"/>
      <c r="AD840" s="103"/>
      <c r="AE840" s="103"/>
      <c r="AF840" s="103"/>
      <c r="AG840" s="103"/>
      <c r="AH840" s="103"/>
      <c r="AI840" s="103"/>
      <c r="AJ840" s="103"/>
      <c r="AX840" s="103"/>
      <c r="AY840" s="103"/>
      <c r="AZ840" s="103"/>
      <c r="BA840" s="103"/>
    </row>
    <row r="841" spans="23:53" ht="15.75" customHeight="1" x14ac:dyDescent="0.25">
      <c r="W841" s="103"/>
      <c r="X841" s="103"/>
      <c r="Y841" s="103"/>
      <c r="Z841" s="103"/>
      <c r="AA841" s="103"/>
      <c r="AB841" s="103"/>
      <c r="AC841" s="103"/>
      <c r="AD841" s="103"/>
      <c r="AE841" s="103"/>
      <c r="AF841" s="103"/>
      <c r="AG841" s="103"/>
      <c r="AH841" s="103"/>
      <c r="AI841" s="103"/>
      <c r="AJ841" s="103"/>
      <c r="AX841" s="103"/>
      <c r="AY841" s="103"/>
      <c r="AZ841" s="103"/>
      <c r="BA841" s="103"/>
    </row>
    <row r="842" spans="23:53" ht="15.75" customHeight="1" x14ac:dyDescent="0.25">
      <c r="W842" s="103"/>
      <c r="X842" s="103"/>
      <c r="Y842" s="103"/>
      <c r="Z842" s="103"/>
      <c r="AA842" s="103"/>
      <c r="AB842" s="103"/>
      <c r="AC842" s="103"/>
      <c r="AD842" s="103"/>
      <c r="AE842" s="103"/>
      <c r="AF842" s="103"/>
      <c r="AG842" s="103"/>
      <c r="AH842" s="103"/>
      <c r="AI842" s="103"/>
      <c r="AJ842" s="103"/>
      <c r="AX842" s="103"/>
      <c r="AY842" s="103"/>
      <c r="AZ842" s="103"/>
      <c r="BA842" s="103"/>
    </row>
    <row r="843" spans="23:53" ht="15.75" customHeight="1" x14ac:dyDescent="0.25">
      <c r="W843" s="103"/>
      <c r="X843" s="103"/>
      <c r="Y843" s="103"/>
      <c r="Z843" s="103"/>
      <c r="AA843" s="103"/>
      <c r="AB843" s="103"/>
      <c r="AC843" s="103"/>
      <c r="AD843" s="103"/>
      <c r="AE843" s="103"/>
      <c r="AF843" s="103"/>
      <c r="AG843" s="103"/>
      <c r="AH843" s="103"/>
      <c r="AI843" s="103"/>
      <c r="AJ843" s="103"/>
      <c r="AX843" s="103"/>
      <c r="AY843" s="103"/>
      <c r="AZ843" s="103"/>
      <c r="BA843" s="103"/>
    </row>
    <row r="844" spans="23:53" ht="15.75" customHeight="1" x14ac:dyDescent="0.25">
      <c r="W844" s="103"/>
      <c r="X844" s="103"/>
      <c r="Y844" s="103"/>
      <c r="Z844" s="103"/>
      <c r="AA844" s="103"/>
      <c r="AB844" s="103"/>
      <c r="AC844" s="103"/>
      <c r="AD844" s="103"/>
      <c r="AE844" s="103"/>
      <c r="AF844" s="103"/>
      <c r="AG844" s="103"/>
      <c r="AH844" s="103"/>
      <c r="AI844" s="103"/>
      <c r="AJ844" s="103"/>
      <c r="AX844" s="103"/>
      <c r="AY844" s="103"/>
      <c r="AZ844" s="103"/>
      <c r="BA844" s="103"/>
    </row>
    <row r="845" spans="23:53" ht="15.75" customHeight="1" x14ac:dyDescent="0.25">
      <c r="W845" s="103"/>
      <c r="X845" s="103"/>
      <c r="Y845" s="103"/>
      <c r="Z845" s="103"/>
      <c r="AA845" s="103"/>
      <c r="AB845" s="103"/>
      <c r="AC845" s="103"/>
      <c r="AD845" s="103"/>
      <c r="AE845" s="103"/>
      <c r="AF845" s="103"/>
      <c r="AG845" s="103"/>
      <c r="AH845" s="103"/>
      <c r="AI845" s="103"/>
      <c r="AJ845" s="103"/>
      <c r="AX845" s="103"/>
      <c r="AY845" s="103"/>
      <c r="AZ845" s="103"/>
      <c r="BA845" s="103"/>
    </row>
    <row r="846" spans="23:53" ht="15.75" customHeight="1" x14ac:dyDescent="0.25">
      <c r="W846" s="103"/>
      <c r="X846" s="103"/>
      <c r="Y846" s="103"/>
      <c r="Z846" s="103"/>
      <c r="AA846" s="103"/>
      <c r="AB846" s="103"/>
      <c r="AC846" s="103"/>
      <c r="AD846" s="103"/>
      <c r="AE846" s="103"/>
      <c r="AF846" s="103"/>
      <c r="AG846" s="103"/>
      <c r="AH846" s="103"/>
      <c r="AI846" s="103"/>
      <c r="AJ846" s="103"/>
      <c r="AX846" s="103"/>
      <c r="AY846" s="103"/>
      <c r="AZ846" s="103"/>
      <c r="BA846" s="103"/>
    </row>
    <row r="847" spans="23:53" ht="15.75" customHeight="1" x14ac:dyDescent="0.25">
      <c r="W847" s="103"/>
      <c r="X847" s="103"/>
      <c r="Y847" s="103"/>
      <c r="Z847" s="103"/>
      <c r="AA847" s="103"/>
      <c r="AB847" s="103"/>
      <c r="AC847" s="103"/>
      <c r="AD847" s="103"/>
      <c r="AE847" s="103"/>
      <c r="AF847" s="103"/>
      <c r="AG847" s="103"/>
      <c r="AH847" s="103"/>
      <c r="AI847" s="103"/>
      <c r="AJ847" s="103"/>
      <c r="AX847" s="103"/>
      <c r="AY847" s="103"/>
      <c r="AZ847" s="103"/>
      <c r="BA847" s="103"/>
    </row>
    <row r="848" spans="23:53" ht="15.75" customHeight="1" x14ac:dyDescent="0.25">
      <c r="W848" s="103"/>
      <c r="X848" s="103"/>
      <c r="Y848" s="103"/>
      <c r="Z848" s="103"/>
      <c r="AA848" s="103"/>
      <c r="AB848" s="103"/>
      <c r="AC848" s="103"/>
      <c r="AD848" s="103"/>
      <c r="AE848" s="103"/>
      <c r="AF848" s="103"/>
      <c r="AG848" s="103"/>
      <c r="AH848" s="103"/>
      <c r="AI848" s="103"/>
      <c r="AJ848" s="103"/>
      <c r="AX848" s="103"/>
      <c r="AY848" s="103"/>
      <c r="AZ848" s="103"/>
      <c r="BA848" s="103"/>
    </row>
    <row r="849" spans="23:53" ht="15.75" customHeight="1" x14ac:dyDescent="0.25">
      <c r="W849" s="103"/>
      <c r="X849" s="103"/>
      <c r="Y849" s="103"/>
      <c r="Z849" s="103"/>
      <c r="AA849" s="103"/>
      <c r="AB849" s="103"/>
      <c r="AC849" s="103"/>
      <c r="AD849" s="103"/>
      <c r="AE849" s="103"/>
      <c r="AF849" s="103"/>
      <c r="AG849" s="103"/>
      <c r="AH849" s="103"/>
      <c r="AI849" s="103"/>
      <c r="AJ849" s="103"/>
      <c r="AX849" s="103"/>
      <c r="AY849" s="103"/>
      <c r="AZ849" s="103"/>
      <c r="BA849" s="103"/>
    </row>
    <row r="850" spans="23:53" ht="15.75" customHeight="1" x14ac:dyDescent="0.25">
      <c r="W850" s="103"/>
      <c r="X850" s="103"/>
      <c r="Y850" s="103"/>
      <c r="Z850" s="103"/>
      <c r="AA850" s="103"/>
      <c r="AB850" s="103"/>
      <c r="AC850" s="103"/>
      <c r="AD850" s="103"/>
      <c r="AE850" s="103"/>
      <c r="AF850" s="103"/>
      <c r="AG850" s="103"/>
      <c r="AH850" s="103"/>
      <c r="AI850" s="103"/>
      <c r="AJ850" s="103"/>
      <c r="AX850" s="103"/>
      <c r="AY850" s="103"/>
      <c r="AZ850" s="103"/>
      <c r="BA850" s="103"/>
    </row>
    <row r="851" spans="23:53" ht="15.75" customHeight="1" x14ac:dyDescent="0.25">
      <c r="W851" s="103"/>
      <c r="X851" s="103"/>
      <c r="Y851" s="103"/>
      <c r="Z851" s="103"/>
      <c r="AA851" s="103"/>
      <c r="AB851" s="103"/>
      <c r="AC851" s="103"/>
      <c r="AD851" s="103"/>
      <c r="AE851" s="103"/>
      <c r="AF851" s="103"/>
      <c r="AG851" s="103"/>
      <c r="AH851" s="103"/>
      <c r="AI851" s="103"/>
      <c r="AJ851" s="103"/>
      <c r="AX851" s="103"/>
      <c r="AY851" s="103"/>
      <c r="AZ851" s="103"/>
      <c r="BA851" s="103"/>
    </row>
    <row r="852" spans="23:53" ht="15.75" customHeight="1" x14ac:dyDescent="0.25">
      <c r="W852" s="103"/>
      <c r="X852" s="103"/>
      <c r="Y852" s="103"/>
      <c r="Z852" s="103"/>
      <c r="AA852" s="103"/>
      <c r="AB852" s="103"/>
      <c r="AC852" s="103"/>
      <c r="AD852" s="103"/>
      <c r="AE852" s="103"/>
      <c r="AF852" s="103"/>
      <c r="AG852" s="103"/>
      <c r="AH852" s="103"/>
      <c r="AI852" s="103"/>
      <c r="AJ852" s="103"/>
      <c r="AX852" s="103"/>
      <c r="AY852" s="103"/>
      <c r="AZ852" s="103"/>
      <c r="BA852" s="103"/>
    </row>
    <row r="853" spans="23:53" ht="15.75" customHeight="1" x14ac:dyDescent="0.25">
      <c r="W853" s="103"/>
      <c r="X853" s="103"/>
      <c r="Y853" s="103"/>
      <c r="Z853" s="103"/>
      <c r="AA853" s="103"/>
      <c r="AB853" s="103"/>
      <c r="AC853" s="103"/>
      <c r="AD853" s="103"/>
      <c r="AE853" s="103"/>
      <c r="AF853" s="103"/>
      <c r="AG853" s="103"/>
      <c r="AH853" s="103"/>
      <c r="AI853" s="103"/>
      <c r="AJ853" s="103"/>
      <c r="AX853" s="103"/>
      <c r="AY853" s="103"/>
      <c r="AZ853" s="103"/>
      <c r="BA853" s="103"/>
    </row>
    <row r="854" spans="23:53" ht="15.75" customHeight="1" x14ac:dyDescent="0.25">
      <c r="W854" s="103"/>
      <c r="X854" s="103"/>
      <c r="Y854" s="103"/>
      <c r="Z854" s="103"/>
      <c r="AA854" s="103"/>
      <c r="AB854" s="103"/>
      <c r="AC854" s="103"/>
      <c r="AD854" s="103"/>
      <c r="AE854" s="103"/>
      <c r="AF854" s="103"/>
      <c r="AG854" s="103"/>
      <c r="AH854" s="103"/>
      <c r="AI854" s="103"/>
      <c r="AJ854" s="103"/>
      <c r="AX854" s="103"/>
      <c r="AY854" s="103"/>
      <c r="AZ854" s="103"/>
      <c r="BA854" s="103"/>
    </row>
    <row r="855" spans="23:53" ht="15.75" customHeight="1" x14ac:dyDescent="0.25">
      <c r="W855" s="103"/>
      <c r="X855" s="103"/>
      <c r="Y855" s="103"/>
      <c r="Z855" s="103"/>
      <c r="AA855" s="103"/>
      <c r="AB855" s="103"/>
      <c r="AC855" s="103"/>
      <c r="AD855" s="103"/>
      <c r="AE855" s="103"/>
      <c r="AF855" s="103"/>
      <c r="AG855" s="103"/>
      <c r="AH855" s="103"/>
      <c r="AI855" s="103"/>
      <c r="AJ855" s="103"/>
      <c r="AX855" s="103"/>
      <c r="AY855" s="103"/>
      <c r="AZ855" s="103"/>
      <c r="BA855" s="103"/>
    </row>
    <row r="856" spans="23:53" ht="15.75" customHeight="1" x14ac:dyDescent="0.25">
      <c r="W856" s="103"/>
      <c r="X856" s="103"/>
      <c r="Y856" s="103"/>
      <c r="Z856" s="103"/>
      <c r="AA856" s="103"/>
      <c r="AB856" s="103"/>
      <c r="AC856" s="103"/>
      <c r="AD856" s="103"/>
      <c r="AE856" s="103"/>
      <c r="AF856" s="103"/>
      <c r="AG856" s="103"/>
      <c r="AH856" s="103"/>
      <c r="AI856" s="103"/>
      <c r="AJ856" s="103"/>
      <c r="AX856" s="103"/>
      <c r="AY856" s="103"/>
      <c r="AZ856" s="103"/>
      <c r="BA856" s="103"/>
    </row>
    <row r="857" spans="23:53" ht="15.75" customHeight="1" x14ac:dyDescent="0.25">
      <c r="W857" s="103"/>
      <c r="X857" s="103"/>
      <c r="Y857" s="103"/>
      <c r="Z857" s="103"/>
      <c r="AA857" s="103"/>
      <c r="AB857" s="103"/>
      <c r="AC857" s="103"/>
      <c r="AD857" s="103"/>
      <c r="AE857" s="103"/>
      <c r="AF857" s="103"/>
      <c r="AG857" s="103"/>
      <c r="AH857" s="103"/>
      <c r="AI857" s="103"/>
      <c r="AJ857" s="103"/>
      <c r="AX857" s="103"/>
      <c r="AY857" s="103"/>
      <c r="AZ857" s="103"/>
      <c r="BA857" s="103"/>
    </row>
    <row r="858" spans="23:53" ht="15.75" customHeight="1" x14ac:dyDescent="0.25">
      <c r="W858" s="103"/>
      <c r="X858" s="103"/>
      <c r="Y858" s="103"/>
      <c r="Z858" s="103"/>
      <c r="AA858" s="103"/>
      <c r="AB858" s="103"/>
      <c r="AC858" s="103"/>
      <c r="AD858" s="103"/>
      <c r="AE858" s="103"/>
      <c r="AF858" s="103"/>
      <c r="AG858" s="103"/>
      <c r="AH858" s="103"/>
      <c r="AI858" s="103"/>
      <c r="AJ858" s="103"/>
      <c r="AX858" s="103"/>
      <c r="AY858" s="103"/>
      <c r="AZ858" s="103"/>
      <c r="BA858" s="103"/>
    </row>
    <row r="859" spans="23:53" ht="15.75" customHeight="1" x14ac:dyDescent="0.25">
      <c r="W859" s="103"/>
      <c r="X859" s="103"/>
      <c r="Y859" s="103"/>
      <c r="Z859" s="103"/>
      <c r="AA859" s="103"/>
      <c r="AB859" s="103"/>
      <c r="AC859" s="103"/>
      <c r="AD859" s="103"/>
      <c r="AE859" s="103"/>
      <c r="AF859" s="103"/>
      <c r="AG859" s="103"/>
      <c r="AH859" s="103"/>
      <c r="AI859" s="103"/>
      <c r="AJ859" s="103"/>
      <c r="AX859" s="103"/>
      <c r="AY859" s="103"/>
      <c r="AZ859" s="103"/>
      <c r="BA859" s="103"/>
    </row>
    <row r="860" spans="23:53" ht="15.75" customHeight="1" x14ac:dyDescent="0.25">
      <c r="W860" s="103"/>
      <c r="X860" s="103"/>
      <c r="Y860" s="103"/>
      <c r="Z860" s="103"/>
      <c r="AA860" s="103"/>
      <c r="AB860" s="103"/>
      <c r="AC860" s="103"/>
      <c r="AD860" s="103"/>
      <c r="AE860" s="103"/>
      <c r="AF860" s="103"/>
      <c r="AG860" s="103"/>
      <c r="AH860" s="103"/>
      <c r="AI860" s="103"/>
      <c r="AJ860" s="103"/>
      <c r="AX860" s="103"/>
      <c r="AY860" s="103"/>
      <c r="AZ860" s="103"/>
      <c r="BA860" s="103"/>
    </row>
    <row r="861" spans="23:53" ht="15.75" customHeight="1" x14ac:dyDescent="0.25">
      <c r="W861" s="103"/>
      <c r="X861" s="103"/>
      <c r="Y861" s="103"/>
      <c r="Z861" s="103"/>
      <c r="AA861" s="103"/>
      <c r="AB861" s="103"/>
      <c r="AC861" s="103"/>
      <c r="AD861" s="103"/>
      <c r="AE861" s="103"/>
      <c r="AF861" s="103"/>
      <c r="AG861" s="103"/>
      <c r="AH861" s="103"/>
      <c r="AI861" s="103"/>
      <c r="AJ861" s="103"/>
      <c r="AX861" s="103"/>
      <c r="AY861" s="103"/>
      <c r="AZ861" s="103"/>
      <c r="BA861" s="103"/>
    </row>
    <row r="862" spans="23:53" ht="15.75" customHeight="1" x14ac:dyDescent="0.25">
      <c r="W862" s="103"/>
      <c r="X862" s="103"/>
      <c r="Y862" s="103"/>
      <c r="Z862" s="103"/>
      <c r="AA862" s="103"/>
      <c r="AB862" s="103"/>
      <c r="AC862" s="103"/>
      <c r="AD862" s="103"/>
      <c r="AE862" s="103"/>
      <c r="AF862" s="103"/>
      <c r="AG862" s="103"/>
      <c r="AH862" s="103"/>
      <c r="AI862" s="103"/>
      <c r="AJ862" s="103"/>
      <c r="AX862" s="103"/>
      <c r="AY862" s="103"/>
      <c r="AZ862" s="103"/>
      <c r="BA862" s="103"/>
    </row>
    <row r="863" spans="23:53" ht="15.75" customHeight="1" x14ac:dyDescent="0.25">
      <c r="W863" s="103"/>
      <c r="X863" s="103"/>
      <c r="Y863" s="103"/>
      <c r="Z863" s="103"/>
      <c r="AA863" s="103"/>
      <c r="AB863" s="103"/>
      <c r="AC863" s="103"/>
      <c r="AD863" s="103"/>
      <c r="AE863" s="103"/>
      <c r="AF863" s="103"/>
      <c r="AG863" s="103"/>
      <c r="AH863" s="103"/>
      <c r="AI863" s="103"/>
      <c r="AJ863" s="103"/>
      <c r="AX863" s="103"/>
      <c r="AY863" s="103"/>
      <c r="AZ863" s="103"/>
      <c r="BA863" s="103"/>
    </row>
    <row r="864" spans="23:53" ht="15.75" customHeight="1" x14ac:dyDescent="0.25">
      <c r="W864" s="103"/>
      <c r="X864" s="103"/>
      <c r="Y864" s="103"/>
      <c r="Z864" s="103"/>
      <c r="AA864" s="103"/>
      <c r="AB864" s="103"/>
      <c r="AC864" s="103"/>
      <c r="AD864" s="103"/>
      <c r="AE864" s="103"/>
      <c r="AF864" s="103"/>
      <c r="AG864" s="103"/>
      <c r="AH864" s="103"/>
      <c r="AI864" s="103"/>
      <c r="AJ864" s="103"/>
      <c r="AX864" s="103"/>
      <c r="AY864" s="103"/>
      <c r="AZ864" s="103"/>
      <c r="BA864" s="103"/>
    </row>
    <row r="865" spans="23:53" ht="15.75" customHeight="1" x14ac:dyDescent="0.25">
      <c r="W865" s="103"/>
      <c r="X865" s="103"/>
      <c r="Y865" s="103"/>
      <c r="Z865" s="103"/>
      <c r="AA865" s="103"/>
      <c r="AB865" s="103"/>
      <c r="AC865" s="103"/>
      <c r="AD865" s="103"/>
      <c r="AE865" s="103"/>
      <c r="AF865" s="103"/>
      <c r="AG865" s="103"/>
      <c r="AH865" s="103"/>
      <c r="AI865" s="103"/>
      <c r="AJ865" s="103"/>
      <c r="AX865" s="103"/>
      <c r="AY865" s="103"/>
      <c r="AZ865" s="103"/>
      <c r="BA865" s="103"/>
    </row>
    <row r="866" spans="23:53" ht="15.75" customHeight="1" x14ac:dyDescent="0.25">
      <c r="W866" s="103"/>
      <c r="X866" s="103"/>
      <c r="Y866" s="103"/>
      <c r="Z866" s="103"/>
      <c r="AA866" s="103"/>
      <c r="AB866" s="103"/>
      <c r="AC866" s="103"/>
      <c r="AD866" s="103"/>
      <c r="AE866" s="103"/>
      <c r="AF866" s="103"/>
      <c r="AG866" s="103"/>
      <c r="AH866" s="103"/>
      <c r="AI866" s="103"/>
      <c r="AJ866" s="103"/>
      <c r="AX866" s="103"/>
      <c r="AY866" s="103"/>
      <c r="AZ866" s="103"/>
      <c r="BA866" s="103"/>
    </row>
    <row r="867" spans="23:53" ht="15.75" customHeight="1" x14ac:dyDescent="0.25">
      <c r="W867" s="103"/>
      <c r="X867" s="103"/>
      <c r="Y867" s="103"/>
      <c r="Z867" s="103"/>
      <c r="AA867" s="103"/>
      <c r="AB867" s="103"/>
      <c r="AC867" s="103"/>
      <c r="AD867" s="103"/>
      <c r="AE867" s="103"/>
      <c r="AF867" s="103"/>
      <c r="AG867" s="103"/>
      <c r="AH867" s="103"/>
      <c r="AI867" s="103"/>
      <c r="AJ867" s="103"/>
      <c r="AX867" s="103"/>
      <c r="AY867" s="103"/>
      <c r="AZ867" s="103"/>
      <c r="BA867" s="103"/>
    </row>
    <row r="868" spans="23:53" ht="15.75" customHeight="1" x14ac:dyDescent="0.25">
      <c r="W868" s="103"/>
      <c r="X868" s="103"/>
      <c r="Y868" s="103"/>
      <c r="Z868" s="103"/>
      <c r="AA868" s="103"/>
      <c r="AB868" s="103"/>
      <c r="AC868" s="103"/>
      <c r="AD868" s="103"/>
      <c r="AE868" s="103"/>
      <c r="AF868" s="103"/>
      <c r="AG868" s="103"/>
      <c r="AH868" s="103"/>
      <c r="AI868" s="103"/>
      <c r="AJ868" s="103"/>
      <c r="AX868" s="103"/>
      <c r="AY868" s="103"/>
      <c r="AZ868" s="103"/>
      <c r="BA868" s="103"/>
    </row>
    <row r="869" spans="23:53" ht="15.75" customHeight="1" x14ac:dyDescent="0.25">
      <c r="W869" s="103"/>
      <c r="X869" s="103"/>
      <c r="Y869" s="103"/>
      <c r="Z869" s="103"/>
      <c r="AA869" s="103"/>
      <c r="AB869" s="103"/>
      <c r="AC869" s="103"/>
      <c r="AD869" s="103"/>
      <c r="AE869" s="103"/>
      <c r="AF869" s="103"/>
      <c r="AG869" s="103"/>
      <c r="AH869" s="103"/>
      <c r="AI869" s="103"/>
      <c r="AJ869" s="103"/>
      <c r="AX869" s="103"/>
      <c r="AY869" s="103"/>
      <c r="AZ869" s="103"/>
      <c r="BA869" s="103"/>
    </row>
    <row r="870" spans="23:53" ht="15.75" customHeight="1" x14ac:dyDescent="0.25">
      <c r="W870" s="103"/>
      <c r="X870" s="103"/>
      <c r="Y870" s="103"/>
      <c r="Z870" s="103"/>
      <c r="AA870" s="103"/>
      <c r="AB870" s="103"/>
      <c r="AC870" s="103"/>
      <c r="AD870" s="103"/>
      <c r="AE870" s="103"/>
      <c r="AF870" s="103"/>
      <c r="AG870" s="103"/>
      <c r="AH870" s="103"/>
      <c r="AI870" s="103"/>
      <c r="AJ870" s="103"/>
      <c r="AX870" s="103"/>
      <c r="AY870" s="103"/>
      <c r="AZ870" s="103"/>
      <c r="BA870" s="103"/>
    </row>
    <row r="871" spans="23:53" ht="15.75" customHeight="1" x14ac:dyDescent="0.25">
      <c r="W871" s="103"/>
      <c r="X871" s="103"/>
      <c r="Y871" s="103"/>
      <c r="Z871" s="103"/>
      <c r="AA871" s="103"/>
      <c r="AB871" s="103"/>
      <c r="AC871" s="103"/>
      <c r="AD871" s="103"/>
      <c r="AE871" s="103"/>
      <c r="AF871" s="103"/>
      <c r="AG871" s="103"/>
      <c r="AH871" s="103"/>
      <c r="AI871" s="103"/>
      <c r="AJ871" s="103"/>
      <c r="AX871" s="103"/>
      <c r="AY871" s="103"/>
      <c r="AZ871" s="103"/>
      <c r="BA871" s="103"/>
    </row>
    <row r="872" spans="23:53" ht="15.75" customHeight="1" x14ac:dyDescent="0.25">
      <c r="W872" s="103"/>
      <c r="X872" s="103"/>
      <c r="Y872" s="103"/>
      <c r="Z872" s="103"/>
      <c r="AA872" s="103"/>
      <c r="AB872" s="103"/>
      <c r="AC872" s="103"/>
      <c r="AD872" s="103"/>
      <c r="AE872" s="103"/>
      <c r="AF872" s="103"/>
      <c r="AG872" s="103"/>
      <c r="AH872" s="103"/>
      <c r="AI872" s="103"/>
      <c r="AJ872" s="103"/>
      <c r="AX872" s="103"/>
      <c r="AY872" s="103"/>
      <c r="AZ872" s="103"/>
      <c r="BA872" s="103"/>
    </row>
    <row r="873" spans="23:53" ht="15.75" customHeight="1" x14ac:dyDescent="0.25">
      <c r="W873" s="103"/>
      <c r="X873" s="103"/>
      <c r="Y873" s="103"/>
      <c r="Z873" s="103"/>
      <c r="AA873" s="103"/>
      <c r="AB873" s="103"/>
      <c r="AC873" s="103"/>
      <c r="AD873" s="103"/>
      <c r="AE873" s="103"/>
      <c r="AF873" s="103"/>
      <c r="AG873" s="103"/>
      <c r="AH873" s="103"/>
      <c r="AI873" s="103"/>
      <c r="AJ873" s="103"/>
      <c r="AX873" s="103"/>
      <c r="AY873" s="103"/>
      <c r="AZ873" s="103"/>
      <c r="BA873" s="103"/>
    </row>
    <row r="874" spans="23:53" ht="15.75" customHeight="1" x14ac:dyDescent="0.25">
      <c r="W874" s="103"/>
      <c r="X874" s="103"/>
      <c r="Y874" s="103"/>
      <c r="Z874" s="103"/>
      <c r="AA874" s="103"/>
      <c r="AB874" s="103"/>
      <c r="AC874" s="103"/>
      <c r="AD874" s="103"/>
      <c r="AE874" s="103"/>
      <c r="AF874" s="103"/>
      <c r="AG874" s="103"/>
      <c r="AH874" s="103"/>
      <c r="AI874" s="103"/>
      <c r="AJ874" s="103"/>
      <c r="AX874" s="103"/>
      <c r="AY874" s="103"/>
      <c r="AZ874" s="103"/>
      <c r="BA874" s="103"/>
    </row>
    <row r="875" spans="23:53" ht="15.75" customHeight="1" x14ac:dyDescent="0.25">
      <c r="W875" s="103"/>
      <c r="X875" s="103"/>
      <c r="Y875" s="103"/>
      <c r="Z875" s="103"/>
      <c r="AA875" s="103"/>
      <c r="AB875" s="103"/>
      <c r="AC875" s="103"/>
      <c r="AD875" s="103"/>
      <c r="AE875" s="103"/>
      <c r="AF875" s="103"/>
      <c r="AG875" s="103"/>
      <c r="AH875" s="103"/>
      <c r="AI875" s="103"/>
      <c r="AJ875" s="103"/>
      <c r="AX875" s="103"/>
      <c r="AY875" s="103"/>
      <c r="AZ875" s="103"/>
      <c r="BA875" s="103"/>
    </row>
    <row r="876" spans="23:53" ht="15.75" customHeight="1" x14ac:dyDescent="0.25">
      <c r="W876" s="103"/>
      <c r="X876" s="103"/>
      <c r="Y876" s="103"/>
      <c r="Z876" s="103"/>
      <c r="AA876" s="103"/>
      <c r="AB876" s="103"/>
      <c r="AC876" s="103"/>
      <c r="AD876" s="103"/>
      <c r="AE876" s="103"/>
      <c r="AF876" s="103"/>
      <c r="AG876" s="103"/>
      <c r="AH876" s="103"/>
      <c r="AI876" s="103"/>
      <c r="AJ876" s="103"/>
      <c r="AX876" s="103"/>
      <c r="AY876" s="103"/>
      <c r="AZ876" s="103"/>
      <c r="BA876" s="103"/>
    </row>
    <row r="877" spans="23:53" ht="15.75" customHeight="1" x14ac:dyDescent="0.25">
      <c r="W877" s="103"/>
      <c r="X877" s="103"/>
      <c r="Y877" s="103"/>
      <c r="Z877" s="103"/>
      <c r="AA877" s="103"/>
      <c r="AB877" s="103"/>
      <c r="AC877" s="103"/>
      <c r="AD877" s="103"/>
      <c r="AE877" s="103"/>
      <c r="AF877" s="103"/>
      <c r="AG877" s="103"/>
      <c r="AH877" s="103"/>
      <c r="AI877" s="103"/>
      <c r="AJ877" s="103"/>
      <c r="AX877" s="103"/>
      <c r="AY877" s="103"/>
      <c r="AZ877" s="103"/>
      <c r="BA877" s="103"/>
    </row>
    <row r="878" spans="23:53" ht="15.75" customHeight="1" x14ac:dyDescent="0.25">
      <c r="W878" s="103"/>
      <c r="X878" s="103"/>
      <c r="Y878" s="103"/>
      <c r="Z878" s="103"/>
      <c r="AA878" s="103"/>
      <c r="AB878" s="103"/>
      <c r="AC878" s="103"/>
      <c r="AD878" s="103"/>
      <c r="AE878" s="103"/>
      <c r="AF878" s="103"/>
      <c r="AG878" s="103"/>
      <c r="AH878" s="103"/>
      <c r="AI878" s="103"/>
      <c r="AJ878" s="103"/>
      <c r="AX878" s="103"/>
      <c r="AY878" s="103"/>
      <c r="AZ878" s="103"/>
      <c r="BA878" s="103"/>
    </row>
    <row r="879" spans="23:53" ht="15.75" customHeight="1" x14ac:dyDescent="0.25">
      <c r="W879" s="103"/>
      <c r="X879" s="103"/>
      <c r="Y879" s="103"/>
      <c r="Z879" s="103"/>
      <c r="AA879" s="103"/>
      <c r="AB879" s="103"/>
      <c r="AC879" s="103"/>
      <c r="AD879" s="103"/>
      <c r="AE879" s="103"/>
      <c r="AF879" s="103"/>
      <c r="AG879" s="103"/>
      <c r="AH879" s="103"/>
      <c r="AI879" s="103"/>
      <c r="AJ879" s="103"/>
      <c r="AX879" s="103"/>
      <c r="AY879" s="103"/>
      <c r="AZ879" s="103"/>
      <c r="BA879" s="103"/>
    </row>
    <row r="880" spans="23:53" ht="15.75" customHeight="1" x14ac:dyDescent="0.25">
      <c r="W880" s="103"/>
      <c r="X880" s="103"/>
      <c r="Y880" s="103"/>
      <c r="Z880" s="103"/>
      <c r="AA880" s="103"/>
      <c r="AB880" s="103"/>
      <c r="AC880" s="103"/>
      <c r="AD880" s="103"/>
      <c r="AE880" s="103"/>
      <c r="AF880" s="103"/>
      <c r="AG880" s="103"/>
      <c r="AH880" s="103"/>
      <c r="AI880" s="103"/>
      <c r="AJ880" s="103"/>
      <c r="AX880" s="103"/>
      <c r="AY880" s="103"/>
      <c r="AZ880" s="103"/>
      <c r="BA880" s="103"/>
    </row>
    <row r="881" spans="23:53" ht="15.75" customHeight="1" x14ac:dyDescent="0.25">
      <c r="W881" s="103"/>
      <c r="X881" s="103"/>
      <c r="Y881" s="103"/>
      <c r="Z881" s="103"/>
      <c r="AA881" s="103"/>
      <c r="AB881" s="103"/>
      <c r="AC881" s="103"/>
      <c r="AD881" s="103"/>
      <c r="AE881" s="103"/>
      <c r="AF881" s="103"/>
      <c r="AG881" s="103"/>
      <c r="AH881" s="103"/>
      <c r="AI881" s="103"/>
      <c r="AJ881" s="103"/>
      <c r="AX881" s="103"/>
      <c r="AY881" s="103"/>
      <c r="AZ881" s="103"/>
      <c r="BA881" s="103"/>
    </row>
    <row r="882" spans="23:53" ht="15.75" customHeight="1" x14ac:dyDescent="0.25">
      <c r="W882" s="103"/>
      <c r="X882" s="103"/>
      <c r="Y882" s="103"/>
      <c r="Z882" s="103"/>
      <c r="AA882" s="103"/>
      <c r="AB882" s="103"/>
      <c r="AC882" s="103"/>
      <c r="AD882" s="103"/>
      <c r="AE882" s="103"/>
      <c r="AF882" s="103"/>
      <c r="AG882" s="103"/>
      <c r="AH882" s="103"/>
      <c r="AI882" s="103"/>
      <c r="AJ882" s="103"/>
      <c r="AX882" s="103"/>
      <c r="AY882" s="103"/>
      <c r="AZ882" s="103"/>
      <c r="BA882" s="103"/>
    </row>
    <row r="883" spans="23:53" ht="15.75" customHeight="1" x14ac:dyDescent="0.25">
      <c r="W883" s="103"/>
      <c r="X883" s="103"/>
      <c r="Y883" s="103"/>
      <c r="Z883" s="103"/>
      <c r="AA883" s="103"/>
      <c r="AB883" s="103"/>
      <c r="AC883" s="103"/>
      <c r="AD883" s="103"/>
      <c r="AE883" s="103"/>
      <c r="AF883" s="103"/>
      <c r="AG883" s="103"/>
      <c r="AH883" s="103"/>
      <c r="AI883" s="103"/>
      <c r="AJ883" s="103"/>
      <c r="AX883" s="103"/>
      <c r="AY883" s="103"/>
      <c r="AZ883" s="103"/>
      <c r="BA883" s="103"/>
    </row>
    <row r="884" spans="23:53" ht="15.75" customHeight="1" x14ac:dyDescent="0.25">
      <c r="W884" s="103"/>
      <c r="X884" s="103"/>
      <c r="Y884" s="103"/>
      <c r="Z884" s="103"/>
      <c r="AA884" s="103"/>
      <c r="AB884" s="103"/>
      <c r="AC884" s="103"/>
      <c r="AD884" s="103"/>
      <c r="AE884" s="103"/>
      <c r="AF884" s="103"/>
      <c r="AG884" s="103"/>
      <c r="AH884" s="103"/>
      <c r="AI884" s="103"/>
      <c r="AJ884" s="103"/>
      <c r="AX884" s="103"/>
      <c r="AY884" s="103"/>
      <c r="AZ884" s="103"/>
      <c r="BA884" s="103"/>
    </row>
    <row r="885" spans="23:53" ht="15.75" customHeight="1" x14ac:dyDescent="0.25">
      <c r="W885" s="103"/>
      <c r="X885" s="103"/>
      <c r="Y885" s="103"/>
      <c r="Z885" s="103"/>
      <c r="AA885" s="103"/>
      <c r="AB885" s="103"/>
      <c r="AC885" s="103"/>
      <c r="AD885" s="103"/>
      <c r="AE885" s="103"/>
      <c r="AF885" s="103"/>
      <c r="AG885" s="103"/>
      <c r="AH885" s="103"/>
      <c r="AI885" s="103"/>
      <c r="AJ885" s="103"/>
      <c r="AX885" s="103"/>
      <c r="AY885" s="103"/>
      <c r="AZ885" s="103"/>
      <c r="BA885" s="103"/>
    </row>
    <row r="886" spans="23:53" ht="15.75" customHeight="1" x14ac:dyDescent="0.25">
      <c r="W886" s="103"/>
      <c r="X886" s="103"/>
      <c r="Y886" s="103"/>
      <c r="Z886" s="103"/>
      <c r="AA886" s="103"/>
      <c r="AB886" s="103"/>
      <c r="AC886" s="103"/>
      <c r="AD886" s="103"/>
      <c r="AE886" s="103"/>
      <c r="AF886" s="103"/>
      <c r="AG886" s="103"/>
      <c r="AH886" s="103"/>
      <c r="AI886" s="103"/>
      <c r="AJ886" s="103"/>
      <c r="AX886" s="103"/>
      <c r="AY886" s="103"/>
      <c r="AZ886" s="103"/>
      <c r="BA886" s="103"/>
    </row>
    <row r="887" spans="23:53" ht="15.75" customHeight="1" x14ac:dyDescent="0.25">
      <c r="W887" s="103"/>
      <c r="X887" s="103"/>
      <c r="Y887" s="103"/>
      <c r="Z887" s="103"/>
      <c r="AA887" s="103"/>
      <c r="AB887" s="103"/>
      <c r="AC887" s="103"/>
      <c r="AD887" s="103"/>
      <c r="AE887" s="103"/>
      <c r="AF887" s="103"/>
      <c r="AG887" s="103"/>
      <c r="AH887" s="103"/>
      <c r="AI887" s="103"/>
      <c r="AJ887" s="103"/>
      <c r="AX887" s="103"/>
      <c r="AY887" s="103"/>
      <c r="AZ887" s="103"/>
      <c r="BA887" s="103"/>
    </row>
    <row r="888" spans="23:53" ht="15.75" customHeight="1" x14ac:dyDescent="0.25">
      <c r="W888" s="103"/>
      <c r="X888" s="103"/>
      <c r="Y888" s="103"/>
      <c r="Z888" s="103"/>
      <c r="AA888" s="103"/>
      <c r="AB888" s="103"/>
      <c r="AC888" s="103"/>
      <c r="AD888" s="103"/>
      <c r="AE888" s="103"/>
      <c r="AF888" s="103"/>
      <c r="AG888" s="103"/>
      <c r="AH888" s="103"/>
      <c r="AI888" s="103"/>
      <c r="AJ888" s="103"/>
      <c r="AX888" s="103"/>
      <c r="AY888" s="103"/>
      <c r="AZ888" s="103"/>
      <c r="BA888" s="103"/>
    </row>
    <row r="889" spans="23:53" ht="15.75" customHeight="1" x14ac:dyDescent="0.25">
      <c r="W889" s="103"/>
      <c r="X889" s="103"/>
      <c r="Y889" s="103"/>
      <c r="Z889" s="103"/>
      <c r="AA889" s="103"/>
      <c r="AB889" s="103"/>
      <c r="AC889" s="103"/>
      <c r="AD889" s="103"/>
      <c r="AE889" s="103"/>
      <c r="AF889" s="103"/>
      <c r="AG889" s="103"/>
      <c r="AH889" s="103"/>
      <c r="AI889" s="103"/>
      <c r="AJ889" s="103"/>
      <c r="AX889" s="103"/>
      <c r="AY889" s="103"/>
      <c r="AZ889" s="103"/>
      <c r="BA889" s="103"/>
    </row>
    <row r="890" spans="23:53" ht="15.75" customHeight="1" x14ac:dyDescent="0.25">
      <c r="W890" s="103"/>
      <c r="X890" s="103"/>
      <c r="Y890" s="103"/>
      <c r="Z890" s="103"/>
      <c r="AA890" s="103"/>
      <c r="AB890" s="103"/>
      <c r="AC890" s="103"/>
      <c r="AD890" s="103"/>
      <c r="AE890" s="103"/>
      <c r="AF890" s="103"/>
      <c r="AG890" s="103"/>
      <c r="AH890" s="103"/>
      <c r="AI890" s="103"/>
      <c r="AJ890" s="103"/>
      <c r="AX890" s="103"/>
      <c r="AY890" s="103"/>
      <c r="AZ890" s="103"/>
      <c r="BA890" s="103"/>
    </row>
    <row r="891" spans="23:53" ht="15.75" customHeight="1" x14ac:dyDescent="0.25">
      <c r="W891" s="103"/>
      <c r="X891" s="103"/>
      <c r="Y891" s="103"/>
      <c r="Z891" s="103"/>
      <c r="AA891" s="103"/>
      <c r="AB891" s="103"/>
      <c r="AC891" s="103"/>
      <c r="AD891" s="103"/>
      <c r="AE891" s="103"/>
      <c r="AF891" s="103"/>
      <c r="AG891" s="103"/>
      <c r="AH891" s="103"/>
      <c r="AI891" s="103"/>
      <c r="AJ891" s="103"/>
      <c r="AX891" s="103"/>
      <c r="AY891" s="103"/>
      <c r="AZ891" s="103"/>
      <c r="BA891" s="103"/>
    </row>
    <row r="892" spans="23:53" ht="15.75" customHeight="1" x14ac:dyDescent="0.25">
      <c r="W892" s="103"/>
      <c r="X892" s="103"/>
      <c r="Y892" s="103"/>
      <c r="Z892" s="103"/>
      <c r="AA892" s="103"/>
      <c r="AB892" s="103"/>
      <c r="AC892" s="103"/>
      <c r="AD892" s="103"/>
      <c r="AE892" s="103"/>
      <c r="AF892" s="103"/>
      <c r="AG892" s="103"/>
      <c r="AH892" s="103"/>
      <c r="AI892" s="103"/>
      <c r="AJ892" s="103"/>
      <c r="AX892" s="103"/>
      <c r="AY892" s="103"/>
      <c r="AZ892" s="103"/>
      <c r="BA892" s="103"/>
    </row>
    <row r="893" spans="23:53" ht="15.75" customHeight="1" x14ac:dyDescent="0.25">
      <c r="W893" s="103"/>
      <c r="X893" s="103"/>
      <c r="Y893" s="103"/>
      <c r="Z893" s="103"/>
      <c r="AA893" s="103"/>
      <c r="AB893" s="103"/>
      <c r="AC893" s="103"/>
      <c r="AD893" s="103"/>
      <c r="AE893" s="103"/>
      <c r="AF893" s="103"/>
      <c r="AG893" s="103"/>
      <c r="AH893" s="103"/>
      <c r="AI893" s="103"/>
      <c r="AJ893" s="103"/>
      <c r="AX893" s="103"/>
      <c r="AY893" s="103"/>
      <c r="AZ893" s="103"/>
      <c r="BA893" s="103"/>
    </row>
    <row r="894" spans="23:53" ht="15.75" customHeight="1" x14ac:dyDescent="0.25">
      <c r="W894" s="103"/>
      <c r="X894" s="103"/>
      <c r="Y894" s="103"/>
      <c r="Z894" s="103"/>
      <c r="AA894" s="103"/>
      <c r="AB894" s="103"/>
      <c r="AC894" s="103"/>
      <c r="AD894" s="103"/>
      <c r="AE894" s="103"/>
      <c r="AF894" s="103"/>
      <c r="AG894" s="103"/>
      <c r="AH894" s="103"/>
      <c r="AI894" s="103"/>
      <c r="AJ894" s="103"/>
      <c r="AX894" s="103"/>
      <c r="AY894" s="103"/>
      <c r="AZ894" s="103"/>
      <c r="BA894" s="103"/>
    </row>
    <row r="895" spans="23:53" ht="15.75" customHeight="1" x14ac:dyDescent="0.25">
      <c r="W895" s="103"/>
      <c r="X895" s="103"/>
      <c r="Y895" s="103"/>
      <c r="Z895" s="103"/>
      <c r="AA895" s="103"/>
      <c r="AB895" s="103"/>
      <c r="AC895" s="103"/>
      <c r="AD895" s="103"/>
      <c r="AE895" s="103"/>
      <c r="AF895" s="103"/>
      <c r="AG895" s="103"/>
      <c r="AH895" s="103"/>
      <c r="AI895" s="103"/>
      <c r="AJ895" s="103"/>
      <c r="AX895" s="103"/>
      <c r="AY895" s="103"/>
      <c r="AZ895" s="103"/>
      <c r="BA895" s="103"/>
    </row>
    <row r="896" spans="23:53" ht="15.75" customHeight="1" x14ac:dyDescent="0.25">
      <c r="W896" s="103"/>
      <c r="X896" s="103"/>
      <c r="Y896" s="103"/>
      <c r="Z896" s="103"/>
      <c r="AA896" s="103"/>
      <c r="AB896" s="103"/>
      <c r="AC896" s="103"/>
      <c r="AD896" s="103"/>
      <c r="AE896" s="103"/>
      <c r="AF896" s="103"/>
      <c r="AG896" s="103"/>
      <c r="AH896" s="103"/>
      <c r="AI896" s="103"/>
      <c r="AJ896" s="103"/>
      <c r="AX896" s="103"/>
      <c r="AY896" s="103"/>
      <c r="AZ896" s="103"/>
      <c r="BA896" s="103"/>
    </row>
    <row r="897" spans="23:53" ht="15.75" customHeight="1" x14ac:dyDescent="0.25">
      <c r="W897" s="103"/>
      <c r="X897" s="103"/>
      <c r="Y897" s="103"/>
      <c r="Z897" s="103"/>
      <c r="AA897" s="103"/>
      <c r="AB897" s="103"/>
      <c r="AC897" s="103"/>
      <c r="AD897" s="103"/>
      <c r="AE897" s="103"/>
      <c r="AF897" s="103"/>
      <c r="AG897" s="103"/>
      <c r="AH897" s="103"/>
      <c r="AI897" s="103"/>
      <c r="AJ897" s="103"/>
      <c r="AX897" s="103"/>
      <c r="AY897" s="103"/>
      <c r="AZ897" s="103"/>
      <c r="BA897" s="103"/>
    </row>
    <row r="898" spans="23:53" ht="15.75" customHeight="1" x14ac:dyDescent="0.25">
      <c r="W898" s="103"/>
      <c r="X898" s="103"/>
      <c r="Y898" s="103"/>
      <c r="Z898" s="103"/>
      <c r="AA898" s="103"/>
      <c r="AB898" s="103"/>
      <c r="AC898" s="103"/>
      <c r="AD898" s="103"/>
      <c r="AE898" s="103"/>
      <c r="AF898" s="103"/>
      <c r="AG898" s="103"/>
      <c r="AH898" s="103"/>
      <c r="AI898" s="103"/>
      <c r="AJ898" s="103"/>
      <c r="AX898" s="103"/>
      <c r="AY898" s="103"/>
      <c r="AZ898" s="103"/>
      <c r="BA898" s="103"/>
    </row>
    <row r="899" spans="23:53" ht="15.75" customHeight="1" x14ac:dyDescent="0.25">
      <c r="W899" s="103"/>
      <c r="X899" s="103"/>
      <c r="Y899" s="103"/>
      <c r="Z899" s="103"/>
      <c r="AA899" s="103"/>
      <c r="AB899" s="103"/>
      <c r="AC899" s="103"/>
      <c r="AD899" s="103"/>
      <c r="AE899" s="103"/>
      <c r="AF899" s="103"/>
      <c r="AG899" s="103"/>
      <c r="AH899" s="103"/>
      <c r="AI899" s="103"/>
      <c r="AJ899" s="103"/>
      <c r="AX899" s="103"/>
      <c r="AY899" s="103"/>
      <c r="AZ899" s="103"/>
      <c r="BA899" s="103"/>
    </row>
    <row r="900" spans="23:53" ht="15.75" customHeight="1" x14ac:dyDescent="0.25">
      <c r="W900" s="103"/>
      <c r="X900" s="103"/>
      <c r="Y900" s="103"/>
      <c r="Z900" s="103"/>
      <c r="AA900" s="103"/>
      <c r="AB900" s="103"/>
      <c r="AC900" s="103"/>
      <c r="AD900" s="103"/>
      <c r="AE900" s="103"/>
      <c r="AF900" s="103"/>
      <c r="AG900" s="103"/>
      <c r="AH900" s="103"/>
      <c r="AI900" s="103"/>
      <c r="AJ900" s="103"/>
      <c r="AX900" s="103"/>
      <c r="AY900" s="103"/>
      <c r="AZ900" s="103"/>
      <c r="BA900" s="103"/>
    </row>
    <row r="901" spans="23:53" ht="15.75" customHeight="1" x14ac:dyDescent="0.25">
      <c r="W901" s="103"/>
      <c r="X901" s="103"/>
      <c r="Y901" s="103"/>
      <c r="Z901" s="103"/>
      <c r="AA901" s="103"/>
      <c r="AB901" s="103"/>
      <c r="AC901" s="103"/>
      <c r="AD901" s="103"/>
      <c r="AE901" s="103"/>
      <c r="AF901" s="103"/>
      <c r="AG901" s="103"/>
      <c r="AH901" s="103"/>
      <c r="AI901" s="103"/>
      <c r="AJ901" s="103"/>
      <c r="AX901" s="103"/>
      <c r="AY901" s="103"/>
      <c r="AZ901" s="103"/>
      <c r="BA901" s="103"/>
    </row>
    <row r="902" spans="23:53" ht="15.75" customHeight="1" x14ac:dyDescent="0.25">
      <c r="W902" s="103"/>
      <c r="X902" s="103"/>
      <c r="Y902" s="103"/>
      <c r="Z902" s="103"/>
      <c r="AA902" s="103"/>
      <c r="AB902" s="103"/>
      <c r="AC902" s="103"/>
      <c r="AD902" s="103"/>
      <c r="AE902" s="103"/>
      <c r="AF902" s="103"/>
      <c r="AG902" s="103"/>
      <c r="AH902" s="103"/>
      <c r="AI902" s="103"/>
      <c r="AJ902" s="103"/>
      <c r="AX902" s="103"/>
      <c r="AY902" s="103"/>
      <c r="AZ902" s="103"/>
      <c r="BA902" s="103"/>
    </row>
    <row r="903" spans="23:53" ht="15.75" customHeight="1" x14ac:dyDescent="0.25">
      <c r="W903" s="103"/>
      <c r="X903" s="103"/>
      <c r="Y903" s="103"/>
      <c r="Z903" s="103"/>
      <c r="AA903" s="103"/>
      <c r="AB903" s="103"/>
      <c r="AC903" s="103"/>
      <c r="AD903" s="103"/>
      <c r="AE903" s="103"/>
      <c r="AF903" s="103"/>
      <c r="AG903" s="103"/>
      <c r="AH903" s="103"/>
      <c r="AI903" s="103"/>
      <c r="AJ903" s="103"/>
      <c r="AX903" s="103"/>
      <c r="AY903" s="103"/>
      <c r="AZ903" s="103"/>
      <c r="BA903" s="103"/>
    </row>
    <row r="904" spans="23:53" ht="15.75" customHeight="1" x14ac:dyDescent="0.25">
      <c r="AX904" s="103"/>
      <c r="AY904" s="103"/>
      <c r="AZ904" s="103"/>
      <c r="BA904" s="103"/>
    </row>
    <row r="905" spans="23:53" ht="15.75" customHeight="1" x14ac:dyDescent="0.25">
      <c r="AX905" s="103"/>
      <c r="AY905" s="103"/>
      <c r="AZ905" s="103"/>
      <c r="BA905" s="103"/>
    </row>
    <row r="906" spans="23:53" ht="15.75" customHeight="1" x14ac:dyDescent="0.25">
      <c r="AX906" s="103"/>
      <c r="AY906" s="103"/>
      <c r="AZ906" s="103"/>
      <c r="BA906" s="103"/>
    </row>
    <row r="907" spans="23:53" ht="15.75" customHeight="1" x14ac:dyDescent="0.25">
      <c r="AX907" s="103"/>
      <c r="AY907" s="103"/>
      <c r="AZ907" s="103"/>
      <c r="BA907" s="103"/>
    </row>
    <row r="908" spans="23:53" ht="15.75" customHeight="1" x14ac:dyDescent="0.25">
      <c r="AX908" s="103"/>
      <c r="AY908" s="103"/>
      <c r="AZ908" s="103"/>
      <c r="BA908" s="103"/>
    </row>
    <row r="909" spans="23:53" ht="15.75" customHeight="1" x14ac:dyDescent="0.25">
      <c r="AX909" s="103"/>
      <c r="AY909" s="103"/>
      <c r="AZ909" s="103"/>
      <c r="BA909" s="103"/>
    </row>
    <row r="910" spans="23:53" ht="15.75" customHeight="1" x14ac:dyDescent="0.25">
      <c r="AX910" s="103"/>
      <c r="AY910" s="103"/>
      <c r="AZ910" s="103"/>
      <c r="BA910" s="103"/>
    </row>
    <row r="911" spans="23:53" ht="15.75" customHeight="1" x14ac:dyDescent="0.25">
      <c r="AX911" s="103"/>
      <c r="AY911" s="103"/>
      <c r="AZ911" s="103"/>
      <c r="BA911" s="103"/>
    </row>
    <row r="912" spans="23:53" ht="15.75" customHeight="1" x14ac:dyDescent="0.25">
      <c r="AX912" s="103"/>
      <c r="AY912" s="103"/>
      <c r="AZ912" s="103"/>
      <c r="BA912" s="103"/>
    </row>
    <row r="913" spans="50:53" ht="15.75" customHeight="1" x14ac:dyDescent="0.25">
      <c r="AX913" s="103"/>
      <c r="AY913" s="103"/>
      <c r="AZ913" s="103"/>
      <c r="BA913" s="103"/>
    </row>
    <row r="914" spans="50:53" ht="15.75" customHeight="1" x14ac:dyDescent="0.25">
      <c r="AX914" s="103"/>
      <c r="AY914" s="103"/>
      <c r="AZ914" s="103"/>
      <c r="BA914" s="103"/>
    </row>
  </sheetData>
  <sheetProtection formatCells="0" formatColumns="0" formatRows="0" insertRows="0" insertHyperlinks="0"/>
  <autoFilter ref="A5:BI56" xr:uid="{E060CFAE-39EA-4DF4-8EF7-640ECCE293F1}"/>
  <mergeCells count="119">
    <mergeCell ref="A1:D1"/>
    <mergeCell ref="E1:BI1"/>
    <mergeCell ref="AV46:AV52"/>
    <mergeCell ref="AW46:AW52"/>
    <mergeCell ref="AO53:AO54"/>
    <mergeCell ref="AP53:AP54"/>
    <mergeCell ref="AQ53:AQ54"/>
    <mergeCell ref="AR53:AR54"/>
    <mergeCell ref="AT53:AT54"/>
    <mergeCell ref="AU53:AU54"/>
    <mergeCell ref="AV53:AV54"/>
    <mergeCell ref="AW53:AW54"/>
    <mergeCell ref="AO46:AO52"/>
    <mergeCell ref="AP46:AP52"/>
    <mergeCell ref="AQ46:AQ52"/>
    <mergeCell ref="AR46:AR52"/>
    <mergeCell ref="AT46:AT52"/>
    <mergeCell ref="AU46:AU52"/>
    <mergeCell ref="AV41:AV43"/>
    <mergeCell ref="AW41:AW43"/>
    <mergeCell ref="AO44:AO45"/>
    <mergeCell ref="AP44:AP45"/>
    <mergeCell ref="AQ44:AQ45"/>
    <mergeCell ref="AR44:AR45"/>
    <mergeCell ref="AT44:AT45"/>
    <mergeCell ref="AU44:AU45"/>
    <mergeCell ref="AV44:AV45"/>
    <mergeCell ref="AW44:AW45"/>
    <mergeCell ref="AO41:AO43"/>
    <mergeCell ref="AP41:AP43"/>
    <mergeCell ref="AQ41:AQ43"/>
    <mergeCell ref="AR41:AR43"/>
    <mergeCell ref="AT41:AT43"/>
    <mergeCell ref="AU41:AU43"/>
    <mergeCell ref="AV32:AV34"/>
    <mergeCell ref="AW32:AW34"/>
    <mergeCell ref="AO38:AO40"/>
    <mergeCell ref="AP38:AP40"/>
    <mergeCell ref="AQ38:AQ40"/>
    <mergeCell ref="AR38:AR40"/>
    <mergeCell ref="AT38:AT40"/>
    <mergeCell ref="AU38:AU40"/>
    <mergeCell ref="AV38:AV40"/>
    <mergeCell ref="AW38:AW40"/>
    <mergeCell ref="AO32:AO34"/>
    <mergeCell ref="AP32:AP34"/>
    <mergeCell ref="AQ32:AQ34"/>
    <mergeCell ref="AR32:AR34"/>
    <mergeCell ref="AT32:AT34"/>
    <mergeCell ref="AU32:AU34"/>
    <mergeCell ref="AV23:AV26"/>
    <mergeCell ref="AW23:AW26"/>
    <mergeCell ref="AO29:AO31"/>
    <mergeCell ref="AP29:AP31"/>
    <mergeCell ref="AQ29:AQ31"/>
    <mergeCell ref="AR29:AR31"/>
    <mergeCell ref="AT29:AT31"/>
    <mergeCell ref="AU29:AU31"/>
    <mergeCell ref="AV29:AV31"/>
    <mergeCell ref="AW29:AW31"/>
    <mergeCell ref="AO23:AO26"/>
    <mergeCell ref="AP23:AP26"/>
    <mergeCell ref="AQ23:AQ26"/>
    <mergeCell ref="AR23:AR26"/>
    <mergeCell ref="AT23:AT26"/>
    <mergeCell ref="AU23:AU26"/>
    <mergeCell ref="AV11:AV16"/>
    <mergeCell ref="AW11:AW16"/>
    <mergeCell ref="AO19:AO20"/>
    <mergeCell ref="AP19:AP20"/>
    <mergeCell ref="AQ19:AQ20"/>
    <mergeCell ref="AR19:AR20"/>
    <mergeCell ref="AT19:AT20"/>
    <mergeCell ref="AU19:AU20"/>
    <mergeCell ref="AV19:AV20"/>
    <mergeCell ref="AW19:AW20"/>
    <mergeCell ref="AO11:AO16"/>
    <mergeCell ref="AP11:AP16"/>
    <mergeCell ref="AQ11:AQ16"/>
    <mergeCell ref="AR11:AR16"/>
    <mergeCell ref="AT11:AT16"/>
    <mergeCell ref="AU11:AU16"/>
    <mergeCell ref="AV6:AV8"/>
    <mergeCell ref="AW6:AW8"/>
    <mergeCell ref="AO9:AO10"/>
    <mergeCell ref="AP9:AP10"/>
    <mergeCell ref="AQ9:AQ10"/>
    <mergeCell ref="AR9:AR10"/>
    <mergeCell ref="AT9:AT10"/>
    <mergeCell ref="AU9:AU10"/>
    <mergeCell ref="AV9:AV10"/>
    <mergeCell ref="AW9:AW10"/>
    <mergeCell ref="AO6:AO8"/>
    <mergeCell ref="AP6:AP8"/>
    <mergeCell ref="AQ6:AQ8"/>
    <mergeCell ref="AR6:AR8"/>
    <mergeCell ref="AT6:AT8"/>
    <mergeCell ref="AU6:AU8"/>
    <mergeCell ref="BB2:BI2"/>
    <mergeCell ref="A3:A4"/>
    <mergeCell ref="B3:B4"/>
    <mergeCell ref="C3:C4"/>
    <mergeCell ref="L3:N3"/>
    <mergeCell ref="O3:V3"/>
    <mergeCell ref="W3:Z3"/>
    <mergeCell ref="BB3:BD3"/>
    <mergeCell ref="BE3:BF3"/>
    <mergeCell ref="BG3:BI4"/>
    <mergeCell ref="U4:V4"/>
    <mergeCell ref="AX3:BA3"/>
    <mergeCell ref="S4:T4"/>
    <mergeCell ref="Q4:R4"/>
    <mergeCell ref="AA3:AB3"/>
    <mergeCell ref="AC3:AD3"/>
    <mergeCell ref="AE3:AF3"/>
    <mergeCell ref="AG3:AH3"/>
    <mergeCell ref="AI3:AJ3"/>
    <mergeCell ref="D2:K2"/>
    <mergeCell ref="L2:BA2"/>
  </mergeCells>
  <conditionalFormatting sqref="N6:O6 N9:O9 O7:O8 O10 AZ6:AZ10">
    <cfRule type="cellIs" dxfId="194" priority="193" operator="equal">
      <formula>"EXTREMO"</formula>
    </cfRule>
    <cfRule type="cellIs" dxfId="193" priority="194" operator="equal">
      <formula>"ALTO"</formula>
    </cfRule>
    <cfRule type="cellIs" dxfId="192" priority="195" operator="equal">
      <formula>"MODERADO"</formula>
    </cfRule>
  </conditionalFormatting>
  <conditionalFormatting sqref="BH14:BI15 BB14:BD15">
    <cfRule type="containsText" dxfId="191" priority="191" operator="containsText" text="123">
      <formula>NOT(ISERROR(SEARCH("123",#REF!)))</formula>
    </cfRule>
  </conditionalFormatting>
  <conditionalFormatting sqref="N11:O11 O12:O16">
    <cfRule type="cellIs" dxfId="190" priority="188" operator="equal">
      <formula>"EXTREMO"</formula>
    </cfRule>
    <cfRule type="cellIs" dxfId="189" priority="189" operator="equal">
      <formula>"ALTO"</formula>
    </cfRule>
    <cfRule type="cellIs" dxfId="188" priority="190" operator="equal">
      <formula>"MODERADO"</formula>
    </cfRule>
  </conditionalFormatting>
  <conditionalFormatting sqref="AZ11:AZ16">
    <cfRule type="cellIs" dxfId="187" priority="185" operator="equal">
      <formula>"EXTREMO"</formula>
    </cfRule>
    <cfRule type="cellIs" dxfId="186" priority="186" operator="equal">
      <formula>"ALTO"</formula>
    </cfRule>
    <cfRule type="cellIs" dxfId="185" priority="187" operator="equal">
      <formula>"MODERADO"</formula>
    </cfRule>
  </conditionalFormatting>
  <conditionalFormatting sqref="N17:O18 AZ17:AZ18">
    <cfRule type="cellIs" dxfId="184" priority="182" operator="equal">
      <formula>"EXTREMO"</formula>
    </cfRule>
    <cfRule type="cellIs" dxfId="183" priority="183" operator="equal">
      <formula>"ALTO"</formula>
    </cfRule>
    <cfRule type="cellIs" dxfId="182" priority="184" operator="equal">
      <formula>"MODERADO"</formula>
    </cfRule>
  </conditionalFormatting>
  <conditionalFormatting sqref="N19:O19 O20">
    <cfRule type="cellIs" dxfId="181" priority="179" operator="equal">
      <formula>"EXTREMO"</formula>
    </cfRule>
    <cfRule type="cellIs" dxfId="180" priority="180" operator="equal">
      <formula>"ALTO"</formula>
    </cfRule>
    <cfRule type="cellIs" dxfId="179" priority="181" operator="equal">
      <formula>"MODERADO"</formula>
    </cfRule>
  </conditionalFormatting>
  <conditionalFormatting sqref="AZ19:AZ20">
    <cfRule type="cellIs" dxfId="178" priority="176" operator="equal">
      <formula>"EXTREMO"</formula>
    </cfRule>
    <cfRule type="cellIs" dxfId="177" priority="177" operator="equal">
      <formula>"ALTO"</formula>
    </cfRule>
    <cfRule type="cellIs" dxfId="176" priority="178" operator="equal">
      <formula>"MODERADO"</formula>
    </cfRule>
  </conditionalFormatting>
  <conditionalFormatting sqref="N21:O21">
    <cfRule type="cellIs" dxfId="175" priority="173" operator="equal">
      <formula>"EXTREMO"</formula>
    </cfRule>
    <cfRule type="cellIs" dxfId="174" priority="174" operator="equal">
      <formula>"ALTO"</formula>
    </cfRule>
    <cfRule type="cellIs" dxfId="173" priority="175" operator="equal">
      <formula>"MODERADO"</formula>
    </cfRule>
  </conditionalFormatting>
  <conditionalFormatting sqref="AZ21">
    <cfRule type="cellIs" dxfId="172" priority="170" operator="equal">
      <formula>"EXTREMO"</formula>
    </cfRule>
    <cfRule type="cellIs" dxfId="171" priority="171" operator="equal">
      <formula>"ALTO"</formula>
    </cfRule>
    <cfRule type="cellIs" dxfId="170" priority="172" operator="equal">
      <formula>"MODERADO"</formula>
    </cfRule>
  </conditionalFormatting>
  <conditionalFormatting sqref="BH26:BI26 BB26:BD26">
    <cfRule type="containsText" dxfId="169" priority="168" operator="containsText" text="123">
      <formula>NOT(ISERROR(SEARCH("123",#REF!)))</formula>
    </cfRule>
  </conditionalFormatting>
  <conditionalFormatting sqref="N22:O23 AZ22:AZ23 O24:O26">
    <cfRule type="cellIs" dxfId="168" priority="165" operator="equal">
      <formula>"EXTREMO"</formula>
    </cfRule>
    <cfRule type="cellIs" dxfId="167" priority="166" operator="equal">
      <formula>"ALTO"</formula>
    </cfRule>
    <cfRule type="cellIs" dxfId="166" priority="167" operator="equal">
      <formula>"MODERADO"</formula>
    </cfRule>
  </conditionalFormatting>
  <conditionalFormatting sqref="N27:O28 AZ27:AZ28">
    <cfRule type="cellIs" dxfId="165" priority="162" operator="equal">
      <formula>"EXTREMO"</formula>
    </cfRule>
    <cfRule type="cellIs" dxfId="164" priority="163" operator="equal">
      <formula>"ALTO"</formula>
    </cfRule>
    <cfRule type="cellIs" dxfId="163" priority="164" operator="equal">
      <formula>"MODERADO"</formula>
    </cfRule>
  </conditionalFormatting>
  <conditionalFormatting sqref="N29:O29 O30:O31">
    <cfRule type="cellIs" dxfId="162" priority="159" operator="equal">
      <formula>"EXTREMO"</formula>
    </cfRule>
    <cfRule type="cellIs" dxfId="161" priority="160" operator="equal">
      <formula>"ALTO"</formula>
    </cfRule>
    <cfRule type="cellIs" dxfId="160" priority="161" operator="equal">
      <formula>"MODERADO"</formula>
    </cfRule>
  </conditionalFormatting>
  <conditionalFormatting sqref="AZ29:AZ31">
    <cfRule type="cellIs" dxfId="159" priority="156" operator="equal">
      <formula>"EXTREMO"</formula>
    </cfRule>
    <cfRule type="cellIs" dxfId="158" priority="157" operator="equal">
      <formula>"ALTO"</formula>
    </cfRule>
    <cfRule type="cellIs" dxfId="157" priority="158" operator="equal">
      <formula>"MODERADO"</formula>
    </cfRule>
  </conditionalFormatting>
  <conditionalFormatting sqref="N32:O32 O33:O34">
    <cfRule type="cellIs" dxfId="156" priority="153" operator="equal">
      <formula>"EXTREMO"</formula>
    </cfRule>
    <cfRule type="cellIs" dxfId="155" priority="154" operator="equal">
      <formula>"ALTO"</formula>
    </cfRule>
    <cfRule type="cellIs" dxfId="154" priority="155" operator="equal">
      <formula>"MODERADO"</formula>
    </cfRule>
  </conditionalFormatting>
  <conditionalFormatting sqref="AZ32">
    <cfRule type="cellIs" dxfId="153" priority="150" operator="equal">
      <formula>"EXTREMO"</formula>
    </cfRule>
    <cfRule type="cellIs" dxfId="152" priority="151" operator="equal">
      <formula>"ALTO"</formula>
    </cfRule>
    <cfRule type="cellIs" dxfId="151" priority="152" operator="equal">
      <formula>"MODERADO"</formula>
    </cfRule>
  </conditionalFormatting>
  <conditionalFormatting sqref="N35:O35">
    <cfRule type="cellIs" dxfId="150" priority="147" operator="equal">
      <formula>"EXTREMO"</formula>
    </cfRule>
    <cfRule type="cellIs" dxfId="149" priority="148" operator="equal">
      <formula>"ALTO"</formula>
    </cfRule>
    <cfRule type="cellIs" dxfId="148" priority="149" operator="equal">
      <formula>"MODERADO"</formula>
    </cfRule>
  </conditionalFormatting>
  <conditionalFormatting sqref="AZ35">
    <cfRule type="cellIs" dxfId="147" priority="144" operator="equal">
      <formula>"EXTREMO"</formula>
    </cfRule>
    <cfRule type="cellIs" dxfId="146" priority="145" operator="equal">
      <formula>"ALTO"</formula>
    </cfRule>
    <cfRule type="cellIs" dxfId="145" priority="146" operator="equal">
      <formula>"MODERADO"</formula>
    </cfRule>
  </conditionalFormatting>
  <conditionalFormatting sqref="N36:O36">
    <cfRule type="cellIs" dxfId="144" priority="141" operator="equal">
      <formula>"EXTREMO"</formula>
    </cfRule>
    <cfRule type="cellIs" dxfId="143" priority="142" operator="equal">
      <formula>"ALTO"</formula>
    </cfRule>
    <cfRule type="cellIs" dxfId="142" priority="143" operator="equal">
      <formula>"MODERADO"</formula>
    </cfRule>
  </conditionalFormatting>
  <conditionalFormatting sqref="AZ36">
    <cfRule type="cellIs" dxfId="141" priority="138" operator="equal">
      <formula>"EXTREMO"</formula>
    </cfRule>
    <cfRule type="cellIs" dxfId="140" priority="139" operator="equal">
      <formula>"ALTO"</formula>
    </cfRule>
    <cfRule type="cellIs" dxfId="139" priority="140" operator="equal">
      <formula>"MODERADO"</formula>
    </cfRule>
  </conditionalFormatting>
  <conditionalFormatting sqref="N37:O37">
    <cfRule type="cellIs" dxfId="138" priority="135" operator="equal">
      <formula>"EXTREMO"</formula>
    </cfRule>
    <cfRule type="cellIs" dxfId="137" priority="136" operator="equal">
      <formula>"ALTO"</formula>
    </cfRule>
    <cfRule type="cellIs" dxfId="136" priority="137" operator="equal">
      <formula>"MODERADO"</formula>
    </cfRule>
  </conditionalFormatting>
  <conditionalFormatting sqref="AZ37">
    <cfRule type="cellIs" dxfId="135" priority="132" operator="equal">
      <formula>"EXTREMO"</formula>
    </cfRule>
    <cfRule type="cellIs" dxfId="134" priority="133" operator="equal">
      <formula>"ALTO"</formula>
    </cfRule>
    <cfRule type="cellIs" dxfId="133" priority="134" operator="equal">
      <formula>"MODERADO"</formula>
    </cfRule>
  </conditionalFormatting>
  <conditionalFormatting sqref="N38:O38 O39:O40">
    <cfRule type="cellIs" dxfId="132" priority="129" operator="equal">
      <formula>"EXTREMO"</formula>
    </cfRule>
    <cfRule type="cellIs" dxfId="131" priority="130" operator="equal">
      <formula>"ALTO"</formula>
    </cfRule>
    <cfRule type="cellIs" dxfId="130" priority="131" operator="equal">
      <formula>"MODERADO"</formula>
    </cfRule>
  </conditionalFormatting>
  <conditionalFormatting sqref="AZ38">
    <cfRule type="cellIs" dxfId="129" priority="126" operator="equal">
      <formula>"EXTREMO"</formula>
    </cfRule>
    <cfRule type="cellIs" dxfId="128" priority="127" operator="equal">
      <formula>"ALTO"</formula>
    </cfRule>
    <cfRule type="cellIs" dxfId="127" priority="128" operator="equal">
      <formula>"MODERADO"</formula>
    </cfRule>
  </conditionalFormatting>
  <conditionalFormatting sqref="N41:O41 O42:O43">
    <cfRule type="cellIs" dxfId="126" priority="123" operator="equal">
      <formula>"EXTREMO"</formula>
    </cfRule>
    <cfRule type="cellIs" dxfId="125" priority="124" operator="equal">
      <formula>"ALTO"</formula>
    </cfRule>
    <cfRule type="cellIs" dxfId="124" priority="125" operator="equal">
      <formula>"MODERADO"</formula>
    </cfRule>
  </conditionalFormatting>
  <conditionalFormatting sqref="AZ41">
    <cfRule type="cellIs" dxfId="123" priority="120" operator="equal">
      <formula>"EXTREMO"</formula>
    </cfRule>
    <cfRule type="cellIs" dxfId="122" priority="121" operator="equal">
      <formula>"ALTO"</formula>
    </cfRule>
    <cfRule type="cellIs" dxfId="121" priority="122" operator="equal">
      <formula>"MODERADO"</formula>
    </cfRule>
  </conditionalFormatting>
  <conditionalFormatting sqref="N44:O44 O45">
    <cfRule type="cellIs" dxfId="120" priority="117" operator="equal">
      <formula>"EXTREMO"</formula>
    </cfRule>
    <cfRule type="cellIs" dxfId="119" priority="118" operator="equal">
      <formula>"ALTO"</formula>
    </cfRule>
    <cfRule type="cellIs" dxfId="118" priority="119" operator="equal">
      <formula>"MODERADO"</formula>
    </cfRule>
  </conditionalFormatting>
  <conditionalFormatting sqref="AZ44">
    <cfRule type="cellIs" dxfId="117" priority="114" operator="equal">
      <formula>"EXTREMO"</formula>
    </cfRule>
    <cfRule type="cellIs" dxfId="116" priority="115" operator="equal">
      <formula>"ALTO"</formula>
    </cfRule>
    <cfRule type="cellIs" dxfId="115" priority="116" operator="equal">
      <formula>"MODERADO"</formula>
    </cfRule>
  </conditionalFormatting>
  <conditionalFormatting sqref="BH51:BI51 BB51:BD51">
    <cfRule type="containsText" dxfId="114" priority="112" operator="containsText" text="123">
      <formula>NOT(ISERROR(SEARCH("123",#REF!)))</formula>
    </cfRule>
  </conditionalFormatting>
  <conditionalFormatting sqref="N46:O46 O47:O52">
    <cfRule type="cellIs" dxfId="113" priority="109" operator="equal">
      <formula>"EXTREMO"</formula>
    </cfRule>
    <cfRule type="cellIs" dxfId="112" priority="110" operator="equal">
      <formula>"ALTO"</formula>
    </cfRule>
    <cfRule type="cellIs" dxfId="111" priority="111" operator="equal">
      <formula>"MODERADO"</formula>
    </cfRule>
  </conditionalFormatting>
  <conditionalFormatting sqref="AZ46">
    <cfRule type="cellIs" dxfId="110" priority="106" operator="equal">
      <formula>"EXTREMO"</formula>
    </cfRule>
    <cfRule type="cellIs" dxfId="109" priority="107" operator="equal">
      <formula>"ALTO"</formula>
    </cfRule>
    <cfRule type="cellIs" dxfId="108" priority="108" operator="equal">
      <formula>"MODERADO"</formula>
    </cfRule>
  </conditionalFormatting>
  <conditionalFormatting sqref="N53:O53 AZ53 N55:O56 O54 AZ55:AZ56">
    <cfRule type="cellIs" dxfId="107" priority="103" operator="equal">
      <formula>"EXTREMO"</formula>
    </cfRule>
    <cfRule type="cellIs" dxfId="106" priority="104" operator="equal">
      <formula>"ALTO"</formula>
    </cfRule>
    <cfRule type="cellIs" dxfId="105" priority="105" operator="equal">
      <formula>"MODERADO"</formula>
    </cfRule>
  </conditionalFormatting>
  <conditionalFormatting sqref="N7:N8">
    <cfRule type="cellIs" dxfId="104" priority="100" operator="equal">
      <formula>"EXTREMO"</formula>
    </cfRule>
    <cfRule type="cellIs" dxfId="103" priority="101" operator="equal">
      <formula>"ALTO"</formula>
    </cfRule>
    <cfRule type="cellIs" dxfId="102" priority="102" operator="equal">
      <formula>"MODERADO"</formula>
    </cfRule>
  </conditionalFormatting>
  <conditionalFormatting sqref="N10">
    <cfRule type="cellIs" dxfId="101" priority="97" operator="equal">
      <formula>"EXTREMO"</formula>
    </cfRule>
    <cfRule type="cellIs" dxfId="100" priority="98" operator="equal">
      <formula>"ALTO"</formula>
    </cfRule>
    <cfRule type="cellIs" dxfId="99" priority="99" operator="equal">
      <formula>"MODERADO"</formula>
    </cfRule>
  </conditionalFormatting>
  <conditionalFormatting sqref="N12">
    <cfRule type="cellIs" dxfId="98" priority="94" operator="equal">
      <formula>"EXTREMO"</formula>
    </cfRule>
    <cfRule type="cellIs" dxfId="97" priority="95" operator="equal">
      <formula>"ALTO"</formula>
    </cfRule>
    <cfRule type="cellIs" dxfId="96" priority="96" operator="equal">
      <formula>"MODERADO"</formula>
    </cfRule>
  </conditionalFormatting>
  <conditionalFormatting sqref="N13">
    <cfRule type="cellIs" dxfId="95" priority="91" operator="equal">
      <formula>"EXTREMO"</formula>
    </cfRule>
    <cfRule type="cellIs" dxfId="94" priority="92" operator="equal">
      <formula>"ALTO"</formula>
    </cfRule>
    <cfRule type="cellIs" dxfId="93" priority="93" operator="equal">
      <formula>"MODERADO"</formula>
    </cfRule>
  </conditionalFormatting>
  <conditionalFormatting sqref="N14">
    <cfRule type="cellIs" dxfId="92" priority="88" operator="equal">
      <formula>"EXTREMO"</formula>
    </cfRule>
    <cfRule type="cellIs" dxfId="91" priority="89" operator="equal">
      <formula>"ALTO"</formula>
    </cfRule>
    <cfRule type="cellIs" dxfId="90" priority="90" operator="equal">
      <formula>"MODERADO"</formula>
    </cfRule>
  </conditionalFormatting>
  <conditionalFormatting sqref="N15">
    <cfRule type="cellIs" dxfId="89" priority="85" operator="equal">
      <formula>"EXTREMO"</formula>
    </cfRule>
    <cfRule type="cellIs" dxfId="88" priority="86" operator="equal">
      <formula>"ALTO"</formula>
    </cfRule>
    <cfRule type="cellIs" dxfId="87" priority="87" operator="equal">
      <formula>"MODERADO"</formula>
    </cfRule>
  </conditionalFormatting>
  <conditionalFormatting sqref="N16">
    <cfRule type="cellIs" dxfId="86" priority="82" operator="equal">
      <formula>"EXTREMO"</formula>
    </cfRule>
    <cfRule type="cellIs" dxfId="85" priority="83" operator="equal">
      <formula>"ALTO"</formula>
    </cfRule>
    <cfRule type="cellIs" dxfId="84" priority="84" operator="equal">
      <formula>"MODERADO"</formula>
    </cfRule>
  </conditionalFormatting>
  <conditionalFormatting sqref="N20">
    <cfRule type="cellIs" dxfId="83" priority="79" operator="equal">
      <formula>"EXTREMO"</formula>
    </cfRule>
    <cfRule type="cellIs" dxfId="82" priority="80" operator="equal">
      <formula>"ALTO"</formula>
    </cfRule>
    <cfRule type="cellIs" dxfId="81" priority="81" operator="equal">
      <formula>"MODERADO"</formula>
    </cfRule>
  </conditionalFormatting>
  <conditionalFormatting sqref="N24">
    <cfRule type="cellIs" dxfId="80" priority="76" operator="equal">
      <formula>"EXTREMO"</formula>
    </cfRule>
    <cfRule type="cellIs" dxfId="79" priority="77" operator="equal">
      <formula>"ALTO"</formula>
    </cfRule>
    <cfRule type="cellIs" dxfId="78" priority="78" operator="equal">
      <formula>"MODERADO"</formula>
    </cfRule>
  </conditionalFormatting>
  <conditionalFormatting sqref="N25">
    <cfRule type="cellIs" dxfId="77" priority="73" operator="equal">
      <formula>"EXTREMO"</formula>
    </cfRule>
    <cfRule type="cellIs" dxfId="76" priority="74" operator="equal">
      <formula>"ALTO"</formula>
    </cfRule>
    <cfRule type="cellIs" dxfId="75" priority="75" operator="equal">
      <formula>"MODERADO"</formula>
    </cfRule>
  </conditionalFormatting>
  <conditionalFormatting sqref="N26">
    <cfRule type="cellIs" dxfId="74" priority="70" operator="equal">
      <formula>"EXTREMO"</formula>
    </cfRule>
    <cfRule type="cellIs" dxfId="73" priority="71" operator="equal">
      <formula>"ALTO"</formula>
    </cfRule>
    <cfRule type="cellIs" dxfId="72" priority="72" operator="equal">
      <formula>"MODERADO"</formula>
    </cfRule>
  </conditionalFormatting>
  <conditionalFormatting sqref="N30">
    <cfRule type="cellIs" dxfId="71" priority="67" operator="equal">
      <formula>"EXTREMO"</formula>
    </cfRule>
    <cfRule type="cellIs" dxfId="70" priority="68" operator="equal">
      <formula>"ALTO"</formula>
    </cfRule>
    <cfRule type="cellIs" dxfId="69" priority="69" operator="equal">
      <formula>"MODERADO"</formula>
    </cfRule>
  </conditionalFormatting>
  <conditionalFormatting sqref="N31">
    <cfRule type="cellIs" dxfId="68" priority="64" operator="equal">
      <formula>"EXTREMO"</formula>
    </cfRule>
    <cfRule type="cellIs" dxfId="67" priority="65" operator="equal">
      <formula>"ALTO"</formula>
    </cfRule>
    <cfRule type="cellIs" dxfId="66" priority="66" operator="equal">
      <formula>"MODERADO"</formula>
    </cfRule>
  </conditionalFormatting>
  <conditionalFormatting sqref="N33">
    <cfRule type="cellIs" dxfId="65" priority="61" operator="equal">
      <formula>"EXTREMO"</formula>
    </cfRule>
    <cfRule type="cellIs" dxfId="64" priority="62" operator="equal">
      <formula>"ALTO"</formula>
    </cfRule>
    <cfRule type="cellIs" dxfId="63" priority="63" operator="equal">
      <formula>"MODERADO"</formula>
    </cfRule>
  </conditionalFormatting>
  <conditionalFormatting sqref="N34">
    <cfRule type="cellIs" dxfId="62" priority="58" operator="equal">
      <formula>"EXTREMO"</formula>
    </cfRule>
    <cfRule type="cellIs" dxfId="61" priority="59" operator="equal">
      <formula>"ALTO"</formula>
    </cfRule>
    <cfRule type="cellIs" dxfId="60" priority="60" operator="equal">
      <formula>"MODERADO"</formula>
    </cfRule>
  </conditionalFormatting>
  <conditionalFormatting sqref="N39">
    <cfRule type="cellIs" dxfId="59" priority="55" operator="equal">
      <formula>"EXTREMO"</formula>
    </cfRule>
    <cfRule type="cellIs" dxfId="58" priority="56" operator="equal">
      <formula>"ALTO"</formula>
    </cfRule>
    <cfRule type="cellIs" dxfId="57" priority="57" operator="equal">
      <formula>"MODERADO"</formula>
    </cfRule>
  </conditionalFormatting>
  <conditionalFormatting sqref="N40">
    <cfRule type="cellIs" dxfId="56" priority="52" operator="equal">
      <formula>"EXTREMO"</formula>
    </cfRule>
    <cfRule type="cellIs" dxfId="55" priority="53" operator="equal">
      <formula>"ALTO"</formula>
    </cfRule>
    <cfRule type="cellIs" dxfId="54" priority="54" operator="equal">
      <formula>"MODERADO"</formula>
    </cfRule>
  </conditionalFormatting>
  <conditionalFormatting sqref="N42">
    <cfRule type="cellIs" dxfId="53" priority="49" operator="equal">
      <formula>"EXTREMO"</formula>
    </cfRule>
    <cfRule type="cellIs" dxfId="52" priority="50" operator="equal">
      <formula>"ALTO"</formula>
    </cfRule>
    <cfRule type="cellIs" dxfId="51" priority="51" operator="equal">
      <formula>"MODERADO"</formula>
    </cfRule>
  </conditionalFormatting>
  <conditionalFormatting sqref="N43">
    <cfRule type="cellIs" dxfId="50" priority="46" operator="equal">
      <formula>"EXTREMO"</formula>
    </cfRule>
    <cfRule type="cellIs" dxfId="49" priority="47" operator="equal">
      <formula>"ALTO"</formula>
    </cfRule>
    <cfRule type="cellIs" dxfId="48" priority="48" operator="equal">
      <formula>"MODERADO"</formula>
    </cfRule>
  </conditionalFormatting>
  <conditionalFormatting sqref="N45">
    <cfRule type="cellIs" dxfId="47" priority="43" operator="equal">
      <formula>"EXTREMO"</formula>
    </cfRule>
    <cfRule type="cellIs" dxfId="46" priority="44" operator="equal">
      <formula>"ALTO"</formula>
    </cfRule>
    <cfRule type="cellIs" dxfId="45" priority="45" operator="equal">
      <formula>"MODERADO"</formula>
    </cfRule>
  </conditionalFormatting>
  <conditionalFormatting sqref="N47">
    <cfRule type="cellIs" dxfId="44" priority="40" operator="equal">
      <formula>"EXTREMO"</formula>
    </cfRule>
    <cfRule type="cellIs" dxfId="43" priority="41" operator="equal">
      <formula>"ALTO"</formula>
    </cfRule>
    <cfRule type="cellIs" dxfId="42" priority="42" operator="equal">
      <formula>"MODERADO"</formula>
    </cfRule>
  </conditionalFormatting>
  <conditionalFormatting sqref="N48">
    <cfRule type="cellIs" dxfId="41" priority="37" operator="equal">
      <formula>"EXTREMO"</formula>
    </cfRule>
    <cfRule type="cellIs" dxfId="40" priority="38" operator="equal">
      <formula>"ALTO"</formula>
    </cfRule>
    <cfRule type="cellIs" dxfId="39" priority="39" operator="equal">
      <formula>"MODERADO"</formula>
    </cfRule>
  </conditionalFormatting>
  <conditionalFormatting sqref="N49">
    <cfRule type="cellIs" dxfId="38" priority="34" operator="equal">
      <formula>"EXTREMO"</formula>
    </cfRule>
    <cfRule type="cellIs" dxfId="37" priority="35" operator="equal">
      <formula>"ALTO"</formula>
    </cfRule>
    <cfRule type="cellIs" dxfId="36" priority="36" operator="equal">
      <formula>"MODERADO"</formula>
    </cfRule>
  </conditionalFormatting>
  <conditionalFormatting sqref="N50">
    <cfRule type="cellIs" dxfId="35" priority="31" operator="equal">
      <formula>"EXTREMO"</formula>
    </cfRule>
    <cfRule type="cellIs" dxfId="34" priority="32" operator="equal">
      <formula>"ALTO"</formula>
    </cfRule>
    <cfRule type="cellIs" dxfId="33" priority="33" operator="equal">
      <formula>"MODERADO"</formula>
    </cfRule>
  </conditionalFormatting>
  <conditionalFormatting sqref="N51">
    <cfRule type="cellIs" dxfId="32" priority="28" operator="equal">
      <formula>"EXTREMO"</formula>
    </cfRule>
    <cfRule type="cellIs" dxfId="31" priority="29" operator="equal">
      <formula>"ALTO"</formula>
    </cfRule>
    <cfRule type="cellIs" dxfId="30" priority="30" operator="equal">
      <formula>"MODERADO"</formula>
    </cfRule>
  </conditionalFormatting>
  <conditionalFormatting sqref="N52">
    <cfRule type="cellIs" dxfId="29" priority="25" operator="equal">
      <formula>"EXTREMO"</formula>
    </cfRule>
    <cfRule type="cellIs" dxfId="28" priority="26" operator="equal">
      <formula>"ALTO"</formula>
    </cfRule>
    <cfRule type="cellIs" dxfId="27" priority="27" operator="equal">
      <formula>"MODERADO"</formula>
    </cfRule>
  </conditionalFormatting>
  <conditionalFormatting sqref="N54">
    <cfRule type="cellIs" dxfId="26" priority="22" operator="equal">
      <formula>"EXTREMO"</formula>
    </cfRule>
    <cfRule type="cellIs" dxfId="25" priority="23" operator="equal">
      <formula>"ALTO"</formula>
    </cfRule>
    <cfRule type="cellIs" dxfId="24" priority="24" operator="equal">
      <formula>"MODERADO"</formula>
    </cfRule>
  </conditionalFormatting>
  <conditionalFormatting sqref="AZ54">
    <cfRule type="cellIs" dxfId="23" priority="1" operator="equal">
      <formula>"EXTREMO"</formula>
    </cfRule>
    <cfRule type="cellIs" dxfId="22" priority="2" operator="equal">
      <formula>"ALTO"</formula>
    </cfRule>
    <cfRule type="cellIs" dxfId="21" priority="3" operator="equal">
      <formula>"MODERADO"</formula>
    </cfRule>
  </conditionalFormatting>
  <conditionalFormatting sqref="AZ24:AZ26">
    <cfRule type="cellIs" dxfId="20" priority="19" operator="equal">
      <formula>"EXTREMO"</formula>
    </cfRule>
    <cfRule type="cellIs" dxfId="19" priority="20" operator="equal">
      <formula>"ALTO"</formula>
    </cfRule>
    <cfRule type="cellIs" dxfId="18" priority="21" operator="equal">
      <formula>"MODERADO"</formula>
    </cfRule>
  </conditionalFormatting>
  <conditionalFormatting sqref="AZ33:AZ34">
    <cfRule type="cellIs" dxfId="17" priority="16" operator="equal">
      <formula>"EXTREMO"</formula>
    </cfRule>
    <cfRule type="cellIs" dxfId="16" priority="17" operator="equal">
      <formula>"ALTO"</formula>
    </cfRule>
    <cfRule type="cellIs" dxfId="15" priority="18" operator="equal">
      <formula>"MODERADO"</formula>
    </cfRule>
  </conditionalFormatting>
  <conditionalFormatting sqref="AZ39:AZ40">
    <cfRule type="cellIs" dxfId="14" priority="13" operator="equal">
      <formula>"EXTREMO"</formula>
    </cfRule>
    <cfRule type="cellIs" dxfId="13" priority="14" operator="equal">
      <formula>"ALTO"</formula>
    </cfRule>
    <cfRule type="cellIs" dxfId="12" priority="15" operator="equal">
      <formula>"MODERADO"</formula>
    </cfRule>
  </conditionalFormatting>
  <conditionalFormatting sqref="AZ42:AZ43">
    <cfRule type="cellIs" dxfId="11" priority="10" operator="equal">
      <formula>"EXTREMO"</formula>
    </cfRule>
    <cfRule type="cellIs" dxfId="10" priority="11" operator="equal">
      <formula>"ALTO"</formula>
    </cfRule>
    <cfRule type="cellIs" dxfId="9" priority="12" operator="equal">
      <formula>"MODERADO"</formula>
    </cfRule>
  </conditionalFormatting>
  <conditionalFormatting sqref="AZ45">
    <cfRule type="cellIs" dxfId="8" priority="7" operator="equal">
      <formula>"EXTREMO"</formula>
    </cfRule>
    <cfRule type="cellIs" dxfId="7" priority="8" operator="equal">
      <formula>"ALTO"</formula>
    </cfRule>
    <cfRule type="cellIs" dxfId="6" priority="9" operator="equal">
      <formula>"MODERADO"</formula>
    </cfRule>
  </conditionalFormatting>
  <conditionalFormatting sqref="AZ47:AZ52">
    <cfRule type="cellIs" dxfId="5" priority="4" operator="equal">
      <formula>"EXTREMO"</formula>
    </cfRule>
    <cfRule type="cellIs" dxfId="4" priority="5" operator="equal">
      <formula>"ALTO"</formula>
    </cfRule>
    <cfRule type="cellIs" dxfId="3" priority="6" operator="equal">
      <formula>"MODERADO"</formula>
    </cfRule>
  </conditionalFormatting>
  <dataValidations count="12">
    <dataValidation allowBlank="1" showInputMessage="1" showErrorMessage="1" prompt="Seleccione entre las opciones que despliega la lista" sqref="E27:E31 E6:E16 E19:E20 E53:E56 E36:E45" xr:uid="{9EFFDC3A-F217-4680-BD77-01178E2882B4}"/>
    <dataValidation allowBlank="1" showErrorMessage="1" sqref="AB43:AB56 AF43:AF56 AB6:AB40 AF6:AF40 X6:X56" xr:uid="{482262BF-9A06-418F-AAFB-8EDF44F1D31A}"/>
    <dataValidation allowBlank="1" showInputMessage="1" showErrorMessage="1" prompt="_x000a_" sqref="AD43:AD56 AH43:AH56 AH6:AH40 AD6:AD40" xr:uid="{D24521FE-F54D-49F0-ADA4-7AB97869F667}"/>
    <dataValidation allowBlank="1" showInputMessage="1" showErrorMessage="1" prompt="De acuerdo con la causa" sqref="I3:I5" xr:uid="{64BFF3B8-E8CB-44FD-830C-296A88EC430F}"/>
    <dataValidation allowBlank="1" showInputMessage="1" showErrorMessage="1" prompt="Seleccione: _x000a_Asignado:15_x000a_No asignado:0" sqref="W4:W5" xr:uid="{FA8A6A2D-E589-4F74-A1B6-E0DB3A918EA8}"/>
    <dataValidation allowBlank="1" showInputMessage="1" showErrorMessage="1" prompt="Seleccione_x000a_Adecuado:15_x000a_No adecuado:0_x000a_" sqref="Y4:Y5" xr:uid="{C8EE1D97-F974-442D-898D-32F706FB42F5}"/>
    <dataValidation allowBlank="1" showInputMessage="1" showErrorMessage="1" prompt="Seleccione_x000a_Oportuna:15_x000a_Inoportuna:0" sqref="AA4:AA5" xr:uid="{E705546A-6B7C-4543-A1D5-58BF56B535EC}"/>
    <dataValidation allowBlank="1" showInputMessage="1" showErrorMessage="1" prompt="Seleccione _x000a_Previene:15_x000a_Detecta:10_x000a_No es un control:0_x000a_Ejemplo: verficar, validar, cotejar, comparar, revisar, etc." sqref="AC4:AC5" xr:uid="{3C2FDA2A-97E6-4E5B-971A-AC99FE3447CF}"/>
    <dataValidation allowBlank="1" showInputMessage="1" showErrorMessage="1" prompt="Seleccione:_x000a_Confiable:15_x000a_No confiable:0_x000a_" sqref="AE4:AE5" xr:uid="{C4509BE5-C4F5-4C97-BD21-334D3770FA4F}"/>
    <dataValidation allowBlank="1" showInputMessage="1" showErrorMessage="1" prompt="Seleccione_x000a_Se investigan y resuelven oportunamente 15_x000a_No se investigan y resuleven oportunamente 0" sqref="AG4:AG5" xr:uid="{184DF96C-AE66-4DDE-8832-56EEC5E724ED}"/>
    <dataValidation allowBlank="1" showInputMessage="1" showErrorMessage="1" prompt="Seleccione_x000a_Completa:10_x000a_Incompleta:5_x000a_No existe:0" sqref="AI4:AI5" xr:uid="{F92D7EBC-4A46-4471-94AB-7A5CBCBE7376}"/>
    <dataValidation allowBlank="1" showInputMessage="1" showErrorMessage="1" prompt="(Marque con X en la coluna que corresponda)" sqref="U4:V4" xr:uid="{7204971D-E1F2-4982-AB7F-7AD1F355EDCD}"/>
  </dataValidations>
  <printOptions horizontalCentered="1" verticalCentered="1"/>
  <pageMargins left="0" right="0" top="0.43307086614173229" bottom="0.74803149606299213" header="0.31496062992125984" footer="0.31496062992125984"/>
  <pageSetup paperSize="10000" scale="35" orientation="landscape" r:id="rId1"/>
  <headerFooter>
    <oddHeader>&amp;C&amp;"Times New Roman,Normal"&amp;8Anexo 2. Mapa Institucional de Riesgos de Corrupción Observaciones Detalladas Segunda Linea de Defensa</oddHeader>
    <oddFooter>&amp;LPG03-FO401-V6&amp;C&amp;G&amp;RSECCIÓN B - CORRUPCIÓN
&amp;P</oddFooter>
  </headerFooter>
  <legacyDrawingHF r:id="rId2"/>
  <extLst>
    <ext xmlns:x14="http://schemas.microsoft.com/office/spreadsheetml/2009/9/main" uri="{78C0D931-6437-407d-A8EE-F0AAD7539E65}">
      <x14:conditionalFormattings>
        <x14:conditionalFormatting xmlns:xm="http://schemas.microsoft.com/office/excel/2006/main">
          <x14:cfRule type="containsText" priority="192" operator="containsText" id="{F9C3D49E-CF22-45C1-8DDB-6BD7182967C2}">
            <xm:f>NOT(ISERROR(SEARCH(#REF!,#REF!)))</xm:f>
            <xm:f>#REF!</xm:f>
            <x14:dxf>
              <fill>
                <patternFill>
                  <bgColor rgb="FFFF0000"/>
                </patternFill>
              </fill>
            </x14:dxf>
          </x14:cfRule>
          <xm:sqref>BH14:BI15 BB14:BD15</xm:sqref>
        </x14:conditionalFormatting>
        <x14:conditionalFormatting xmlns:xm="http://schemas.microsoft.com/office/excel/2006/main">
          <x14:cfRule type="containsText" priority="169" operator="containsText" id="{669AFDB1-924B-4D14-A478-E160D29F1000}">
            <xm:f>NOT(ISERROR(SEARCH(#REF!,#REF!)))</xm:f>
            <xm:f>#REF!</xm:f>
            <x14:dxf>
              <fill>
                <patternFill>
                  <bgColor rgb="FFFF0000"/>
                </patternFill>
              </fill>
            </x14:dxf>
          </x14:cfRule>
          <xm:sqref>BH26:BI26 BB26:BD26</xm:sqref>
        </x14:conditionalFormatting>
        <x14:conditionalFormatting xmlns:xm="http://schemas.microsoft.com/office/excel/2006/main">
          <x14:cfRule type="containsText" priority="113" operator="containsText" id="{C7F8C6C3-0909-4A1D-9EE9-92A6D5FF427B}">
            <xm:f>NOT(ISERROR(SEARCH(#REF!,#REF!)))</xm:f>
            <xm:f>#REF!</xm:f>
            <x14:dxf>
              <fill>
                <patternFill>
                  <bgColor rgb="FFFF0000"/>
                </patternFill>
              </fill>
            </x14:dxf>
          </x14:cfRule>
          <xm:sqref>BH51:BI51 BB51:BD51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CORRUPCIÓN</vt:lpstr>
      <vt:lpstr>CORRUPCIÓN!Área_de_impresión</vt:lpstr>
      <vt:lpstr>CORRUPCIÓN!Títulos_a_imprimir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Lynda Peña</dc:creator>
  <cp:lastModifiedBy>Viviana Rocio Bejarano Camargo</cp:lastModifiedBy>
  <cp:lastPrinted>2021-09-09T10:19:43Z</cp:lastPrinted>
  <dcterms:created xsi:type="dcterms:W3CDTF">2021-05-10T22:23:49Z</dcterms:created>
  <dcterms:modified xsi:type="dcterms:W3CDTF">2021-09-15T02:29:54Z</dcterms:modified>
</cp:coreProperties>
</file>