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Hoja1!$A$1:$M$53</definedName>
  </definedNames>
  <calcPr calcId="152511"/>
</workbook>
</file>

<file path=xl/calcChain.xml><?xml version="1.0" encoding="utf-8"?>
<calcChain xmlns="http://schemas.openxmlformats.org/spreadsheetml/2006/main">
  <c r="L10" i="1" l="1"/>
  <c r="G12" i="1"/>
  <c r="L12" i="1"/>
  <c r="M44" i="1"/>
  <c r="M41" i="1"/>
  <c r="M39" i="1"/>
  <c r="M36" i="1"/>
  <c r="L44" i="1"/>
  <c r="L41" i="1"/>
  <c r="L39" i="1"/>
  <c r="L36" i="1"/>
  <c r="G44" i="1"/>
  <c r="M12" i="1"/>
  <c r="M13" i="1"/>
  <c r="M14" i="1"/>
  <c r="M18" i="1"/>
  <c r="M19" i="1"/>
  <c r="M20" i="1"/>
  <c r="M21" i="1"/>
  <c r="M22" i="1"/>
  <c r="M23" i="1"/>
  <c r="M28" i="1"/>
  <c r="M29" i="1"/>
  <c r="M30" i="1"/>
  <c r="M31" i="1"/>
  <c r="M32" i="1"/>
  <c r="M33" i="1"/>
  <c r="M34" i="1"/>
  <c r="M35" i="1"/>
  <c r="M37" i="1"/>
  <c r="M38" i="1"/>
  <c r="M40" i="1"/>
  <c r="M42" i="1"/>
  <c r="M43" i="1"/>
  <c r="M10" i="1"/>
  <c r="L13" i="1"/>
  <c r="L14" i="1"/>
  <c r="L18" i="1"/>
  <c r="L19" i="1"/>
  <c r="L20" i="1"/>
  <c r="L21" i="1"/>
  <c r="L22" i="1"/>
  <c r="L23" i="1"/>
  <c r="L28" i="1"/>
  <c r="L29" i="1"/>
  <c r="L30" i="1"/>
  <c r="L31" i="1"/>
  <c r="L32" i="1"/>
  <c r="L33" i="1"/>
  <c r="L34" i="1"/>
  <c r="L35" i="1"/>
  <c r="L37" i="1"/>
  <c r="L38" i="1"/>
  <c r="L40" i="1"/>
  <c r="L42" i="1"/>
  <c r="L43" i="1"/>
  <c r="G13" i="1"/>
  <c r="G19" i="1"/>
  <c r="G20" i="1"/>
  <c r="G21" i="1"/>
  <c r="G23" i="1"/>
  <c r="G28" i="1"/>
  <c r="G30" i="1"/>
  <c r="G32" i="1"/>
  <c r="G34" i="1"/>
  <c r="G35" i="1"/>
  <c r="G37" i="1"/>
  <c r="G38" i="1"/>
  <c r="G40" i="1"/>
  <c r="G43" i="1"/>
</calcChain>
</file>

<file path=xl/sharedStrings.xml><?xml version="1.0" encoding="utf-8"?>
<sst xmlns="http://schemas.openxmlformats.org/spreadsheetml/2006/main" count="511" uniqueCount="278">
  <si>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</si>
  <si>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</si>
  <si>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</si>
  <si>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</si>
  <si>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</si>
  <si>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</si>
  <si>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</si>
  <si>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</si>
  <si>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</si>
  <si>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</si>
  <si>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</si>
  <si>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>CASTILLO AGUILAR</t>
  </si>
  <si>
    <t xml:space="preserve">MARÍA CAROLINA </t>
  </si>
  <si>
    <t xml:space="preserve">LUZ DARY </t>
  </si>
  <si>
    <t>SANTANA AGUILAR</t>
  </si>
  <si>
    <t>PALACIO JARAMILLO</t>
  </si>
  <si>
    <t xml:space="preserve">MIGUEL ANGEL </t>
  </si>
  <si>
    <t>PARDO MATEUS</t>
  </si>
  <si>
    <t xml:space="preserve">GUILLERMO 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</si>
  <si>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</si>
  <si>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</si>
  <si>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</si>
  <si>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</si>
  <si>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</si>
  <si>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</si>
  <si>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 xml:space="preserve">BIBIANA 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</si>
  <si>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</si>
  <si>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</si>
  <si>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</si>
  <si>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</si>
  <si>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</si>
  <si>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</si>
  <si>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</si>
  <si>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</si>
  <si>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LADY JOHANNA </t>
  </si>
  <si>
    <t>GAITAN ALVAREZ</t>
  </si>
  <si>
    <t xml:space="preserve">ARMANDO </t>
  </si>
  <si>
    <t>OJEDA ACOSTA</t>
  </si>
  <si>
    <t>GARCIA VARGAS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</si>
  <si>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</si>
  <si>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</si>
  <si>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</si>
  <si>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</si>
  <si>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</si>
  <si>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</si>
  <si>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</si>
  <si>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</si>
  <si>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</si>
  <si>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</si>
  <si>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</si>
  <si>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</si>
  <si>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</si>
  <si>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</si>
  <si>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</si>
  <si>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</si>
  <si>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</si>
  <si>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</si>
  <si>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</si>
  <si>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</si>
  <si>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</si>
  <si>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</si>
  <si>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</si>
  <si>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</si>
  <si>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</si>
  <si>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</si>
  <si>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</si>
  <si>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</si>
  <si>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</si>
  <si>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</si>
  <si>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</si>
  <si>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</si>
  <si>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</si>
  <si>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</si>
  <si>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</si>
  <si>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</si>
  <si>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</si>
  <si>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</si>
  <si>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</si>
  <si>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 xml:space="preserve">ANTIOQUIA </t>
  </si>
  <si>
    <t>SECRETARIA DISTRITAL DEL HÁBITAT</t>
  </si>
  <si>
    <t>mcastilloa@habitatbogota.gov.co</t>
  </si>
  <si>
    <t>TECNOLOGÍA PROFESIONAL EN DESARROLLO EMPRESARIAL</t>
  </si>
  <si>
    <t>lsantanaa@habitatbogota.gov.co</t>
  </si>
  <si>
    <t>QUINDÍO</t>
  </si>
  <si>
    <t>CALARCA</t>
  </si>
  <si>
    <t>OFICINA ASESORA DE COMUNICACIONES</t>
  </si>
  <si>
    <t>JEFE OFICINA ASESORA DE COMUNICACIONES</t>
  </si>
  <si>
    <t>COMUNICACION SOCIAL - PERIODISMO</t>
  </si>
  <si>
    <t>mpalacioj@habitatbogota.gov.co</t>
  </si>
  <si>
    <t>DESPACHO DE LA SECRETARÍA</t>
  </si>
  <si>
    <t>BOYACA</t>
  </si>
  <si>
    <t>CHIQUINQUIRA</t>
  </si>
  <si>
    <t>INGENIERIA DEL DESARROLLO AMBIENTAL</t>
  </si>
  <si>
    <t>ASESOR-COTROL INTERNO</t>
  </si>
  <si>
    <t>mpardom@habitatbogota.gov.co</t>
  </si>
  <si>
    <t>HUILA</t>
  </si>
  <si>
    <t>NEIVA</t>
  </si>
  <si>
    <t>gobregong@habitatbogota.gov.co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</si>
  <si>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</si>
  <si>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</si>
  <si>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</si>
  <si>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</si>
  <si>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</si>
  <si>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</si>
  <si>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</si>
  <si>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</si>
  <si>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</si>
  <si>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</si>
  <si>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SUBDIRECCIÓN DE APOYO A LA CONSTRUCCION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</si>
  <si>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</si>
  <si>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</si>
  <si>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</si>
  <si>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</si>
  <si>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</si>
  <si>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</si>
  <si>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</si>
  <si>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NARIÑO</t>
  </si>
  <si>
    <t>MÁS DE OCHO AÑOS DE EXPERIENCIA</t>
  </si>
  <si>
    <t>MÁS DE QUINCE AÑOS DE EXPERIENCIA</t>
  </si>
  <si>
    <t>MÁS DE CINCO AÑOS DE EXPERIENCIA</t>
  </si>
  <si>
    <t>MÁS DE SEIS AÑOS DE EXPERIENCIA</t>
  </si>
  <si>
    <t>MÁS DE SIETE AÑOS DE EXPERIENCIA</t>
  </si>
  <si>
    <t>MÁS DE DIEZ AÑOS DE EXPERIENCIA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</si>
  <si>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</si>
  <si>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</si>
  <si>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</si>
  <si>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</si>
  <si>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</si>
  <si>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</si>
  <si>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</si>
  <si>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</si>
  <si>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</si>
  <si>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</si>
  <si>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brodriguezc@habitatbogota.gov.co </t>
  </si>
  <si>
    <t>SOATA</t>
  </si>
  <si>
    <t>pcallejas@habitatbogota.gov.co</t>
  </si>
  <si>
    <t>gpenap@habitatbogota.gov.co</t>
  </si>
  <si>
    <t xml:space="preserve">vcontrerasb@habitatbogota.gov.co </t>
  </si>
  <si>
    <t>elazarom@habitatbogota.gov.co</t>
  </si>
  <si>
    <t>CEDULA</t>
  </si>
  <si>
    <t>BURBANO SANCHEZ</t>
  </si>
  <si>
    <t>MARIA ANGELICA</t>
  </si>
  <si>
    <t>DESPACHO DE LA SECRETARIA</t>
  </si>
  <si>
    <t xml:space="preserve">SUBSECRETARÍA DE INSPECCIÓN VIGILANCIA Y CONTROL DE VIVIENDA </t>
  </si>
  <si>
    <t>DESPACHO DE LA SECRETARIA DISTRITAL DEL HÁBITAT</t>
  </si>
  <si>
    <t>DESPACHO DE LA SECRETARIA DISTRITAL DEL HÁBITAT-ASESOR DE CONTROL INTERNO</t>
  </si>
  <si>
    <t>SUBSECRETARÍA JURÍDICA</t>
  </si>
  <si>
    <t>SUBSECRETARIO DE COORDINACION OPERATIVA</t>
  </si>
  <si>
    <t>SUBDIRECCIÓN DE SERVICIOS PÚBLICOS</t>
  </si>
  <si>
    <t>SUBDIRECCIÓN DE RECURSOS PRIVADOS</t>
  </si>
  <si>
    <t>SUBDIRECCIÓN DE INVESTIGACIONES</t>
  </si>
  <si>
    <t>SUBDIRECCIÓN DE PREVENCION Y SEGUIMIENTO</t>
  </si>
  <si>
    <t>SECRETARIA</t>
  </si>
  <si>
    <t>TÉCNICO</t>
  </si>
  <si>
    <t>SUBDIRECTOR TÉCNICO</t>
  </si>
  <si>
    <t>jramirezl@habitatbogota.gov.co</t>
  </si>
  <si>
    <t>LOPEZ SALAZAR</t>
  </si>
  <si>
    <t>MARIA ALEJANDRA</t>
  </si>
  <si>
    <t>ASESOR</t>
  </si>
  <si>
    <t>mlopezs@habitatbogota.gov.co</t>
  </si>
  <si>
    <t>SUBDIRECCIÓN DE RECURSOS PÚBLICOS</t>
  </si>
  <si>
    <t>QUINDIO</t>
  </si>
  <si>
    <t>PURIFICACION</t>
  </si>
  <si>
    <t>PASTO</t>
  </si>
  <si>
    <t>POLÍTOLOGA</t>
  </si>
  <si>
    <t>MÁS DE 4 AÑOS DE EXPERIENCIA</t>
  </si>
  <si>
    <t>ARQUITECTO</t>
  </si>
  <si>
    <t>URIBE DUQUE</t>
  </si>
  <si>
    <t>ALFREDO</t>
  </si>
  <si>
    <t>SUBDIRECCIÓN DE OPERACIONES</t>
  </si>
  <si>
    <t>MÁS DE 2 AÑOS DE EXPERIENCIA</t>
  </si>
  <si>
    <t>auribed@habitatbogota.gov.co</t>
  </si>
  <si>
    <t>ARQUITECTURA</t>
  </si>
  <si>
    <t>SUBSECRETARÍA  DE GESTIÓN CORPORATIVA Y CONTROL INTERNO DISCIPLINARIO</t>
  </si>
  <si>
    <t xml:space="preserve"> CEPEDA ESPINEL</t>
  </si>
  <si>
    <t>BARBARA</t>
  </si>
  <si>
    <t xml:space="preserve"> MENDOZA ALZATE</t>
  </si>
  <si>
    <t>EDNA RUTH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</si>
  <si>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</si>
  <si>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</si>
  <si>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</si>
  <si>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</si>
  <si>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</si>
  <si>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</si>
  <si>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</si>
  <si>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</si>
  <si>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</si>
  <si>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</si>
  <si>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</si>
  <si>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</si>
  <si>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</si>
  <si>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</si>
  <si>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</si>
  <si>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</si>
  <si>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</si>
  <si>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BACHILLER</t>
  </si>
  <si>
    <t>bcepedae@habitatbogota.gov.co</t>
  </si>
  <si>
    <t>emendozaa@habitatbogota.gov.co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</si>
  <si>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</si>
  <si>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</si>
  <si>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</si>
  <si>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</si>
  <si>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</si>
  <si>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ccardonac@habitatbogota.gov.co</t>
  </si>
  <si>
    <t>08</t>
  </si>
  <si>
    <t>ANGELICA</t>
  </si>
  <si>
    <t xml:space="preserve"> GARCES BETANCUR</t>
  </si>
  <si>
    <t>ROSALBA</t>
  </si>
  <si>
    <t>SUBSECRETARIO DE GESTIÓN CORPORATIVA Y CID</t>
  </si>
  <si>
    <t>rgarcesb@habitatbogota.gov.co</t>
  </si>
  <si>
    <t>045</t>
  </si>
  <si>
    <t>ALONSO DUEÑAS</t>
  </si>
  <si>
    <t>SUBSECRETARIA DE DESPACHO</t>
  </si>
  <si>
    <t>aalonsod@habitatbogota.gov.co</t>
  </si>
  <si>
    <t>SUBDIRECCIÓN DE INFORMACIÓN SECTORIAL</t>
  </si>
  <si>
    <t>SUBDIRECCIÓN DE INVESTIGACIONES Y CONTROL DE VIVIENDA</t>
  </si>
  <si>
    <t>SUBDIRECCIÓN ADMINISTRATIVA</t>
  </si>
  <si>
    <t>SALCEDO JIMENEZ</t>
  </si>
  <si>
    <t>DIANA</t>
  </si>
  <si>
    <t>VICHADA</t>
  </si>
  <si>
    <t>PUERTO CARREÑO</t>
  </si>
  <si>
    <t>ADMINISTRACIÓN DE EMPRESAS</t>
  </si>
  <si>
    <t>SUBDIRECTORA ADMINISTRATIVA</t>
  </si>
  <si>
    <t>dsalcedoj@habitatbogota.gov.co</t>
  </si>
  <si>
    <t>DAVILA VALENZUELA</t>
  </si>
  <si>
    <t>MAURICIO ALEXANDER</t>
  </si>
  <si>
    <t>SUBDIRECCIÓN DE PREVENCIÓN Y SEGUIMIENTO</t>
  </si>
  <si>
    <t>mdavilaz@habitatbogota.gov.co</t>
  </si>
  <si>
    <t>ROMERO NOCOBE</t>
  </si>
  <si>
    <t>JHON ALEXANDER</t>
  </si>
  <si>
    <t>SUBDIRECCIÓN DE PARTICIPACION Y RELACIONES CON LA COMUNIDAD</t>
  </si>
  <si>
    <t>jromeron@habitatbogota.gov.co</t>
  </si>
  <si>
    <t>PEREZ PERDOMO</t>
  </si>
  <si>
    <t>SARA LUCIA</t>
  </si>
  <si>
    <t>TUNJA</t>
  </si>
  <si>
    <t xml:space="preserve"> </t>
  </si>
  <si>
    <t>SUBSECRETARÍA DE PLANEACIÓN Y POLÍTICA</t>
  </si>
  <si>
    <t>SUBDIRECCIÓN DE GESTIÓN DEL SUELO</t>
  </si>
  <si>
    <t>SUBSECRETARÍA DE GESTIÓN FINANCIERA</t>
  </si>
  <si>
    <t>SUBSECRETARÍA  DE INSPECCIÓN VIGILANCIA Y CONTROL DE VIVIENDA</t>
  </si>
  <si>
    <t>MÁS DE CUATRO AÑOS</t>
  </si>
  <si>
    <t>MÁS DE CINCO</t>
  </si>
  <si>
    <t>SUBDIRECCIÓN DE PROGRAMÁS Y PROYECTOS</t>
  </si>
  <si>
    <t>BOGOTÁ D.C.</t>
  </si>
  <si>
    <t>BOGOTÁ</t>
  </si>
  <si>
    <t>BOGOTÁ D.C</t>
  </si>
  <si>
    <t xml:space="preserve">BOGOTÁ D.C. </t>
  </si>
  <si>
    <t>sperezpe@habitatBOGOTÁ.gov.co</t>
  </si>
  <si>
    <t>MEDELLÍN</t>
  </si>
  <si>
    <t>INGENIERÍA INDUSTRIAL</t>
  </si>
  <si>
    <t>POLITOLOGÍA</t>
  </si>
  <si>
    <t xml:space="preserve">INGENIERÍA INDUSTRIAL </t>
  </si>
  <si>
    <t>ADMINISTRACIÓN PÚBLICA</t>
  </si>
  <si>
    <t>vcontrerasb@habitatbogota.gov.co</t>
  </si>
  <si>
    <t>jcabezas@habitatbogota.gov.co</t>
  </si>
  <si>
    <t>nescobarc@habitatbogota.gov.co</t>
  </si>
  <si>
    <t>mhernandezm@habitatbogota.gov.co</t>
  </si>
  <si>
    <t>jleonf@hhabitatbogota.gov.co</t>
  </si>
  <si>
    <t>jgaitana@habitatbogota.gov.co</t>
  </si>
  <si>
    <t>aojedaa@habitatbogota.gov.co</t>
  </si>
  <si>
    <t>kgarciav@hhabitatbogota.gov.co</t>
  </si>
  <si>
    <t>mcortesg@hhabitatbogota.gov.co</t>
  </si>
  <si>
    <t>gealfaroy@habitatbogota.gov.co</t>
  </si>
  <si>
    <t>oarcosp@habitatbogota.gov.co</t>
  </si>
  <si>
    <t>gmurilloo@habitatbogota.gov.co</t>
  </si>
  <si>
    <t>mpedrozap@habitatbogota.gov.co</t>
  </si>
  <si>
    <t>igomezc@habitatbogota.gov.co</t>
  </si>
  <si>
    <t>arojast@habitatbogota.gov.co</t>
  </si>
  <si>
    <t>egiraldop@habitatbogota.gov.co</t>
  </si>
  <si>
    <t>dpinzon@habitatbogota.gov.co</t>
  </si>
  <si>
    <t>jechavarriag@habitatbogota.gov.co</t>
  </si>
  <si>
    <t>igili@habitatbogota.gov.co</t>
  </si>
  <si>
    <t>cmeloc@habitatbogota.gov.co</t>
  </si>
  <si>
    <t>CORTES GARZÓN</t>
  </si>
  <si>
    <t>RAMÍREZ LEON</t>
  </si>
  <si>
    <t>OBREGÓN GONZÁLEZ</t>
  </si>
  <si>
    <t>RODRÍGUEZ CAMPOS</t>
  </si>
  <si>
    <t xml:space="preserve">MARGARITA MARÍA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</si>
</sst>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6" applyFont="1" applyFill="1" applyBorder="1" applyAlignment="1" applyProtection="1">
      <alignment horizontal="center" vertical="center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7" applyFill="1" applyBorder="1" applyAlignment="1">
      <alignment horizontal="center" vertical="center"/>
    </xf>
    <xf numFmtId="0" fontId="10" fillId="0" borderId="1" xfId="7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palacioj@habitatbogota.gov.co" TargetMode="External"/><Relationship Id="rId18" Type="http://schemas.openxmlformats.org/officeDocument/2006/relationships/hyperlink" Target="mailto:jcabezas@habitatbogota.gov.co" TargetMode="External"/><Relationship Id="rId26" Type="http://schemas.openxmlformats.org/officeDocument/2006/relationships/hyperlink" Target="mailto:aojedaa@habitatbogota.gov.co" TargetMode="External"/><Relationship Id="rId39" Type="http://schemas.openxmlformats.org/officeDocument/2006/relationships/hyperlink" Target="mailto:egiraldop@habitatbogota.gov.co" TargetMode="External"/><Relationship Id="rId21" Type="http://schemas.openxmlformats.org/officeDocument/2006/relationships/hyperlink" Target="mailto:mhernandezm@habitatbogota.gov.co" TargetMode="External"/><Relationship Id="rId34" Type="http://schemas.openxmlformats.org/officeDocument/2006/relationships/hyperlink" Target="mailto:mpedrozap@habitatbogota.gov.co" TargetMode="External"/><Relationship Id="rId42" Type="http://schemas.openxmlformats.org/officeDocument/2006/relationships/hyperlink" Target="mailto:jechavarriag@habitatbogota.gov.co" TargetMode="External"/><Relationship Id="rId47" Type="http://schemas.openxmlformats.org/officeDocument/2006/relationships/hyperlink" Target="mailto:emendozaa@habitatbogota.gov.co" TargetMode="External"/><Relationship Id="rId50" Type="http://schemas.openxmlformats.org/officeDocument/2006/relationships/hyperlink" Target="mailto:dcastillov@habitatbogota.gov.co" TargetMode="External"/><Relationship Id="rId7" Type="http://schemas.openxmlformats.org/officeDocument/2006/relationships/hyperlink" Target="mailto:auribed@habitatbogota.gov.co" TargetMode="External"/><Relationship Id="rId2" Type="http://schemas.openxmlformats.org/officeDocument/2006/relationships/hyperlink" Target="mailto:vcontrerasb@habitatbogota.gov.co" TargetMode="External"/><Relationship Id="rId16" Type="http://schemas.openxmlformats.org/officeDocument/2006/relationships/hyperlink" Target="mailto:murreaj@habitatbogota.gov.co" TargetMode="External"/><Relationship Id="rId29" Type="http://schemas.openxmlformats.org/officeDocument/2006/relationships/hyperlink" Target="mailto:gealfaroy@habitatbogota.gov.co" TargetMode="External"/><Relationship Id="rId11" Type="http://schemas.openxmlformats.org/officeDocument/2006/relationships/hyperlink" Target="mailto:lsantanaa@habitatbogota.gov.co" TargetMode="External"/><Relationship Id="rId24" Type="http://schemas.openxmlformats.org/officeDocument/2006/relationships/hyperlink" Target="mailto:jleonf@hhabitatbogota.gov.co" TargetMode="External"/><Relationship Id="rId32" Type="http://schemas.openxmlformats.org/officeDocument/2006/relationships/hyperlink" Target="mailto:oarcosp@habitatbogota.gov.co" TargetMode="External"/><Relationship Id="rId37" Type="http://schemas.openxmlformats.org/officeDocument/2006/relationships/hyperlink" Target="mailto:igomezc@habitatbogota.gov.co" TargetMode="External"/><Relationship Id="rId40" Type="http://schemas.openxmlformats.org/officeDocument/2006/relationships/hyperlink" Target="mailto:egiraldop@habitatbogota.gov.co" TargetMode="External"/><Relationship Id="rId45" Type="http://schemas.openxmlformats.org/officeDocument/2006/relationships/hyperlink" Target="mailto:elazarom@habitatbogota.gov.co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jramirezl@habitatbogota.gov.co" TargetMode="External"/><Relationship Id="rId10" Type="http://schemas.openxmlformats.org/officeDocument/2006/relationships/hyperlink" Target="mailto:sperezpe@habitatbogota.gov.co" TargetMode="External"/><Relationship Id="rId19" Type="http://schemas.openxmlformats.org/officeDocument/2006/relationships/hyperlink" Target="mailto:brodriguezc@habitatbogota.gov.co" TargetMode="External"/><Relationship Id="rId31" Type="http://schemas.openxmlformats.org/officeDocument/2006/relationships/hyperlink" Target="mailto:jromeron@habitatbogota.gov.co" TargetMode="External"/><Relationship Id="rId44" Type="http://schemas.openxmlformats.org/officeDocument/2006/relationships/hyperlink" Target="mailto:cmeloc@habitatbogota.gov.co" TargetMode="External"/><Relationship Id="rId52" Type="http://schemas.openxmlformats.org/officeDocument/2006/relationships/hyperlink" Target="mailto:mvargasm@habitatbogota.gov.co" TargetMode="External"/><Relationship Id="rId4" Type="http://schemas.openxmlformats.org/officeDocument/2006/relationships/hyperlink" Target="mailto:gpenap@habitatbogota.gov.co" TargetMode="External"/><Relationship Id="rId9" Type="http://schemas.openxmlformats.org/officeDocument/2006/relationships/hyperlink" Target="mailto:dsalcedoj@habitatbogota.gov.co" TargetMode="External"/><Relationship Id="rId14" Type="http://schemas.openxmlformats.org/officeDocument/2006/relationships/hyperlink" Target="mailto:mpardom@habitatbogota.gov.co" TargetMode="External"/><Relationship Id="rId22" Type="http://schemas.openxmlformats.org/officeDocument/2006/relationships/hyperlink" Target="mailto:aalonsod@habitatbogota.gov.co" TargetMode="External"/><Relationship Id="rId27" Type="http://schemas.openxmlformats.org/officeDocument/2006/relationships/hyperlink" Target="mailto:kgarciav@hhabitatbogota.gov.co" TargetMode="External"/><Relationship Id="rId30" Type="http://schemas.openxmlformats.org/officeDocument/2006/relationships/hyperlink" Target="mailto:mdavilaz@habitatbogota.gov.co" TargetMode="External"/><Relationship Id="rId35" Type="http://schemas.openxmlformats.org/officeDocument/2006/relationships/hyperlink" Target="mailto:nbeltranm@habitatbogota.gov.co" TargetMode="External"/><Relationship Id="rId43" Type="http://schemas.openxmlformats.org/officeDocument/2006/relationships/hyperlink" Target="mailto:igili@habitatbogota.gov.co" TargetMode="External"/><Relationship Id="rId48" Type="http://schemas.openxmlformats.org/officeDocument/2006/relationships/hyperlink" Target="mailto:pmayorgat@habitatbogota.gov.co" TargetMode="External"/><Relationship Id="rId8" Type="http://schemas.openxmlformats.org/officeDocument/2006/relationships/hyperlink" Target="mailto:ccardonac@habitatbogota.gov.co" TargetMode="External"/><Relationship Id="rId51" Type="http://schemas.openxmlformats.org/officeDocument/2006/relationships/hyperlink" Target="mailto:lcortesb@habitatbogota.gov.co" TargetMode="External"/><Relationship Id="rId3" Type="http://schemas.openxmlformats.org/officeDocument/2006/relationships/hyperlink" Target="mailto:gobregong@habitatbogota.gov.co" TargetMode="External"/><Relationship Id="rId12" Type="http://schemas.openxmlformats.org/officeDocument/2006/relationships/hyperlink" Target="mailto:mcastilloa@habitatbogota.gov.co" TargetMode="External"/><Relationship Id="rId17" Type="http://schemas.openxmlformats.org/officeDocument/2006/relationships/hyperlink" Target="mailto:rgarcesb@habitatbogota.gov.co" TargetMode="External"/><Relationship Id="rId25" Type="http://schemas.openxmlformats.org/officeDocument/2006/relationships/hyperlink" Target="mailto:jgaitana@habitatbogota.gov.co" TargetMode="External"/><Relationship Id="rId33" Type="http://schemas.openxmlformats.org/officeDocument/2006/relationships/hyperlink" Target="mailto:gmurilloo@habitatbogota.gov.co" TargetMode="External"/><Relationship Id="rId38" Type="http://schemas.openxmlformats.org/officeDocument/2006/relationships/hyperlink" Target="mailto:arojast@habitatbogota.gov.co" TargetMode="External"/><Relationship Id="rId46" Type="http://schemas.openxmlformats.org/officeDocument/2006/relationships/hyperlink" Target="mailto:bcepedae@habitatbogota.gov.co" TargetMode="External"/><Relationship Id="rId20" Type="http://schemas.openxmlformats.org/officeDocument/2006/relationships/hyperlink" Target="mailto:nescobarc@habitatbogota.gov.co" TargetMode="External"/><Relationship Id="rId41" Type="http://schemas.openxmlformats.org/officeDocument/2006/relationships/hyperlink" Target="mailto:dpinzon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mlopezs@habitatbogota.gov.co" TargetMode="External"/><Relationship Id="rId15" Type="http://schemas.openxmlformats.org/officeDocument/2006/relationships/hyperlink" Target="mailto:mmendezc@habitatbogota.gov.co" TargetMode="External"/><Relationship Id="rId23" Type="http://schemas.openxmlformats.org/officeDocument/2006/relationships/hyperlink" Target="mailto:pcallejas@habitatbogota.gov.co" TargetMode="External"/><Relationship Id="rId28" Type="http://schemas.openxmlformats.org/officeDocument/2006/relationships/hyperlink" Target="mailto:mcortesg@hhabitatbogota.gov.co" TargetMode="External"/><Relationship Id="rId36" Type="http://schemas.openxmlformats.org/officeDocument/2006/relationships/hyperlink" Target="mailto:vcontrerasb@habitatbogota.gov.co" TargetMode="External"/><Relationship Id="rId49" Type="http://schemas.openxmlformats.org/officeDocument/2006/relationships/hyperlink" Target="mailto:glucerom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70" zoomScaleNormal="70" zoomScaleSheetLayoutView="70" workbookViewId="0">
      <selection activeCell="H1" sqref="H1"/>
    </sheetView>
  </sheetViews>
  <sheetFormatPr baseColWidth="10" defaultRowHeight="15" x14ac:dyDescent="0.25"/>
  <cols>
    <col min="1" max="1" width="30.5703125" style="5" bestFit="1" customWidth="1"/>
    <col min="2" max="2" width="20.42578125" style="16" customWidth="1"/>
    <col min="3" max="3" width="14.7109375" style="3" hidden="1" customWidth="1"/>
    <col min="4" max="4" width="16.85546875" style="1" hidden="1" customWidth="1"/>
    <col min="5" max="5" width="22.28515625" style="2" customWidth="1"/>
    <col min="6" max="6" width="18.7109375" style="4" customWidth="1"/>
    <col min="7" max="7" width="23.5703125" style="4" customWidth="1"/>
    <col min="8" max="8" width="36.5703125" style="4" customWidth="1"/>
    <col min="9" max="9" width="24.85546875" style="4" customWidth="1"/>
    <col min="10" max="10" width="30.140625" style="4" customWidth="1"/>
    <col min="11" max="11" width="60.85546875" style="2" bestFit="1" customWidth="1"/>
    <col min="12" max="12" width="13.140625" style="2" customWidth="1"/>
    <col min="13" max="13" width="12.42578125" style="2" customWidth="1"/>
    <col min="14" max="14" width="13.5703125" bestFit="1" customWidth="1"/>
  </cols>
  <sheetData>
    <row r="1" spans="1:15" ht="42.75" customHeight="1" x14ac:dyDescent="0.25">
      <c r="A1" s="8" t="s">
        <v>0</v>
      </c>
      <c r="B1" s="12" t="s">
        <v>1</v>
      </c>
      <c r="C1" s="11" t="s">
        <v>139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4" t="s">
        <v>10</v>
      </c>
      <c r="M1" s="24"/>
    </row>
    <row r="2" spans="1:15" ht="30" x14ac:dyDescent="0.25">
      <c r="A2" s="6" t="s">
        <v>11</v>
      </c>
      <c r="B2" s="14" t="s">
        <v>12</v>
      </c>
      <c r="C2" s="17">
        <v>52421852</v>
      </c>
      <c r="D2" s="6" t="s">
        <v>74</v>
      </c>
      <c r="E2" s="6" t="s">
        <v>73</v>
      </c>
      <c r="F2" s="7" t="s">
        <v>243</v>
      </c>
      <c r="G2" s="7" t="s">
        <v>76</v>
      </c>
      <c r="H2" s="7" t="s">
        <v>122</v>
      </c>
      <c r="I2" s="7" t="s">
        <v>89</v>
      </c>
      <c r="J2" s="7" t="s">
        <v>79</v>
      </c>
      <c r="K2" s="21" t="s">
        <v>80</v>
      </c>
      <c r="L2" s="9">
        <v>20</v>
      </c>
      <c r="M2" s="10">
        <v>9</v>
      </c>
    </row>
    <row r="3" spans="1:15" ht="60" x14ac:dyDescent="0.25">
      <c r="A3" s="6" t="s">
        <v>14</v>
      </c>
      <c r="B3" s="15" t="s">
        <v>13</v>
      </c>
      <c r="C3" s="17">
        <v>53036787</v>
      </c>
      <c r="D3" s="6" t="s">
        <v>74</v>
      </c>
      <c r="E3" s="6" t="s">
        <v>73</v>
      </c>
      <c r="F3" s="7" t="s">
        <v>243</v>
      </c>
      <c r="G3" s="7" t="s">
        <v>81</v>
      </c>
      <c r="H3" s="7" t="s">
        <v>119</v>
      </c>
      <c r="I3" s="7" t="s">
        <v>144</v>
      </c>
      <c r="J3" s="7" t="s">
        <v>152</v>
      </c>
      <c r="K3" s="21" t="s">
        <v>82</v>
      </c>
      <c r="L3" s="9">
        <v>440</v>
      </c>
      <c r="M3" s="10">
        <v>15</v>
      </c>
    </row>
    <row r="4" spans="1:15" ht="45" x14ac:dyDescent="0.25">
      <c r="A4" s="6" t="s">
        <v>15</v>
      </c>
      <c r="B4" s="14" t="s">
        <v>277</v>
      </c>
      <c r="C4" s="17">
        <v>52800298</v>
      </c>
      <c r="D4" s="6" t="s">
        <v>74</v>
      </c>
      <c r="E4" s="6" t="s">
        <v>83</v>
      </c>
      <c r="F4" s="7" t="s">
        <v>84</v>
      </c>
      <c r="G4" s="7" t="s">
        <v>87</v>
      </c>
      <c r="H4" s="7" t="s">
        <v>122</v>
      </c>
      <c r="I4" s="7" t="s">
        <v>85</v>
      </c>
      <c r="J4" s="7" t="s">
        <v>86</v>
      </c>
      <c r="K4" s="21" t="s">
        <v>88</v>
      </c>
      <c r="L4" s="9">
        <v>115</v>
      </c>
      <c r="M4" s="10">
        <v>7</v>
      </c>
    </row>
    <row r="5" spans="1:15" ht="45" x14ac:dyDescent="0.25">
      <c r="A5" s="6" t="s">
        <v>17</v>
      </c>
      <c r="B5" s="14" t="s">
        <v>16</v>
      </c>
      <c r="C5" s="17">
        <v>79484907</v>
      </c>
      <c r="D5" s="6" t="s">
        <v>74</v>
      </c>
      <c r="E5" s="6" t="s">
        <v>90</v>
      </c>
      <c r="F5" s="7" t="s">
        <v>91</v>
      </c>
      <c r="G5" s="7" t="s">
        <v>92</v>
      </c>
      <c r="H5" s="7" t="s">
        <v>117</v>
      </c>
      <c r="I5" s="7" t="s">
        <v>89</v>
      </c>
      <c r="J5" s="7" t="s">
        <v>93</v>
      </c>
      <c r="K5" s="21" t="s">
        <v>94</v>
      </c>
      <c r="L5" s="9">
        <v>105</v>
      </c>
      <c r="M5" s="10">
        <v>5</v>
      </c>
    </row>
    <row r="6" spans="1:15" ht="30" x14ac:dyDescent="0.25">
      <c r="A6" s="6" t="s">
        <v>140</v>
      </c>
      <c r="B6" s="14" t="s">
        <v>141</v>
      </c>
      <c r="C6" s="18">
        <v>1085262099</v>
      </c>
      <c r="D6" s="6" t="s">
        <v>74</v>
      </c>
      <c r="E6" s="6" t="s">
        <v>163</v>
      </c>
      <c r="F6" s="7" t="s">
        <v>116</v>
      </c>
      <c r="G6" s="7" t="s">
        <v>76</v>
      </c>
      <c r="H6" s="7" t="s">
        <v>240</v>
      </c>
      <c r="I6" s="7" t="s">
        <v>142</v>
      </c>
      <c r="J6" s="7" t="s">
        <v>158</v>
      </c>
      <c r="K6" s="21" t="s">
        <v>253</v>
      </c>
      <c r="L6" s="6">
        <v>105</v>
      </c>
      <c r="M6" s="6">
        <v>5</v>
      </c>
    </row>
    <row r="7" spans="1:15" ht="75" x14ac:dyDescent="0.25">
      <c r="A7" s="6" t="s">
        <v>275</v>
      </c>
      <c r="B7" s="14" t="s">
        <v>18</v>
      </c>
      <c r="C7" s="17">
        <v>12114977</v>
      </c>
      <c r="D7" s="6" t="s">
        <v>74</v>
      </c>
      <c r="E7" s="6" t="s">
        <v>95</v>
      </c>
      <c r="F7" s="7" t="s">
        <v>96</v>
      </c>
      <c r="G7" s="7" t="s">
        <v>76</v>
      </c>
      <c r="H7" s="7" t="s">
        <v>118</v>
      </c>
      <c r="I7" s="7" t="s">
        <v>173</v>
      </c>
      <c r="J7" s="7" t="s">
        <v>208</v>
      </c>
      <c r="K7" s="21" t="s">
        <v>97</v>
      </c>
      <c r="L7" s="9">
        <v>9</v>
      </c>
      <c r="M7" s="10">
        <v>7</v>
      </c>
      <c r="O7" t="s">
        <v>235</v>
      </c>
    </row>
    <row r="8" spans="1:15" ht="30" x14ac:dyDescent="0.25">
      <c r="A8" s="6" t="s">
        <v>217</v>
      </c>
      <c r="B8" s="14" t="s">
        <v>218</v>
      </c>
      <c r="C8" s="17"/>
      <c r="D8" s="6"/>
      <c r="E8" s="6" t="s">
        <v>219</v>
      </c>
      <c r="F8" s="7" t="s">
        <v>220</v>
      </c>
      <c r="G8" s="7" t="s">
        <v>221</v>
      </c>
      <c r="H8" s="7" t="s">
        <v>191</v>
      </c>
      <c r="I8" s="7" t="s">
        <v>216</v>
      </c>
      <c r="J8" s="7" t="s">
        <v>222</v>
      </c>
      <c r="K8" s="21" t="s">
        <v>223</v>
      </c>
      <c r="L8" s="9">
        <v>68</v>
      </c>
      <c r="M8" s="10">
        <v>5</v>
      </c>
    </row>
    <row r="9" spans="1:15" ht="30" x14ac:dyDescent="0.25">
      <c r="A9" s="6" t="s">
        <v>19</v>
      </c>
      <c r="B9" s="14" t="s">
        <v>20</v>
      </c>
      <c r="C9" s="18">
        <v>52309101</v>
      </c>
      <c r="D9" s="6" t="s">
        <v>74</v>
      </c>
      <c r="E9" s="6" t="s">
        <v>73</v>
      </c>
      <c r="F9" s="7" t="s">
        <v>245</v>
      </c>
      <c r="G9" s="7" t="s">
        <v>98</v>
      </c>
      <c r="H9" s="7" t="s">
        <v>241</v>
      </c>
      <c r="I9" s="7" t="s">
        <v>104</v>
      </c>
      <c r="J9" s="7" t="s">
        <v>99</v>
      </c>
      <c r="K9" s="21" t="s">
        <v>100</v>
      </c>
      <c r="L9" s="9">
        <v>68</v>
      </c>
      <c r="M9" s="10">
        <v>5</v>
      </c>
    </row>
    <row r="10" spans="1:15" ht="75" x14ac:dyDescent="0.25">
      <c r="A10" s="6" t="s">
        <v>22</v>
      </c>
      <c r="B10" s="15" t="s">
        <v>21</v>
      </c>
      <c r="C10" s="17">
        <v>52266869</v>
      </c>
      <c r="D10" s="6" t="s">
        <v>74</v>
      </c>
      <c r="E10" s="6" t="s">
        <v>77</v>
      </c>
      <c r="F10" s="7" t="s">
        <v>245</v>
      </c>
      <c r="G10" s="7" t="s">
        <v>98</v>
      </c>
      <c r="H10" s="7" t="s">
        <v>119</v>
      </c>
      <c r="I10" s="7" t="s">
        <v>145</v>
      </c>
      <c r="J10" s="7" t="s">
        <v>103</v>
      </c>
      <c r="K10" s="21" t="s">
        <v>101</v>
      </c>
      <c r="L10" s="6">
        <f>+VLOOKUP(C10,[1]Hoja1!$A$2:$B$46,2,0)</f>
        <v>219</v>
      </c>
      <c r="M10" s="6">
        <f>+VLOOKUP(C10,[1]Hoja1!$A$2:$C$46,3,0)</f>
        <v>18</v>
      </c>
    </row>
    <row r="11" spans="1:15" ht="30" x14ac:dyDescent="0.25">
      <c r="A11" s="6" t="s">
        <v>206</v>
      </c>
      <c r="B11" s="15" t="s">
        <v>207</v>
      </c>
      <c r="C11" s="17"/>
      <c r="D11" s="6"/>
      <c r="E11" s="6" t="s">
        <v>77</v>
      </c>
      <c r="F11" s="7" t="s">
        <v>245</v>
      </c>
      <c r="G11" s="7" t="s">
        <v>76</v>
      </c>
      <c r="H11" s="7" t="s">
        <v>122</v>
      </c>
      <c r="I11" s="7" t="s">
        <v>146</v>
      </c>
      <c r="J11" s="7" t="s">
        <v>105</v>
      </c>
      <c r="K11" s="21" t="s">
        <v>209</v>
      </c>
      <c r="L11" s="6" t="s">
        <v>210</v>
      </c>
      <c r="M11" s="6" t="s">
        <v>204</v>
      </c>
    </row>
    <row r="12" spans="1:15" ht="30" x14ac:dyDescent="0.25">
      <c r="A12" s="6" t="s">
        <v>24</v>
      </c>
      <c r="B12" s="15" t="s">
        <v>23</v>
      </c>
      <c r="C12" s="17">
        <v>79138571</v>
      </c>
      <c r="D12" s="6" t="s">
        <v>74</v>
      </c>
      <c r="E12" s="6" t="s">
        <v>113</v>
      </c>
      <c r="F12" s="7" t="s">
        <v>162</v>
      </c>
      <c r="G12" s="7" t="str">
        <f>+VLOOKUP(C12,[1]Hoja1!$A$2:$H$46,8,0)</f>
        <v>BACHILLER</v>
      </c>
      <c r="H12" s="7" t="s">
        <v>119</v>
      </c>
      <c r="I12" s="7" t="s">
        <v>146</v>
      </c>
      <c r="J12" s="7" t="s">
        <v>106</v>
      </c>
      <c r="K12" s="21" t="s">
        <v>254</v>
      </c>
      <c r="L12" s="6">
        <f>+VLOOKUP(C12,[1]Hoja1!$A$2:$B$46,2,0)</f>
        <v>407</v>
      </c>
      <c r="M12" s="6">
        <f>+VLOOKUP(C12,[1]Hoja1!$A$2:$C$46,3,0)</f>
        <v>9</v>
      </c>
    </row>
    <row r="13" spans="1:15" ht="45" x14ac:dyDescent="0.25">
      <c r="A13" s="6" t="s">
        <v>276</v>
      </c>
      <c r="B13" s="14" t="s">
        <v>25</v>
      </c>
      <c r="C13" s="17">
        <v>52256902</v>
      </c>
      <c r="D13" s="6" t="s">
        <v>74</v>
      </c>
      <c r="E13" s="6" t="s">
        <v>110</v>
      </c>
      <c r="F13" s="7" t="s">
        <v>109</v>
      </c>
      <c r="G13" s="7" t="str">
        <f>+VLOOKUP(C13,[1]Hoja1!$A$2:$H$46,8,0)</f>
        <v>ARQUITECTURA</v>
      </c>
      <c r="H13" s="7" t="s">
        <v>117</v>
      </c>
      <c r="I13" s="7" t="s">
        <v>147</v>
      </c>
      <c r="J13" s="7" t="s">
        <v>105</v>
      </c>
      <c r="K13" s="21" t="s">
        <v>133</v>
      </c>
      <c r="L13" s="6">
        <f>+VLOOKUP(C13,[1]Hoja1!$A$2:$B$46,2,0)</f>
        <v>45</v>
      </c>
      <c r="M13" s="6">
        <f>+VLOOKUP(C13,[1]Hoja1!$A$2:$C$46,3,0)</f>
        <v>8</v>
      </c>
    </row>
    <row r="14" spans="1:15" ht="45" x14ac:dyDescent="0.25">
      <c r="A14" s="6" t="s">
        <v>27</v>
      </c>
      <c r="B14" s="14" t="s">
        <v>26</v>
      </c>
      <c r="C14" s="17">
        <v>35220198</v>
      </c>
      <c r="D14" s="6" t="s">
        <v>74</v>
      </c>
      <c r="E14" s="6" t="s">
        <v>73</v>
      </c>
      <c r="F14" s="7" t="s">
        <v>111</v>
      </c>
      <c r="G14" s="7" t="s">
        <v>193</v>
      </c>
      <c r="H14" s="7" t="s">
        <v>117</v>
      </c>
      <c r="I14" s="7" t="s">
        <v>108</v>
      </c>
      <c r="J14" s="7" t="s">
        <v>154</v>
      </c>
      <c r="K14" s="21" t="s">
        <v>255</v>
      </c>
      <c r="L14" s="6">
        <f>+VLOOKUP(C14,[1]Hoja1!$A$2:$B$46,2,0)</f>
        <v>68</v>
      </c>
      <c r="M14" s="6">
        <f>+VLOOKUP(C14,[1]Hoja1!$A$2:$C$46,3,0)</f>
        <v>5</v>
      </c>
    </row>
    <row r="15" spans="1:15" ht="30" x14ac:dyDescent="0.25">
      <c r="A15" s="6" t="s">
        <v>29</v>
      </c>
      <c r="B15" s="14" t="s">
        <v>28</v>
      </c>
      <c r="C15" s="17">
        <v>38212139</v>
      </c>
      <c r="D15" s="6" t="s">
        <v>74</v>
      </c>
      <c r="E15" s="6" t="s">
        <v>113</v>
      </c>
      <c r="F15" s="7" t="s">
        <v>112</v>
      </c>
      <c r="G15" s="7" t="s">
        <v>172</v>
      </c>
      <c r="H15" s="7" t="s">
        <v>120</v>
      </c>
      <c r="I15" s="7" t="s">
        <v>107</v>
      </c>
      <c r="J15" s="7" t="s">
        <v>154</v>
      </c>
      <c r="K15" s="21" t="s">
        <v>256</v>
      </c>
      <c r="L15" s="6">
        <v>68</v>
      </c>
      <c r="M15" s="6">
        <v>5</v>
      </c>
    </row>
    <row r="16" spans="1:15" ht="30" x14ac:dyDescent="0.25">
      <c r="A16" s="20" t="s">
        <v>167</v>
      </c>
      <c r="B16" s="19" t="s">
        <v>168</v>
      </c>
      <c r="C16" s="13">
        <v>79529916</v>
      </c>
      <c r="D16" s="20" t="s">
        <v>74</v>
      </c>
      <c r="E16" s="20" t="s">
        <v>73</v>
      </c>
      <c r="F16" s="25" t="s">
        <v>246</v>
      </c>
      <c r="G16" s="25" t="s">
        <v>166</v>
      </c>
      <c r="H16" s="25" t="s">
        <v>170</v>
      </c>
      <c r="I16" s="25" t="s">
        <v>169</v>
      </c>
      <c r="J16" s="25" t="s">
        <v>154</v>
      </c>
      <c r="K16" s="21" t="s">
        <v>171</v>
      </c>
      <c r="L16" s="6">
        <v>68</v>
      </c>
      <c r="M16" s="6">
        <v>5</v>
      </c>
    </row>
    <row r="17" spans="1:13" ht="75" x14ac:dyDescent="0.25">
      <c r="A17" s="6" t="s">
        <v>211</v>
      </c>
      <c r="B17" s="6" t="s">
        <v>205</v>
      </c>
      <c r="C17" s="17"/>
      <c r="D17" s="6"/>
      <c r="E17" s="20" t="s">
        <v>73</v>
      </c>
      <c r="F17" s="25" t="s">
        <v>246</v>
      </c>
      <c r="G17" s="7" t="s">
        <v>76</v>
      </c>
      <c r="H17" s="7" t="s">
        <v>190</v>
      </c>
      <c r="I17" s="7" t="s">
        <v>143</v>
      </c>
      <c r="J17" s="7" t="s">
        <v>212</v>
      </c>
      <c r="K17" s="21" t="s">
        <v>213</v>
      </c>
      <c r="L17" s="6" t="s">
        <v>210</v>
      </c>
      <c r="M17" s="6" t="s">
        <v>204</v>
      </c>
    </row>
    <row r="18" spans="1:13" ht="30" x14ac:dyDescent="0.25">
      <c r="A18" s="6" t="s">
        <v>30</v>
      </c>
      <c r="B18" s="14" t="s">
        <v>31</v>
      </c>
      <c r="C18" s="17">
        <v>51790209</v>
      </c>
      <c r="D18" s="6" t="s">
        <v>74</v>
      </c>
      <c r="E18" s="6" t="s">
        <v>77</v>
      </c>
      <c r="F18" s="7" t="s">
        <v>245</v>
      </c>
      <c r="G18" s="7" t="s">
        <v>193</v>
      </c>
      <c r="H18" s="7" t="s">
        <v>118</v>
      </c>
      <c r="I18" s="7" t="s">
        <v>150</v>
      </c>
      <c r="J18" s="7" t="s">
        <v>103</v>
      </c>
      <c r="K18" s="21" t="s">
        <v>135</v>
      </c>
      <c r="L18" s="6">
        <f>+VLOOKUP(C18,[1]Hoja1!$A$2:$B$46,2,0)</f>
        <v>222</v>
      </c>
      <c r="M18" s="6">
        <f>+VLOOKUP(C18,[1]Hoja1!$A$2:$C$46,3,0)</f>
        <v>27</v>
      </c>
    </row>
    <row r="19" spans="1:13" ht="45" x14ac:dyDescent="0.25">
      <c r="A19" s="6" t="s">
        <v>33</v>
      </c>
      <c r="B19" s="14" t="s">
        <v>32</v>
      </c>
      <c r="C19" s="17">
        <v>79946757</v>
      </c>
      <c r="D19" s="6" t="s">
        <v>74</v>
      </c>
      <c r="E19" s="6" t="s">
        <v>110</v>
      </c>
      <c r="F19" s="7" t="s">
        <v>109</v>
      </c>
      <c r="G19" s="7" t="str">
        <f>+VLOOKUP(C19,[1]Hoja1!$A$2:$H$46,8,0)</f>
        <v>FINANZAS INTERNACIONALES</v>
      </c>
      <c r="H19" s="7" t="s">
        <v>117</v>
      </c>
      <c r="I19" s="7" t="s">
        <v>236</v>
      </c>
      <c r="J19" s="7" t="s">
        <v>105</v>
      </c>
      <c r="K19" s="21" t="s">
        <v>257</v>
      </c>
      <c r="L19" s="6">
        <f>+VLOOKUP(C19,[1]Hoja1!$A$2:$B$46,2,0)</f>
        <v>45</v>
      </c>
      <c r="M19" s="6">
        <f>+VLOOKUP(C19,[1]Hoja1!$A$2:$C$46,3,0)</f>
        <v>8</v>
      </c>
    </row>
    <row r="20" spans="1:13" ht="45" x14ac:dyDescent="0.25">
      <c r="A20" s="6" t="s">
        <v>35</v>
      </c>
      <c r="B20" s="14" t="s">
        <v>34</v>
      </c>
      <c r="C20" s="17">
        <v>1015393872</v>
      </c>
      <c r="D20" s="6" t="s">
        <v>74</v>
      </c>
      <c r="E20" s="6" t="s">
        <v>77</v>
      </c>
      <c r="F20" s="7" t="s">
        <v>245</v>
      </c>
      <c r="G20" s="7" t="str">
        <f>+VLOOKUP(C20,[1]Hoja1!$A$2:$H$46,8,0)</f>
        <v>ECONOMÍA</v>
      </c>
      <c r="H20" s="7" t="s">
        <v>119</v>
      </c>
      <c r="I20" s="7" t="s">
        <v>214</v>
      </c>
      <c r="J20" s="7" t="s">
        <v>154</v>
      </c>
      <c r="K20" s="21" t="s">
        <v>258</v>
      </c>
      <c r="L20" s="6">
        <f>+VLOOKUP(C20,[1]Hoja1!$A$2:$B$46,2,0)</f>
        <v>68</v>
      </c>
      <c r="M20" s="6">
        <f>+VLOOKUP(C20,[1]Hoja1!$A$2:$C$46,3,0)</f>
        <v>5</v>
      </c>
    </row>
    <row r="21" spans="1:13" ht="30" x14ac:dyDescent="0.25">
      <c r="A21" s="6" t="s">
        <v>37</v>
      </c>
      <c r="B21" s="14" t="s">
        <v>36</v>
      </c>
      <c r="C21" s="17">
        <v>79980265</v>
      </c>
      <c r="D21" s="6" t="s">
        <v>74</v>
      </c>
      <c r="E21" s="6" t="s">
        <v>77</v>
      </c>
      <c r="F21" s="7" t="s">
        <v>245</v>
      </c>
      <c r="G21" s="7" t="str">
        <f>+VLOOKUP(C21,[1]Hoja1!$A$2:$H$46,8,0)</f>
        <v>ECONOMÍA</v>
      </c>
      <c r="H21" s="7" t="s">
        <v>121</v>
      </c>
      <c r="I21" s="7" t="s">
        <v>148</v>
      </c>
      <c r="J21" s="7" t="s">
        <v>154</v>
      </c>
      <c r="K21" s="21" t="s">
        <v>259</v>
      </c>
      <c r="L21" s="6">
        <f>+VLOOKUP(C21,[1]Hoja1!$A$2:$B$46,2,0)</f>
        <v>68</v>
      </c>
      <c r="M21" s="6">
        <f>+VLOOKUP(C21,[1]Hoja1!$A$2:$C$46,3,0)</f>
        <v>5</v>
      </c>
    </row>
    <row r="22" spans="1:13" ht="30" x14ac:dyDescent="0.25">
      <c r="A22" s="6" t="s">
        <v>38</v>
      </c>
      <c r="B22" s="14" t="s">
        <v>39</v>
      </c>
      <c r="C22" s="17">
        <v>1018407905</v>
      </c>
      <c r="D22" s="6" t="s">
        <v>74</v>
      </c>
      <c r="E22" s="6" t="s">
        <v>77</v>
      </c>
      <c r="F22" s="7" t="s">
        <v>245</v>
      </c>
      <c r="G22" s="7" t="s">
        <v>76</v>
      </c>
      <c r="H22" s="7" t="s">
        <v>120</v>
      </c>
      <c r="I22" s="7" t="s">
        <v>237</v>
      </c>
      <c r="J22" s="7" t="s">
        <v>154</v>
      </c>
      <c r="K22" s="21" t="s">
        <v>260</v>
      </c>
      <c r="L22" s="6">
        <f>+VLOOKUP(C22,[1]Hoja1!$A$2:$B$46,2,0)</f>
        <v>68</v>
      </c>
      <c r="M22" s="6">
        <f>+VLOOKUP(C22,[1]Hoja1!$A$2:$C$46,3,0)</f>
        <v>5</v>
      </c>
    </row>
    <row r="23" spans="1:13" ht="30" x14ac:dyDescent="0.25">
      <c r="A23" s="6" t="s">
        <v>273</v>
      </c>
      <c r="B23" s="14" t="s">
        <v>40</v>
      </c>
      <c r="C23" s="17">
        <v>80014723</v>
      </c>
      <c r="D23" s="6" t="s">
        <v>74</v>
      </c>
      <c r="E23" s="6" t="s">
        <v>77</v>
      </c>
      <c r="F23" s="7" t="s">
        <v>245</v>
      </c>
      <c r="G23" s="7" t="str">
        <f>+VLOOKUP(C23,[1]Hoja1!$A$2:$H$46,8,0)</f>
        <v>ECONOMÍA</v>
      </c>
      <c r="H23" s="7" t="s">
        <v>121</v>
      </c>
      <c r="I23" s="7" t="s">
        <v>238</v>
      </c>
      <c r="J23" s="7" t="s">
        <v>105</v>
      </c>
      <c r="K23" s="21" t="s">
        <v>261</v>
      </c>
      <c r="L23" s="6">
        <f>+VLOOKUP(C23,[1]Hoja1!$A$2:$B$46,2,0)</f>
        <v>45</v>
      </c>
      <c r="M23" s="6">
        <f>+VLOOKUP(C23,[1]Hoja1!$A$2:$C$46,3,0)</f>
        <v>8</v>
      </c>
    </row>
    <row r="24" spans="1:13" ht="30" x14ac:dyDescent="0.25">
      <c r="A24" s="6" t="s">
        <v>41</v>
      </c>
      <c r="B24" s="14" t="s">
        <v>18</v>
      </c>
      <c r="C24" s="18">
        <v>12197516</v>
      </c>
      <c r="D24" s="6" t="s">
        <v>74</v>
      </c>
      <c r="E24" s="6" t="s">
        <v>95</v>
      </c>
      <c r="F24" s="7" t="s">
        <v>123</v>
      </c>
      <c r="G24" s="7" t="s">
        <v>249</v>
      </c>
      <c r="H24" s="7" t="s">
        <v>122</v>
      </c>
      <c r="I24" s="7" t="s">
        <v>160</v>
      </c>
      <c r="J24" s="7" t="s">
        <v>154</v>
      </c>
      <c r="K24" s="21" t="s">
        <v>262</v>
      </c>
      <c r="L24" s="6">
        <v>68</v>
      </c>
      <c r="M24" s="6">
        <v>5</v>
      </c>
    </row>
    <row r="25" spans="1:13" ht="45" x14ac:dyDescent="0.25">
      <c r="A25" s="6" t="s">
        <v>224</v>
      </c>
      <c r="B25" s="14" t="s">
        <v>225</v>
      </c>
      <c r="C25" s="18"/>
      <c r="D25" s="6"/>
      <c r="E25" s="6" t="s">
        <v>90</v>
      </c>
      <c r="F25" s="7" t="s">
        <v>234</v>
      </c>
      <c r="G25" s="7" t="s">
        <v>76</v>
      </c>
      <c r="H25" s="7" t="s">
        <v>191</v>
      </c>
      <c r="I25" s="7" t="s">
        <v>226</v>
      </c>
      <c r="J25" s="7" t="s">
        <v>154</v>
      </c>
      <c r="K25" s="21" t="s">
        <v>227</v>
      </c>
      <c r="L25" s="6">
        <v>68</v>
      </c>
      <c r="M25" s="6">
        <v>5</v>
      </c>
    </row>
    <row r="26" spans="1:13" ht="60" x14ac:dyDescent="0.25">
      <c r="A26" s="6" t="s">
        <v>228</v>
      </c>
      <c r="B26" s="14" t="s">
        <v>229</v>
      </c>
      <c r="C26" s="18"/>
      <c r="D26" s="6"/>
      <c r="E26" s="6" t="s">
        <v>77</v>
      </c>
      <c r="F26" s="7" t="s">
        <v>245</v>
      </c>
      <c r="G26" s="7" t="s">
        <v>76</v>
      </c>
      <c r="H26" s="7" t="s">
        <v>121</v>
      </c>
      <c r="I26" s="7" t="s">
        <v>230</v>
      </c>
      <c r="J26" s="7" t="s">
        <v>154</v>
      </c>
      <c r="K26" s="21" t="s">
        <v>231</v>
      </c>
      <c r="L26" s="6">
        <v>68</v>
      </c>
      <c r="M26" s="6">
        <v>5</v>
      </c>
    </row>
    <row r="27" spans="1:13" ht="45" x14ac:dyDescent="0.25">
      <c r="A27" s="6" t="s">
        <v>232</v>
      </c>
      <c r="B27" s="14" t="s">
        <v>233</v>
      </c>
      <c r="C27" s="18"/>
      <c r="D27" s="6"/>
      <c r="E27" s="6" t="s">
        <v>77</v>
      </c>
      <c r="F27" s="7" t="s">
        <v>245</v>
      </c>
      <c r="G27" s="7" t="s">
        <v>250</v>
      </c>
      <c r="H27" s="7" t="s">
        <v>191</v>
      </c>
      <c r="I27" s="7" t="s">
        <v>242</v>
      </c>
      <c r="J27" s="7" t="s">
        <v>154</v>
      </c>
      <c r="K27" s="22" t="s">
        <v>247</v>
      </c>
      <c r="L27" s="6">
        <v>68</v>
      </c>
      <c r="M27" s="6">
        <v>5</v>
      </c>
    </row>
    <row r="28" spans="1:13" ht="30" x14ac:dyDescent="0.25">
      <c r="A28" s="6" t="s">
        <v>43</v>
      </c>
      <c r="B28" s="14" t="s">
        <v>42</v>
      </c>
      <c r="C28" s="17">
        <v>3228000</v>
      </c>
      <c r="D28" s="6" t="s">
        <v>74</v>
      </c>
      <c r="E28" s="6" t="s">
        <v>77</v>
      </c>
      <c r="F28" s="7" t="s">
        <v>245</v>
      </c>
      <c r="G28" s="7" t="str">
        <f>+VLOOKUP(C28,[1]Hoja1!$A$2:$H$46,8,0)</f>
        <v>ECONOMÍA</v>
      </c>
      <c r="H28" s="7" t="s">
        <v>117</v>
      </c>
      <c r="I28" s="7" t="s">
        <v>149</v>
      </c>
      <c r="J28" s="7" t="s">
        <v>154</v>
      </c>
      <c r="K28" s="21" t="s">
        <v>263</v>
      </c>
      <c r="L28" s="6">
        <f>+VLOOKUP(C28,[1]Hoja1!$A$2:$B$46,2,0)</f>
        <v>68</v>
      </c>
      <c r="M28" s="6">
        <f>+VLOOKUP(C28,[1]Hoja1!$A$2:$C$46,3,0)</f>
        <v>5</v>
      </c>
    </row>
    <row r="29" spans="1:13" ht="30" x14ac:dyDescent="0.25">
      <c r="A29" s="6" t="s">
        <v>44</v>
      </c>
      <c r="B29" s="14" t="s">
        <v>18</v>
      </c>
      <c r="C29" s="17">
        <v>11850460</v>
      </c>
      <c r="D29" s="6" t="s">
        <v>74</v>
      </c>
      <c r="E29" s="6" t="s">
        <v>125</v>
      </c>
      <c r="F29" s="7" t="s">
        <v>126</v>
      </c>
      <c r="G29" s="7" t="s">
        <v>76</v>
      </c>
      <c r="H29" s="7" t="s">
        <v>118</v>
      </c>
      <c r="I29" s="7" t="s">
        <v>150</v>
      </c>
      <c r="J29" s="7" t="s">
        <v>103</v>
      </c>
      <c r="K29" s="21" t="s">
        <v>264</v>
      </c>
      <c r="L29" s="6">
        <f>+VLOOKUP(C29,[1]Hoja1!$A$2:$B$46,2,0)</f>
        <v>222</v>
      </c>
      <c r="M29" s="6">
        <f>+VLOOKUP(C29,[1]Hoja1!$A$2:$C$46,3,0)</f>
        <v>27</v>
      </c>
    </row>
    <row r="30" spans="1:13" ht="75" x14ac:dyDescent="0.25">
      <c r="A30" s="6" t="s">
        <v>46</v>
      </c>
      <c r="B30" s="14" t="s">
        <v>45</v>
      </c>
      <c r="C30" s="17">
        <v>35521916</v>
      </c>
      <c r="D30" s="6" t="s">
        <v>74</v>
      </c>
      <c r="E30" s="6" t="s">
        <v>77</v>
      </c>
      <c r="F30" s="7" t="s">
        <v>124</v>
      </c>
      <c r="G30" s="7" t="str">
        <f>+VLOOKUP(C30,[1]Hoja1!$A$2:$H$46,8,0)</f>
        <v>ECONOMÍA</v>
      </c>
      <c r="H30" s="7" t="s">
        <v>118</v>
      </c>
      <c r="I30" s="7" t="s">
        <v>239</v>
      </c>
      <c r="J30" s="7" t="s">
        <v>103</v>
      </c>
      <c r="K30" s="21" t="s">
        <v>265</v>
      </c>
      <c r="L30" s="6">
        <f>+VLOOKUP(C30,[1]Hoja1!$A$2:$B$46,2,0)</f>
        <v>222</v>
      </c>
      <c r="M30" s="6">
        <f>+VLOOKUP(C30,[1]Hoja1!$A$2:$C$46,3,0)</f>
        <v>25</v>
      </c>
    </row>
    <row r="31" spans="1:13" ht="30" x14ac:dyDescent="0.25">
      <c r="A31" s="6" t="s">
        <v>48</v>
      </c>
      <c r="B31" s="15" t="s">
        <v>47</v>
      </c>
      <c r="C31" s="17">
        <v>19290021</v>
      </c>
      <c r="D31" s="6" t="s">
        <v>74</v>
      </c>
      <c r="E31" s="6" t="s">
        <v>90</v>
      </c>
      <c r="F31" s="7" t="s">
        <v>134</v>
      </c>
      <c r="G31" s="7" t="s">
        <v>76</v>
      </c>
      <c r="H31" s="7" t="s">
        <v>118</v>
      </c>
      <c r="I31" s="7" t="s">
        <v>150</v>
      </c>
      <c r="J31" s="7" t="s">
        <v>103</v>
      </c>
      <c r="K31" s="21" t="s">
        <v>136</v>
      </c>
      <c r="L31" s="6">
        <f>+VLOOKUP(C31,[1]Hoja1!$A$2:$B$46,2,0)</f>
        <v>222</v>
      </c>
      <c r="M31" s="6">
        <f>+VLOOKUP(C31,[1]Hoja1!$A$2:$C$46,3,0)</f>
        <v>27</v>
      </c>
    </row>
    <row r="32" spans="1:13" ht="45" x14ac:dyDescent="0.25">
      <c r="A32" s="6" t="s">
        <v>50</v>
      </c>
      <c r="B32" s="14" t="s">
        <v>49</v>
      </c>
      <c r="C32" s="17">
        <v>51736627</v>
      </c>
      <c r="D32" s="6" t="s">
        <v>74</v>
      </c>
      <c r="E32" s="6" t="s">
        <v>73</v>
      </c>
      <c r="F32" s="7" t="s">
        <v>244</v>
      </c>
      <c r="G32" s="7" t="str">
        <f>+VLOOKUP(C32,[1]Hoja1!$A$2:$H$46,8,0)</f>
        <v>CONTADURÍA PÚBLICA</v>
      </c>
      <c r="H32" s="7" t="s">
        <v>118</v>
      </c>
      <c r="I32" s="7" t="s">
        <v>151</v>
      </c>
      <c r="J32" s="7" t="s">
        <v>103</v>
      </c>
      <c r="K32" s="21" t="s">
        <v>75</v>
      </c>
      <c r="L32" s="6">
        <f>+VLOOKUP(C32,[1]Hoja1!$A$2:$B$46,2,0)</f>
        <v>222</v>
      </c>
      <c r="M32" s="6">
        <f>+VLOOKUP(C32,[1]Hoja1!$A$2:$C$46,3,0)</f>
        <v>24</v>
      </c>
    </row>
    <row r="33" spans="1:13" ht="45" x14ac:dyDescent="0.25">
      <c r="A33" s="6" t="s">
        <v>274</v>
      </c>
      <c r="B33" s="14" t="s">
        <v>51</v>
      </c>
      <c r="C33" s="17">
        <v>79290465</v>
      </c>
      <c r="D33" s="6" t="s">
        <v>74</v>
      </c>
      <c r="E33" s="6" t="s">
        <v>77</v>
      </c>
      <c r="F33" s="7" t="s">
        <v>245</v>
      </c>
      <c r="G33" s="7" t="s">
        <v>251</v>
      </c>
      <c r="H33" s="7" t="s">
        <v>118</v>
      </c>
      <c r="I33" s="7" t="s">
        <v>151</v>
      </c>
      <c r="J33" s="7" t="s">
        <v>103</v>
      </c>
      <c r="K33" s="21" t="s">
        <v>155</v>
      </c>
      <c r="L33" s="6">
        <f>+VLOOKUP(C33,[1]Hoja1!$A$2:$B$46,2,0)</f>
        <v>222</v>
      </c>
      <c r="M33" s="6">
        <f>+VLOOKUP(C33,[1]Hoja1!$A$2:$C$46,3,0)</f>
        <v>24</v>
      </c>
    </row>
    <row r="34" spans="1:13" ht="45" x14ac:dyDescent="0.25">
      <c r="A34" s="6" t="s">
        <v>53</v>
      </c>
      <c r="B34" s="14" t="s">
        <v>52</v>
      </c>
      <c r="C34" s="17">
        <v>7330551</v>
      </c>
      <c r="D34" s="6" t="s">
        <v>74</v>
      </c>
      <c r="E34" s="6" t="s">
        <v>161</v>
      </c>
      <c r="F34" s="7" t="s">
        <v>84</v>
      </c>
      <c r="G34" s="7" t="str">
        <f>+VLOOKUP(C34,[1]Hoja1!$A$2:$H$46,8,0)</f>
        <v>ARQUITECTURA</v>
      </c>
      <c r="H34" s="7" t="s">
        <v>118</v>
      </c>
      <c r="I34" s="7" t="s">
        <v>151</v>
      </c>
      <c r="J34" s="7" t="s">
        <v>103</v>
      </c>
      <c r="K34" s="21" t="s">
        <v>253</v>
      </c>
      <c r="L34" s="6">
        <f>+VLOOKUP(C34,[1]Hoja1!$A$2:$B$46,2,0)</f>
        <v>222</v>
      </c>
      <c r="M34" s="6">
        <f>+VLOOKUP(C34,[1]Hoja1!$A$2:$C$46,3,0)</f>
        <v>24</v>
      </c>
    </row>
    <row r="35" spans="1:13" ht="30" x14ac:dyDescent="0.25">
      <c r="A35" s="6" t="s">
        <v>55</v>
      </c>
      <c r="B35" s="14" t="s">
        <v>54</v>
      </c>
      <c r="C35" s="17">
        <v>15958519</v>
      </c>
      <c r="D35" s="6" t="s">
        <v>74</v>
      </c>
      <c r="E35" s="6" t="s">
        <v>127</v>
      </c>
      <c r="F35" s="7" t="s">
        <v>128</v>
      </c>
      <c r="G35" s="7" t="str">
        <f>+VLOOKUP(C35,[1]Hoja1!$A$2:$H$46,8,0)</f>
        <v>ADMINISTRACIÓN PÚBLICA</v>
      </c>
      <c r="H35" s="7" t="s">
        <v>118</v>
      </c>
      <c r="I35" s="7" t="s">
        <v>150</v>
      </c>
      <c r="J35" s="7" t="s">
        <v>103</v>
      </c>
      <c r="K35" s="21" t="s">
        <v>137</v>
      </c>
      <c r="L35" s="6">
        <f>+VLOOKUP(C35,[1]Hoja1!$A$2:$B$46,2,0)</f>
        <v>222</v>
      </c>
      <c r="M35" s="6">
        <f>+VLOOKUP(C35,[1]Hoja1!$A$2:$C$46,3,0)</f>
        <v>24</v>
      </c>
    </row>
    <row r="36" spans="1:13" ht="45" x14ac:dyDescent="0.25">
      <c r="A36" s="6" t="s">
        <v>57</v>
      </c>
      <c r="B36" s="14" t="s">
        <v>56</v>
      </c>
      <c r="C36" s="13">
        <v>41892107</v>
      </c>
      <c r="D36" s="6" t="s">
        <v>74</v>
      </c>
      <c r="E36" s="6" t="s">
        <v>127</v>
      </c>
      <c r="F36" s="7" t="s">
        <v>132</v>
      </c>
      <c r="G36" s="7" t="s">
        <v>221</v>
      </c>
      <c r="H36" s="7" t="s">
        <v>118</v>
      </c>
      <c r="I36" s="7" t="s">
        <v>226</v>
      </c>
      <c r="J36" s="7" t="s">
        <v>103</v>
      </c>
      <c r="K36" s="21" t="s">
        <v>266</v>
      </c>
      <c r="L36" s="6">
        <f>+VLOOKUP(C36,[2]Hoja1!$A$1:$D$311,4,0)</f>
        <v>222</v>
      </c>
      <c r="M36" s="6">
        <f>+VLOOKUP(C36,[2]Hoja1!$A$1:$E$311,5,0)</f>
        <v>22</v>
      </c>
    </row>
    <row r="37" spans="1:13" ht="45" x14ac:dyDescent="0.25">
      <c r="A37" s="6" t="s">
        <v>59</v>
      </c>
      <c r="B37" s="14" t="s">
        <v>58</v>
      </c>
      <c r="C37" s="17">
        <v>12193358</v>
      </c>
      <c r="D37" s="6" t="s">
        <v>74</v>
      </c>
      <c r="E37" s="6" t="s">
        <v>129</v>
      </c>
      <c r="F37" s="7" t="s">
        <v>130</v>
      </c>
      <c r="G37" s="7" t="str">
        <f>+VLOOKUP(C37,[1]Hoja1!$A$2:$H$46,8,0)</f>
        <v>ARQUITECTURA</v>
      </c>
      <c r="H37" s="7" t="s">
        <v>118</v>
      </c>
      <c r="I37" s="7" t="s">
        <v>151</v>
      </c>
      <c r="J37" s="7" t="s">
        <v>103</v>
      </c>
      <c r="K37" s="21" t="s">
        <v>267</v>
      </c>
      <c r="L37" s="6">
        <f>+VLOOKUP(C37,[1]Hoja1!$A$2:$B$46,2,0)</f>
        <v>219</v>
      </c>
      <c r="M37" s="6">
        <f>+VLOOKUP(C37,[1]Hoja1!$A$2:$C$46,3,0)</f>
        <v>18</v>
      </c>
    </row>
    <row r="38" spans="1:13" ht="45" x14ac:dyDescent="0.25">
      <c r="A38" s="6" t="s">
        <v>61</v>
      </c>
      <c r="B38" s="14" t="s">
        <v>60</v>
      </c>
      <c r="C38" s="17">
        <v>10236248</v>
      </c>
      <c r="D38" s="6" t="s">
        <v>74</v>
      </c>
      <c r="E38" s="6" t="s">
        <v>127</v>
      </c>
      <c r="F38" s="7" t="s">
        <v>131</v>
      </c>
      <c r="G38" s="7" t="str">
        <f>+VLOOKUP(C38,[1]Hoja1!$A$2:$H$46,8,0)</f>
        <v>ECONOMÍA</v>
      </c>
      <c r="H38" s="7" t="s">
        <v>118</v>
      </c>
      <c r="I38" s="7" t="s">
        <v>151</v>
      </c>
      <c r="J38" s="7" t="s">
        <v>103</v>
      </c>
      <c r="K38" s="21" t="s">
        <v>268</v>
      </c>
      <c r="L38" s="6">
        <f>+VLOOKUP(C38,[1]Hoja1!$A$2:$B$46,2,0)</f>
        <v>219</v>
      </c>
      <c r="M38" s="6">
        <f>+VLOOKUP(C38,[1]Hoja1!$A$2:$C$46,3,0)</f>
        <v>18</v>
      </c>
    </row>
    <row r="39" spans="1:13" s="1" customFormat="1" ht="45" x14ac:dyDescent="0.25">
      <c r="A39" s="6" t="s">
        <v>62</v>
      </c>
      <c r="B39" s="14" t="s">
        <v>60</v>
      </c>
      <c r="C39" s="13">
        <v>19312547</v>
      </c>
      <c r="D39" s="6" t="s">
        <v>74</v>
      </c>
      <c r="E39" s="6" t="s">
        <v>114</v>
      </c>
      <c r="F39" s="7" t="s">
        <v>115</v>
      </c>
      <c r="G39" s="7" t="s">
        <v>252</v>
      </c>
      <c r="H39" s="7" t="s">
        <v>118</v>
      </c>
      <c r="I39" s="7" t="s">
        <v>151</v>
      </c>
      <c r="J39" s="7" t="s">
        <v>103</v>
      </c>
      <c r="K39" s="21" t="s">
        <v>268</v>
      </c>
      <c r="L39" s="6">
        <f>+VLOOKUP(C39,[2]Hoja1!$A$1:$D$311,4,0)</f>
        <v>219</v>
      </c>
      <c r="M39" s="6">
        <f>+VLOOKUP(C39,[2]Hoja1!$A$1:$E$311,5,0)</f>
        <v>15</v>
      </c>
    </row>
    <row r="40" spans="1:13" ht="30" x14ac:dyDescent="0.25">
      <c r="A40" s="6" t="s">
        <v>64</v>
      </c>
      <c r="B40" s="14" t="s">
        <v>63</v>
      </c>
      <c r="C40" s="17">
        <v>52800518</v>
      </c>
      <c r="D40" s="6" t="s">
        <v>74</v>
      </c>
      <c r="E40" s="6" t="s">
        <v>77</v>
      </c>
      <c r="F40" s="7" t="s">
        <v>245</v>
      </c>
      <c r="G40" s="7" t="str">
        <f>+VLOOKUP(C40,[1]Hoja1!$A$2:$H$46,8,0)</f>
        <v>DERECHO</v>
      </c>
      <c r="H40" s="7" t="s">
        <v>117</v>
      </c>
      <c r="I40" s="7" t="s">
        <v>150</v>
      </c>
      <c r="J40" s="7" t="s">
        <v>154</v>
      </c>
      <c r="K40" s="21" t="s">
        <v>269</v>
      </c>
      <c r="L40" s="6">
        <f>+VLOOKUP(C40,[1]Hoja1!$A$2:$B$46,2,0)</f>
        <v>68</v>
      </c>
      <c r="M40" s="6">
        <f>+VLOOKUP(C40,[1]Hoja1!$A$2:$C$46,3,0)</f>
        <v>5</v>
      </c>
    </row>
    <row r="41" spans="1:13" ht="45" x14ac:dyDescent="0.25">
      <c r="A41" s="6" t="s">
        <v>66</v>
      </c>
      <c r="B41" s="14" t="s">
        <v>65</v>
      </c>
      <c r="C41" s="13">
        <v>71685678</v>
      </c>
      <c r="D41" s="6" t="s">
        <v>74</v>
      </c>
      <c r="E41" s="6" t="s">
        <v>78</v>
      </c>
      <c r="F41" s="7" t="s">
        <v>248</v>
      </c>
      <c r="G41" s="7" t="s">
        <v>76</v>
      </c>
      <c r="H41" s="7" t="s">
        <v>122</v>
      </c>
      <c r="I41" s="7" t="s">
        <v>151</v>
      </c>
      <c r="J41" s="7" t="s">
        <v>103</v>
      </c>
      <c r="K41" s="21" t="s">
        <v>270</v>
      </c>
      <c r="L41" s="6">
        <f>+VLOOKUP(C41,[2]Hoja1!$A$1:$D$311,4,0)</f>
        <v>222</v>
      </c>
      <c r="M41" s="6">
        <f>+VLOOKUP(C41,[2]Hoja1!$A$1:$E$311,5,0)</f>
        <v>27</v>
      </c>
    </row>
    <row r="42" spans="1:13" ht="30" x14ac:dyDescent="0.25">
      <c r="A42" s="6" t="s">
        <v>72</v>
      </c>
      <c r="B42" s="14" t="s">
        <v>71</v>
      </c>
      <c r="C42" s="17">
        <v>4579016</v>
      </c>
      <c r="D42" s="6" t="s">
        <v>74</v>
      </c>
      <c r="E42" s="6" t="s">
        <v>127</v>
      </c>
      <c r="F42" s="7" t="s">
        <v>132</v>
      </c>
      <c r="G42" s="7" t="s">
        <v>193</v>
      </c>
      <c r="H42" s="7" t="s">
        <v>118</v>
      </c>
      <c r="I42" s="7" t="s">
        <v>150</v>
      </c>
      <c r="J42" s="7" t="s">
        <v>103</v>
      </c>
      <c r="K42" s="21" t="s">
        <v>271</v>
      </c>
      <c r="L42" s="6">
        <f>+VLOOKUP(C42,[1]Hoja1!$A$2:$B$46,2,0)</f>
        <v>222</v>
      </c>
      <c r="M42" s="6">
        <f>+VLOOKUP(C42,[1]Hoja1!$A$2:$C$46,3,0)</f>
        <v>24</v>
      </c>
    </row>
    <row r="43" spans="1:13" ht="30" x14ac:dyDescent="0.25">
      <c r="A43" s="6" t="s">
        <v>68</v>
      </c>
      <c r="B43" s="15" t="s">
        <v>67</v>
      </c>
      <c r="C43" s="17">
        <v>52119457</v>
      </c>
      <c r="D43" s="6" t="s">
        <v>74</v>
      </c>
      <c r="E43" s="6" t="s">
        <v>73</v>
      </c>
      <c r="F43" s="7" t="s">
        <v>245</v>
      </c>
      <c r="G43" s="7" t="str">
        <f>+VLOOKUP(C43,[1]Hoja1!$A$2:$H$46,8,0)</f>
        <v>BACHILLER</v>
      </c>
      <c r="H43" s="7" t="s">
        <v>119</v>
      </c>
      <c r="I43" s="7" t="s">
        <v>150</v>
      </c>
      <c r="J43" s="7" t="s">
        <v>106</v>
      </c>
      <c r="K43" s="21" t="s">
        <v>272</v>
      </c>
      <c r="L43" s="6">
        <f>+VLOOKUP(C43,[1]Hoja1!$A$2:$B$46,2,0)</f>
        <v>407</v>
      </c>
      <c r="M43" s="6">
        <f>+VLOOKUP(C43,[1]Hoja1!$A$2:$C$46,3,0)</f>
        <v>16</v>
      </c>
    </row>
    <row r="44" spans="1:13" ht="45" x14ac:dyDescent="0.25">
      <c r="A44" s="6" t="s">
        <v>70</v>
      </c>
      <c r="B44" s="14" t="s">
        <v>69</v>
      </c>
      <c r="C44" s="13">
        <v>32717727</v>
      </c>
      <c r="D44" s="6" t="s">
        <v>74</v>
      </c>
      <c r="E44" s="6" t="s">
        <v>77</v>
      </c>
      <c r="F44" s="7" t="s">
        <v>245</v>
      </c>
      <c r="G44" s="7" t="str">
        <f>+VLOOKUP(C44,[2]Hoja1!$A$1:$J$311,10,0)</f>
        <v>COMUNICACIÓN SOCIAL Y PERIODISMO</v>
      </c>
      <c r="H44" s="7" t="s">
        <v>118</v>
      </c>
      <c r="I44" s="7" t="s">
        <v>151</v>
      </c>
      <c r="J44" s="7" t="s">
        <v>153</v>
      </c>
      <c r="K44" s="21" t="s">
        <v>138</v>
      </c>
      <c r="L44" s="6">
        <f>+VLOOKUP(C44,[2]Hoja1!$A$1:$D$311,4,0)</f>
        <v>367</v>
      </c>
      <c r="M44" s="6">
        <f>+VLOOKUP(C44,[2]Hoja1!$A$1:$E$311,5,0)</f>
        <v>20</v>
      </c>
    </row>
    <row r="45" spans="1:13" ht="30" x14ac:dyDescent="0.25">
      <c r="A45" s="6" t="s">
        <v>156</v>
      </c>
      <c r="B45" s="14" t="s">
        <v>157</v>
      </c>
      <c r="C45" s="13">
        <v>1010167225</v>
      </c>
      <c r="D45" s="20" t="s">
        <v>74</v>
      </c>
      <c r="E45" s="20" t="s">
        <v>95</v>
      </c>
      <c r="F45" s="25" t="s">
        <v>96</v>
      </c>
      <c r="G45" s="25" t="s">
        <v>164</v>
      </c>
      <c r="H45" s="25" t="s">
        <v>165</v>
      </c>
      <c r="I45" s="25" t="s">
        <v>89</v>
      </c>
      <c r="J45" s="25" t="s">
        <v>158</v>
      </c>
      <c r="K45" s="21" t="s">
        <v>159</v>
      </c>
      <c r="L45" s="26">
        <v>105</v>
      </c>
      <c r="M45" s="26">
        <v>5</v>
      </c>
    </row>
    <row r="46" spans="1:13" ht="30" x14ac:dyDescent="0.25">
      <c r="A46" s="25" t="s">
        <v>174</v>
      </c>
      <c r="B46" s="25" t="s">
        <v>175</v>
      </c>
      <c r="C46" s="25"/>
      <c r="D46" s="25"/>
      <c r="E46" s="20" t="s">
        <v>73</v>
      </c>
      <c r="F46" s="25" t="s">
        <v>246</v>
      </c>
      <c r="G46" s="25" t="s">
        <v>193</v>
      </c>
      <c r="H46" s="25" t="s">
        <v>120</v>
      </c>
      <c r="I46" s="25" t="s">
        <v>107</v>
      </c>
      <c r="J46" s="7" t="s">
        <v>103</v>
      </c>
      <c r="K46" s="21" t="s">
        <v>196</v>
      </c>
      <c r="L46" s="27">
        <v>222</v>
      </c>
      <c r="M46" s="27">
        <v>27</v>
      </c>
    </row>
    <row r="47" spans="1:13" ht="56.25" customHeight="1" x14ac:dyDescent="0.25">
      <c r="A47" s="25" t="s">
        <v>176</v>
      </c>
      <c r="B47" s="25" t="s">
        <v>177</v>
      </c>
      <c r="C47" s="25"/>
      <c r="D47" s="25"/>
      <c r="E47" s="20" t="s">
        <v>73</v>
      </c>
      <c r="F47" s="25" t="s">
        <v>246</v>
      </c>
      <c r="G47" s="25" t="s">
        <v>194</v>
      </c>
      <c r="H47" s="25" t="s">
        <v>190</v>
      </c>
      <c r="I47" s="25" t="s">
        <v>214</v>
      </c>
      <c r="J47" s="7" t="s">
        <v>103</v>
      </c>
      <c r="K47" s="21" t="s">
        <v>197</v>
      </c>
      <c r="L47" s="27">
        <v>222</v>
      </c>
      <c r="M47" s="27">
        <v>22</v>
      </c>
    </row>
    <row r="48" spans="1:13" ht="30" x14ac:dyDescent="0.25">
      <c r="A48" s="25" t="s">
        <v>178</v>
      </c>
      <c r="B48" s="25" t="s">
        <v>179</v>
      </c>
      <c r="C48" s="25"/>
      <c r="D48" s="25"/>
      <c r="E48" s="20" t="s">
        <v>73</v>
      </c>
      <c r="F48" s="25" t="s">
        <v>246</v>
      </c>
      <c r="G48" s="25" t="s">
        <v>172</v>
      </c>
      <c r="H48" s="25" t="s">
        <v>190</v>
      </c>
      <c r="I48" s="25" t="s">
        <v>107</v>
      </c>
      <c r="J48" s="7" t="s">
        <v>103</v>
      </c>
      <c r="K48" s="21" t="s">
        <v>198</v>
      </c>
      <c r="L48" s="27">
        <v>219</v>
      </c>
      <c r="M48" s="27">
        <v>15</v>
      </c>
    </row>
    <row r="49" spans="1:13" ht="45" x14ac:dyDescent="0.25">
      <c r="A49" s="25" t="s">
        <v>180</v>
      </c>
      <c r="B49" s="25" t="s">
        <v>181</v>
      </c>
      <c r="C49" s="25"/>
      <c r="D49" s="25"/>
      <c r="E49" s="20" t="s">
        <v>73</v>
      </c>
      <c r="F49" s="25" t="s">
        <v>246</v>
      </c>
      <c r="G49" s="25" t="s">
        <v>76</v>
      </c>
      <c r="H49" s="25" t="s">
        <v>190</v>
      </c>
      <c r="I49" s="25" t="s">
        <v>215</v>
      </c>
      <c r="J49" s="7" t="s">
        <v>103</v>
      </c>
      <c r="K49" s="21" t="s">
        <v>199</v>
      </c>
      <c r="L49" s="28">
        <v>219</v>
      </c>
      <c r="M49" s="28">
        <v>15</v>
      </c>
    </row>
    <row r="50" spans="1:13" ht="45" x14ac:dyDescent="0.25">
      <c r="A50" s="25" t="s">
        <v>182</v>
      </c>
      <c r="B50" s="25" t="s">
        <v>183</v>
      </c>
      <c r="C50" s="25"/>
      <c r="D50" s="25"/>
      <c r="E50" s="20" t="s">
        <v>73</v>
      </c>
      <c r="F50" s="25" t="s">
        <v>246</v>
      </c>
      <c r="G50" s="25" t="s">
        <v>76</v>
      </c>
      <c r="H50" s="25" t="s">
        <v>190</v>
      </c>
      <c r="I50" s="25" t="s">
        <v>215</v>
      </c>
      <c r="J50" s="7" t="s">
        <v>103</v>
      </c>
      <c r="K50" s="21" t="s">
        <v>200</v>
      </c>
      <c r="L50" s="28">
        <v>219</v>
      </c>
      <c r="M50" s="28">
        <v>15</v>
      </c>
    </row>
    <row r="51" spans="1:13" ht="30" x14ac:dyDescent="0.25">
      <c r="A51" s="25" t="s">
        <v>184</v>
      </c>
      <c r="B51" s="25" t="s">
        <v>185</v>
      </c>
      <c r="C51" s="25"/>
      <c r="D51" s="25"/>
      <c r="E51" s="20" t="s">
        <v>73</v>
      </c>
      <c r="F51" s="25" t="s">
        <v>246</v>
      </c>
      <c r="G51" s="25" t="s">
        <v>195</v>
      </c>
      <c r="H51" s="25" t="s">
        <v>191</v>
      </c>
      <c r="I51" s="25" t="s">
        <v>216</v>
      </c>
      <c r="J51" s="25" t="s">
        <v>153</v>
      </c>
      <c r="K51" s="21" t="s">
        <v>201</v>
      </c>
      <c r="L51" s="27">
        <v>367</v>
      </c>
      <c r="M51" s="29" t="s">
        <v>204</v>
      </c>
    </row>
    <row r="52" spans="1:13" ht="30" x14ac:dyDescent="0.25">
      <c r="A52" s="25" t="s">
        <v>186</v>
      </c>
      <c r="B52" s="25" t="s">
        <v>187</v>
      </c>
      <c r="C52" s="25"/>
      <c r="D52" s="25"/>
      <c r="E52" s="20" t="s">
        <v>73</v>
      </c>
      <c r="F52" s="25" t="s">
        <v>246</v>
      </c>
      <c r="G52" s="25" t="s">
        <v>195</v>
      </c>
      <c r="H52" s="25" t="s">
        <v>192</v>
      </c>
      <c r="I52" s="25" t="s">
        <v>216</v>
      </c>
      <c r="J52" s="25" t="s">
        <v>153</v>
      </c>
      <c r="K52" s="21" t="s">
        <v>202</v>
      </c>
      <c r="L52" s="27">
        <v>367</v>
      </c>
      <c r="M52" s="29" t="s">
        <v>204</v>
      </c>
    </row>
    <row r="53" spans="1:13" ht="30" x14ac:dyDescent="0.25">
      <c r="A53" s="25" t="s">
        <v>188</v>
      </c>
      <c r="B53" s="25" t="s">
        <v>189</v>
      </c>
      <c r="C53" s="25"/>
      <c r="D53" s="25"/>
      <c r="E53" s="20" t="s">
        <v>73</v>
      </c>
      <c r="F53" s="25" t="s">
        <v>246</v>
      </c>
      <c r="G53" s="25" t="s">
        <v>195</v>
      </c>
      <c r="H53" s="25" t="s">
        <v>191</v>
      </c>
      <c r="I53" s="25" t="s">
        <v>216</v>
      </c>
      <c r="J53" s="25" t="s">
        <v>153</v>
      </c>
      <c r="K53" s="21" t="s">
        <v>203</v>
      </c>
      <c r="L53" s="27">
        <v>367</v>
      </c>
      <c r="M53" s="29" t="s">
        <v>204</v>
      </c>
    </row>
    <row r="58" spans="1:13" x14ac:dyDescent="0.25">
      <c r="A58" s="2"/>
      <c r="B58" s="2"/>
      <c r="C58" s="2"/>
      <c r="D58" s="1" t="s">
        <v>102</v>
      </c>
      <c r="F58" s="2"/>
      <c r="G58" s="2"/>
      <c r="H58" s="2"/>
      <c r="I58" s="2"/>
      <c r="J58" s="2"/>
    </row>
  </sheetData>
  <autoFilter ref="A1:M53">
    <filterColumn colId="11" showButton="0"/>
  </autoFilter>
  <mergeCells count="1">
    <mergeCell ref="L1:M1"/>
  </mergeCells>
  <dataValidations count="2">
    <dataValidation type="textLength" allowBlank="1" showInputMessage="1" showErrorMessage="1" sqref="M2:M5 M7:M9">
      <formula1>0</formula1>
      <formula2>2</formula2>
    </dataValidation>
    <dataValidation type="textLength" allowBlank="1" showInputMessage="1" showErrorMessage="1" sqref="L2:L5 L7:L9">
      <formula1>0</formula1>
      <formula2>3</formula2>
    </dataValidation>
  </dataValidations>
  <hyperlinks>
    <hyperlink ref="K6" r:id="rId1"/>
    <hyperlink ref="K35" r:id="rId2"/>
    <hyperlink ref="K7" r:id="rId3"/>
    <hyperlink ref="K31" r:id="rId4"/>
    <hyperlink ref="K33" r:id="rId5"/>
    <hyperlink ref="K45" r:id="rId6"/>
    <hyperlink ref="K16" r:id="rId7"/>
    <hyperlink ref="K53" r:id="rId8"/>
    <hyperlink ref="K8" r:id="rId9"/>
    <hyperlink ref="K27" r:id="rId10" display="sperezpe@habitatbogota.gov.co"/>
    <hyperlink ref="K3" r:id="rId11"/>
    <hyperlink ref="K2" r:id="rId12"/>
    <hyperlink ref="K4" r:id="rId13"/>
    <hyperlink ref="K5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7" r:id="rId22"/>
    <hyperlink ref="K18" r:id="rId23"/>
    <hyperlink ref="K19" r:id="rId24"/>
    <hyperlink ref="K20" r:id="rId25"/>
    <hyperlink ref="K21" r:id="rId26"/>
    <hyperlink ref="K22" r:id="rId27"/>
    <hyperlink ref="K23" r:id="rId28"/>
    <hyperlink ref="K24" r:id="rId29"/>
    <hyperlink ref="K25" r:id="rId30"/>
    <hyperlink ref="K26" r:id="rId31"/>
    <hyperlink ref="K28" r:id="rId32"/>
    <hyperlink ref="K29" r:id="rId33"/>
    <hyperlink ref="K30" r:id="rId34"/>
    <hyperlink ref="K32" r:id="rId35"/>
    <hyperlink ref="K34" r:id="rId36"/>
    <hyperlink ref="K36" r:id="rId37"/>
    <hyperlink ref="K37" r:id="rId38"/>
    <hyperlink ref="K38" r:id="rId39"/>
    <hyperlink ref="K39" r:id="rId40"/>
    <hyperlink ref="K40" r:id="rId41"/>
    <hyperlink ref="K41" r:id="rId42"/>
    <hyperlink ref="K42" r:id="rId43"/>
    <hyperlink ref="K43" r:id="rId44"/>
    <hyperlink ref="K44" r:id="rId45"/>
    <hyperlink ref="K46" r:id="rId46"/>
    <hyperlink ref="K47" r:id="rId47"/>
    <hyperlink ref="K48" r:id="rId48"/>
    <hyperlink ref="K49" r:id="rId49"/>
    <hyperlink ref="K50" r:id="rId50"/>
    <hyperlink ref="K51" r:id="rId51"/>
    <hyperlink ref="K52" r:id="rId52"/>
  </hyperlinks>
  <pageMargins left="0.7" right="0.7" top="0.75" bottom="0.75" header="0.3" footer="0.3"/>
  <pageSetup scale="23" orientation="landscape" r:id="rId53"/>
  <ignoredErrors>
    <ignoredError sqref="L11:M11 L17:M17 M51:M53" numberStoredAsText="1"/>
    <ignoredError sqref="L36:M36 L39:M39 L40:M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2017-07-07T16:01:40Z</dcterms:modified>
</cp:coreProperties>
</file>