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92.168.6.11\Proyectos\SDPP\SIG\Año 2023\MIPG\Plan Acción Institucional\Rtas recibidas\5_BSI\"/>
    </mc:Choice>
  </mc:AlternateContent>
  <xr:revisionPtr revIDLastSave="0" documentId="13_ncr:1_{2330AFA0-F58B-4A32-8953-C0AC9920FE8D}" xr6:coauthVersionLast="47" xr6:coauthVersionMax="47" xr10:uidLastSave="{00000000-0000-0000-0000-000000000000}"/>
  <bookViews>
    <workbookView xWindow="-120" yWindow="-120" windowWidth="29040" windowHeight="15720" firstSheet="1" activeTab="1" xr2:uid="{00000000-000D-0000-FFFF-FFFF00000000}"/>
  </bookViews>
  <sheets>
    <sheet name="datos" sheetId="2" state="hidden" r:id="rId1"/>
    <sheet name="SDHT" sheetId="6" r:id="rId2"/>
    <sheet name="I semestre" sheetId="7" state="hidden" r:id="rId3"/>
    <sheet name="II semestre" sheetId="8" state="hidden" r:id="rId4"/>
  </sheets>
  <definedNames>
    <definedName name="_xlnm._FilterDatabase" localSheetId="1" hidden="1">SDHT!$A$11:$Z$34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8" i="6" l="1"/>
  <c r="W24" i="6" l="1"/>
  <c r="X23" i="6"/>
  <c r="U42" i="6"/>
  <c r="K42" i="6"/>
  <c r="L43" i="6"/>
  <c r="W18" i="6"/>
  <c r="X18" i="6"/>
  <c r="W13" i="6"/>
  <c r="V13" i="6"/>
  <c r="W42" i="6" l="1"/>
  <c r="O16" i="6"/>
  <c r="Q16" i="6" s="1"/>
  <c r="P22" i="6" l="1"/>
  <c r="R22" i="6" s="1"/>
  <c r="O22" i="6"/>
  <c r="Q22" i="6" s="1"/>
  <c r="W40" i="6"/>
  <c r="Y40" i="6" s="1"/>
  <c r="V40" i="6"/>
  <c r="X40" i="6" s="1"/>
  <c r="P40" i="6"/>
  <c r="R40" i="6" s="1"/>
  <c r="O40" i="6"/>
  <c r="Q40" i="6" s="1"/>
  <c r="W36" i="6"/>
  <c r="Y36" i="6" s="1"/>
  <c r="X36" i="6"/>
  <c r="P36" i="6"/>
  <c r="R36" i="6" s="1"/>
  <c r="O36" i="6"/>
  <c r="V39" i="6"/>
  <c r="X39" i="6" s="1"/>
  <c r="W39" i="6"/>
  <c r="Y39" i="6" s="1"/>
  <c r="P39" i="6"/>
  <c r="R39" i="6" s="1"/>
  <c r="O39" i="6"/>
  <c r="Q39" i="6" s="1"/>
  <c r="W38" i="6"/>
  <c r="Y38" i="6" s="1"/>
  <c r="V38" i="6"/>
  <c r="X38" i="6" s="1"/>
  <c r="O38" i="6"/>
  <c r="Q38" i="6" s="1"/>
  <c r="P38" i="6"/>
  <c r="R38" i="6" s="1"/>
  <c r="W37" i="6"/>
  <c r="Y37" i="6" s="1"/>
  <c r="V37" i="6"/>
  <c r="X37" i="6" s="1"/>
  <c r="P37" i="6"/>
  <c r="R37" i="6" s="1"/>
  <c r="O37" i="6"/>
  <c r="Q37" i="6" s="1"/>
  <c r="P21" i="6"/>
  <c r="O21" i="6"/>
  <c r="P16" i="6"/>
  <c r="R16" i="6" s="1"/>
  <c r="P18" i="6"/>
  <c r="P17" i="6"/>
  <c r="O44" i="6"/>
  <c r="Q44" i="6" s="1"/>
  <c r="P44" i="6"/>
  <c r="R44" i="6" s="1"/>
  <c r="L42" i="6"/>
  <c r="V42" i="6" s="1"/>
  <c r="X42" i="6" s="1"/>
  <c r="N42" i="6"/>
  <c r="M42" i="6"/>
  <c r="O42" i="6" s="1"/>
  <c r="Q42" i="6" s="1"/>
  <c r="Y48" i="6"/>
  <c r="V48" i="6"/>
  <c r="X48" i="6" s="1"/>
  <c r="P48" i="6"/>
  <c r="R48" i="6" s="1"/>
  <c r="O48" i="6"/>
  <c r="Q48" i="6" s="1"/>
  <c r="W47" i="6"/>
  <c r="Y47" i="6" s="1"/>
  <c r="V47" i="6"/>
  <c r="X47" i="6" s="1"/>
  <c r="P47" i="6"/>
  <c r="R47" i="6" s="1"/>
  <c r="O47" i="6"/>
  <c r="Q47" i="6" s="1"/>
  <c r="W46" i="6"/>
  <c r="Y46" i="6" s="1"/>
  <c r="V46" i="6"/>
  <c r="X46" i="6" s="1"/>
  <c r="P46" i="6"/>
  <c r="R46" i="6" s="1"/>
  <c r="O46" i="6"/>
  <c r="Q46" i="6" s="1"/>
  <c r="W45" i="6"/>
  <c r="Y45" i="6" s="1"/>
  <c r="V45" i="6"/>
  <c r="X45" i="6" s="1"/>
  <c r="P45" i="6"/>
  <c r="R45" i="6" s="1"/>
  <c r="O45" i="6"/>
  <c r="Q45" i="6" s="1"/>
  <c r="W44" i="6"/>
  <c r="Y44" i="6" s="1"/>
  <c r="V44" i="6"/>
  <c r="X44" i="6" s="1"/>
  <c r="V43" i="6"/>
  <c r="X43" i="6" s="1"/>
  <c r="W43" i="6"/>
  <c r="Y43" i="6" s="1"/>
  <c r="O43" i="6"/>
  <c r="Q43" i="6" s="1"/>
  <c r="P43" i="6"/>
  <c r="R43" i="6" s="1"/>
  <c r="Y42" i="6"/>
  <c r="P42" i="6"/>
  <c r="R42" i="6" s="1"/>
  <c r="W41" i="6" l="1"/>
  <c r="Y41" i="6" s="1"/>
  <c r="V41" i="6"/>
  <c r="X41" i="6" s="1"/>
  <c r="P41" i="6"/>
  <c r="R41" i="6" s="1"/>
  <c r="O41" i="6"/>
  <c r="Q41" i="6" s="1"/>
  <c r="R17" i="6" l="1"/>
  <c r="W32" i="6"/>
  <c r="Y32" i="6" s="1"/>
  <c r="V32" i="6"/>
  <c r="X32" i="6" s="1"/>
  <c r="P32" i="6"/>
  <c r="R32" i="6" s="1"/>
  <c r="O32" i="6"/>
  <c r="Q32" i="6" s="1"/>
  <c r="W31" i="6"/>
  <c r="Y31" i="6" s="1"/>
  <c r="V31" i="6"/>
  <c r="X31" i="6" s="1"/>
  <c r="P31" i="6"/>
  <c r="R31" i="6" s="1"/>
  <c r="O31" i="6"/>
  <c r="Q31" i="6" s="1"/>
  <c r="W30" i="6"/>
  <c r="Y30" i="6" s="1"/>
  <c r="V30" i="6"/>
  <c r="X30" i="6" s="1"/>
  <c r="P30" i="6"/>
  <c r="R30" i="6" s="1"/>
  <c r="O30" i="6"/>
  <c r="Q30" i="6" s="1"/>
  <c r="W29" i="6"/>
  <c r="Y29" i="6" s="1"/>
  <c r="V29" i="6"/>
  <c r="X29" i="6" s="1"/>
  <c r="P29" i="6"/>
  <c r="R29" i="6" s="1"/>
  <c r="O29" i="6"/>
  <c r="Q29" i="6" s="1"/>
  <c r="W28" i="6"/>
  <c r="Y28" i="6" s="1"/>
  <c r="V28" i="6"/>
  <c r="X28" i="6" s="1"/>
  <c r="P28" i="6"/>
  <c r="R28" i="6" s="1"/>
  <c r="O28" i="6"/>
  <c r="Q28" i="6" s="1"/>
  <c r="W27" i="6"/>
  <c r="Y27" i="6" s="1"/>
  <c r="V27" i="6"/>
  <c r="X27" i="6" s="1"/>
  <c r="P27" i="6"/>
  <c r="R27" i="6" s="1"/>
  <c r="O27" i="6"/>
  <c r="Q27" i="6" s="1"/>
  <c r="W26" i="6"/>
  <c r="Y26" i="6" s="1"/>
  <c r="V26" i="6"/>
  <c r="X26" i="6" s="1"/>
  <c r="P26" i="6"/>
  <c r="R26" i="6" s="1"/>
  <c r="O26" i="6"/>
  <c r="Q26" i="6" s="1"/>
  <c r="W25" i="6"/>
  <c r="Y25" i="6" s="1"/>
  <c r="V25" i="6"/>
  <c r="X25" i="6" s="1"/>
  <c r="P25" i="6"/>
  <c r="R25" i="6" s="1"/>
  <c r="O25" i="6"/>
  <c r="Q25" i="6" s="1"/>
  <c r="Y24" i="6"/>
  <c r="V24" i="6"/>
  <c r="X24" i="6" s="1"/>
  <c r="P24" i="6"/>
  <c r="R24" i="6" s="1"/>
  <c r="O24" i="6"/>
  <c r="Q24" i="6" s="1"/>
  <c r="W23" i="6"/>
  <c r="Y23" i="6" s="1"/>
  <c r="V23" i="6"/>
  <c r="P23" i="6"/>
  <c r="R23" i="6" s="1"/>
  <c r="O23" i="6"/>
  <c r="Q23" i="6" s="1"/>
  <c r="W22" i="6"/>
  <c r="Y22" i="6" s="1"/>
  <c r="V22" i="6"/>
  <c r="X22" i="6" s="1"/>
  <c r="W21" i="6"/>
  <c r="Y21" i="6" s="1"/>
  <c r="V21" i="6"/>
  <c r="X21" i="6" s="1"/>
  <c r="R21" i="6"/>
  <c r="Q21" i="6"/>
  <c r="W20" i="6"/>
  <c r="Y20" i="6" s="1"/>
  <c r="V20" i="6"/>
  <c r="X20" i="6" s="1"/>
  <c r="P20" i="6"/>
  <c r="R20" i="6" s="1"/>
  <c r="O20" i="6"/>
  <c r="Q20" i="6" s="1"/>
  <c r="W19" i="6"/>
  <c r="Y19" i="6" s="1"/>
  <c r="V19" i="6"/>
  <c r="X19" i="6" s="1"/>
  <c r="P19" i="6"/>
  <c r="R19" i="6" s="1"/>
  <c r="O19" i="6"/>
  <c r="Q19" i="6" s="1"/>
  <c r="Y18" i="6"/>
  <c r="V18" i="6"/>
  <c r="R18" i="6"/>
  <c r="O18" i="6"/>
  <c r="Q18" i="6" s="1"/>
  <c r="W17" i="6"/>
  <c r="Y17" i="6" s="1"/>
  <c r="V17" i="6"/>
  <c r="X17" i="6" s="1"/>
  <c r="O17" i="6"/>
  <c r="Q17" i="6" s="1"/>
  <c r="W16" i="6"/>
  <c r="Y16" i="6" s="1"/>
  <c r="V16" i="6"/>
  <c r="X16" i="6" s="1"/>
  <c r="W15" i="6"/>
  <c r="Y15" i="6" s="1"/>
  <c r="V15" i="6"/>
  <c r="X15" i="6" s="1"/>
  <c r="P15" i="6"/>
  <c r="R15" i="6" s="1"/>
  <c r="O15" i="6"/>
  <c r="Q15" i="6" s="1"/>
  <c r="W14" i="6"/>
  <c r="Y14" i="6" s="1"/>
  <c r="V14" i="6"/>
  <c r="X14" i="6" s="1"/>
  <c r="P14" i="6"/>
  <c r="R14" i="6" s="1"/>
  <c r="O14" i="6"/>
  <c r="Q14" i="6" s="1"/>
  <c r="Y13" i="6"/>
  <c r="X13" i="6"/>
  <c r="P13" i="6"/>
  <c r="R13" i="6" s="1"/>
  <c r="O13" i="6"/>
  <c r="Q13" i="6" s="1"/>
  <c r="W12" i="6"/>
  <c r="Y12" i="6" s="1"/>
  <c r="V12" i="6"/>
  <c r="X12" i="6" s="1"/>
  <c r="P12" i="6"/>
  <c r="R12" i="6" s="1"/>
  <c r="O12" i="6"/>
  <c r="Q1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Jimmy Alexis Rodriguez Rojas</author>
  </authors>
  <commentList>
    <comment ref="G8" authorId="0" shapeId="0" xr:uid="{1951374B-CC67-44B0-803F-52F9CE2183FA}">
      <text>
        <r>
          <rPr>
            <b/>
            <sz val="9"/>
            <color indexed="81"/>
            <rFont val="Tahoma"/>
            <family val="2"/>
          </rPr>
          <t xml:space="preserve">Tener </t>
        </r>
      </text>
    </comment>
    <comment ref="J10" authorId="0" shapeId="0" xr:uid="{D0DE3F08-F52D-48D2-9DB8-F447ED981162}">
      <text>
        <r>
          <rPr>
            <b/>
            <sz val="9"/>
            <color indexed="81"/>
            <rFont val="Tahoma"/>
            <family val="2"/>
          </rPr>
          <t xml:space="preserve">Diligencie, Valores en pesos corrientes 
</t>
        </r>
      </text>
    </comment>
    <comment ref="L10" authorId="0" shapeId="0" xr:uid="{4B37F4B6-AF78-4E5C-A534-E6D9736EB0AB}">
      <text>
        <r>
          <rPr>
            <b/>
            <sz val="9"/>
            <color indexed="81"/>
            <rFont val="Tahoma"/>
            <family val="2"/>
          </rPr>
          <t>Diligencie este campo en pesos corrientes</t>
        </r>
      </text>
    </comment>
    <comment ref="E12" authorId="0" shapeId="0" xr:uid="{55710FD6-5C58-41E3-88BB-B9704D709F6E}">
      <text>
        <r>
          <rPr>
            <b/>
            <sz val="9"/>
            <color indexed="81"/>
            <rFont val="Tahoma"/>
            <family val="2"/>
          </rPr>
          <t xml:space="preserve">Ej: Las entidades deben diligenciar es por el numero de personas que estuvieron en la período </t>
        </r>
      </text>
    </comment>
  </commentList>
</comments>
</file>

<file path=xl/sharedStrings.xml><?xml version="1.0" encoding="utf-8"?>
<sst xmlns="http://schemas.openxmlformats.org/spreadsheetml/2006/main" count="393" uniqueCount="242">
  <si>
    <t>SECTOR</t>
  </si>
  <si>
    <t>Columna1</t>
  </si>
  <si>
    <t>Ambiente </t>
  </si>
  <si>
    <t>Administrativo</t>
  </si>
  <si>
    <t>Gestión_pública </t>
  </si>
  <si>
    <t>Gobierno</t>
  </si>
  <si>
    <t>Hacienda</t>
  </si>
  <si>
    <t>Planeación </t>
  </si>
  <si>
    <t>Desarrollo_Económico_Indus</t>
  </si>
  <si>
    <t>Educación</t>
  </si>
  <si>
    <t>Salud</t>
  </si>
  <si>
    <t>Integración_Social</t>
  </si>
  <si>
    <t>Cultura_Recreación_Deporte</t>
  </si>
  <si>
    <t>Ambiente</t>
  </si>
  <si>
    <t>Movilidad</t>
  </si>
  <si>
    <t>Hábitat</t>
  </si>
  <si>
    <t>Mujeres</t>
  </si>
  <si>
    <t>Seguridad_Convivencia_Justicia</t>
  </si>
  <si>
    <t>Gestión_Jurídica</t>
  </si>
  <si>
    <t>Otras_entidades</t>
  </si>
  <si>
    <t>Cultura, Recreación y Deporte </t>
  </si>
  <si>
    <t>1. Secretaría General de la Alcaldía de Bogotá</t>
  </si>
  <si>
    <t>1. Secretaría Distrital de Gobierno</t>
  </si>
  <si>
    <t>1. Secretaría Distrital de Hacienda</t>
  </si>
  <si>
    <t>1. Secretaría Distrital de Planeación</t>
  </si>
  <si>
    <t>1. Secretaría Distrital de Desarrollo Económico</t>
  </si>
  <si>
    <t>1.  Secretaría de Educación del Distrito</t>
  </si>
  <si>
    <t>1. Secretaría Distrital de Salud de Bogotá</t>
  </si>
  <si>
    <t>1. Secretaría Social</t>
  </si>
  <si>
    <t>1. Secretaría de Cultura, Recreación y Deporte</t>
  </si>
  <si>
    <t>1. Secretaría Distrital de Ambiente</t>
  </si>
  <si>
    <t>1. Secretaría Distrital de Movilidad</t>
  </si>
  <si>
    <t>1. Secretaría Distrital del Hábitat</t>
  </si>
  <si>
    <t>1. Secretaría Distrital de la Mujer </t>
  </si>
  <si>
    <t>1. Secretaría Distrital de Seguridad, Convivencia y Justicia </t>
  </si>
  <si>
    <t>1. Secretaría Jurídica Distrital </t>
  </si>
  <si>
    <t>1. Concejo de Bogotá</t>
  </si>
  <si>
    <t>Desarrollo Económico Industria y Turismo </t>
  </si>
  <si>
    <t>4. Departamento Administrativo del Servicio Civil Distrital</t>
  </si>
  <si>
    <t>2. Departamento Administrativo del Espacio Público, Dadep</t>
  </si>
  <si>
    <t>2. Fondo de Prestaciones Económicas, Cesantías y Pensiones de Bogotá, Foncep</t>
  </si>
  <si>
    <t>2. Instituto Popular para la Economía Social</t>
  </si>
  <si>
    <t>2. Instituto para la Investigación Educativa y el Desarrollo Pedagógico</t>
  </si>
  <si>
    <t>2. Fondo Financiero Distrital de Salud</t>
  </si>
  <si>
    <t>2. Instituto Distrital para la Protección de la Niñez y la Juventud</t>
  </si>
  <si>
    <t>2. Instituto Distrital de Recreación y Deporte</t>
  </si>
  <si>
    <t>2. Jardín Botánico de Bogotá</t>
  </si>
  <si>
    <t>2. Unidad Administrativa Especial De Rehabilitacion Y Mantenimiento Vial</t>
  </si>
  <si>
    <t>2. Unidad Administrativa Especial de Servicios Públicos</t>
  </si>
  <si>
    <t>2. Unidad Administrativa Especial Cuerpo Oficial de Bomberos de Bogotá</t>
  </si>
  <si>
    <t>2. Personería de Bogotá</t>
  </si>
  <si>
    <t>Educación </t>
  </si>
  <si>
    <t>3. Instituto Distrital de la Participación y Acción Comunal, IDPAC</t>
  </si>
  <si>
    <t>3. Unidad Administrativa Especial de Catastro</t>
  </si>
  <si>
    <t>3. Instituto Distrital de Turismo</t>
  </si>
  <si>
    <t>3. Universidad Distrital Francisco José de Caldas</t>
  </si>
  <si>
    <t>3. Subred Integrada de Servicios de Salud Norte E.S.E.</t>
  </si>
  <si>
    <t>3. Orquesta Filarmonica de Bogotá</t>
  </si>
  <si>
    <t>3. Instituto Distrital de Gestión de Riesgos y Cambio Climático</t>
  </si>
  <si>
    <t>3. Instituto de Desarrollo Urbano</t>
  </si>
  <si>
    <t>3. Caja de Vivienda Popular</t>
  </si>
  <si>
    <t>3. Veeduría Distrital de Bogotá</t>
  </si>
  <si>
    <t>Gestión Jurídica</t>
  </si>
  <si>
    <t>4. Lotería de Bogotá</t>
  </si>
  <si>
    <t>4. Corporación para el Desarrollo y la Productividad - Bogotá Región</t>
  </si>
  <si>
    <t>4. Subred Integrada de Servicios de Salud Centro Oriente E.S.E.</t>
  </si>
  <si>
    <t>4. Instituto Distrital de Patrimonio Cultural</t>
  </si>
  <si>
    <t>4. Instituto Distrital de Protección y Bienestar Animal IDPYBA</t>
  </si>
  <si>
    <t>4. Transmilenio</t>
  </si>
  <si>
    <t>4. Empresa de Renovación y Desarrollo Urbano de Bogotá</t>
  </si>
  <si>
    <t>Gestión pública </t>
  </si>
  <si>
    <t>5. Subred Integrada de Servicios de Salud Sur E.S.E</t>
  </si>
  <si>
    <t>5. Fundación Gilberto Alzate Avendaño</t>
  </si>
  <si>
    <t>5. Empresa Metro de Bogotá </t>
  </si>
  <si>
    <t>5.  Empresa de Acueducto y Alcantarillado de Bogotá</t>
  </si>
  <si>
    <t>6. Capital Salud EPS-S SAS </t>
  </si>
  <si>
    <t>6. Instituto Distrital de las Artes</t>
  </si>
  <si>
    <t>6. Terminal de Transportes de Bogotá</t>
  </si>
  <si>
    <t>6. Grupo Energía de Bogotá</t>
  </si>
  <si>
    <t>Hábitat </t>
  </si>
  <si>
    <t>7. Instituto Distrital de Ciencia, Biotecnología e Innovación en Salud</t>
  </si>
  <si>
    <t>7. Canal Capital</t>
  </si>
  <si>
    <t>7.  Empresa de Telecomunicaciones de Bogotá</t>
  </si>
  <si>
    <t>Hacienda </t>
  </si>
  <si>
    <t>Integración Social</t>
  </si>
  <si>
    <t>DESTINATARIO</t>
  </si>
  <si>
    <t>Concejo de Bogotá - publicación en la página web de la entidad</t>
  </si>
  <si>
    <t>Secretaría de Hacienda</t>
  </si>
  <si>
    <t>Seguridad, Convivencia y Justicia </t>
  </si>
  <si>
    <t>Otras entidades presentes en la ciudad </t>
  </si>
  <si>
    <t>FECHA MAXIMA DE REPORTE</t>
  </si>
  <si>
    <t>15 días hábiles de julio</t>
  </si>
  <si>
    <t>Otros</t>
  </si>
  <si>
    <t>mediados de octubre (según fecha de solicitud de la SDH)</t>
  </si>
  <si>
    <t>15 días hábiles de enero</t>
  </si>
  <si>
    <t>VIGENCIA</t>
  </si>
  <si>
    <t>FECHA DE REPORTE</t>
  </si>
  <si>
    <t>PRIORIZADO?</t>
  </si>
  <si>
    <t>1. Enero a junio</t>
  </si>
  <si>
    <t>SI</t>
  </si>
  <si>
    <t>2. Enero a septiembre (anteproyecto de presupuesto)</t>
  </si>
  <si>
    <t>NO</t>
  </si>
  <si>
    <t>3. Enero a diciembre</t>
  </si>
  <si>
    <t>REGISTRO RESULTADOS PLAN DE AUSTERIDAD DEL GASTO PÚBLICO</t>
  </si>
  <si>
    <t>SECTOR ADMINISTRATIVO</t>
  </si>
  <si>
    <t>ENTIDAD</t>
  </si>
  <si>
    <t>OTROS SECTORES</t>
  </si>
  <si>
    <t>OTRAS ENTIDADES</t>
  </si>
  <si>
    <t>VIGENCIA DEL REPORTE</t>
  </si>
  <si>
    <t xml:space="preserve">PERIODO A REPORTAR </t>
  </si>
  <si>
    <t>Nota:  Los valores deben ser registrados en pesos</t>
  </si>
  <si>
    <t>FORMULACIÓN</t>
  </si>
  <si>
    <t>SEGUIMIENTO</t>
  </si>
  <si>
    <t>GASTOS CONTEMPLADOS EN EL DECRETO 492 DE 2019</t>
  </si>
  <si>
    <t>COMPONENTES</t>
  </si>
  <si>
    <t>UNIDAD DE MEDIDA</t>
  </si>
  <si>
    <t>¿EL GASTO / COMPONENTE SE PRIORIZA COMO GASTO ELEGIBLE PARA LA VIGENCIA?</t>
  </si>
  <si>
    <t>META
(EN % DE REDUCCIÓN DE RECURSOS)</t>
  </si>
  <si>
    <t>META
(EN % DE REDUCCIÓN DE LA UNIDAD DE MEDIDA)</t>
  </si>
  <si>
    <t>LINEA BASE DEL 1 DE ENERO AL 30 DE JUNIO 2021</t>
  </si>
  <si>
    <t>LINEA BASE DEL 1 DE ENERO AL 31 DE DICIEMBRE 2021</t>
  </si>
  <si>
    <t>SEGUIMIENTO DEL 1 DE ENERO AL 30 DE JUNIO 2022</t>
  </si>
  <si>
    <t>SEGUIMIENTO DEL 1 DE ENERO AL 31 DE DICIEMBRE 2022</t>
  </si>
  <si>
    <t>CANTIDAD UNIDAD DE MEDIDA</t>
  </si>
  <si>
    <t>GIROS</t>
  </si>
  <si>
    <t>Ejecución</t>
  </si>
  <si>
    <t>PROCESO</t>
  </si>
  <si>
    <t>CONSUMO EN UNIDAD DE MEDIDA</t>
  </si>
  <si>
    <t>CONSUMO EN GIROS</t>
  </si>
  <si>
    <t>INDICADOR DE AUSTERIDAD 
(1-(total consumo unidad de medida en el periodo/total consumo unidad de medida del mismo periodo de año anterior))</t>
  </si>
  <si>
    <t>INDICADOR DE AUSTERIDAD 
(1-(total giros del periodo/total giros del mismo periodo de año anterior))</t>
  </si>
  <si>
    <t>INDICADOR DE CUMPLIMIENTO EN UNIDAD DE MEDIDA
(INDICADOR DE AUSTERIDAD/META)</t>
  </si>
  <si>
    <t>INDICADOR DE CUMPLIMIENTO EN GIROS
(INDICADOR DE AUSTERIDAD/META)</t>
  </si>
  <si>
    <t>OBSERVACIONES
(comentarios que aclaren los resultados)</t>
  </si>
  <si>
    <t>CONTRATACION</t>
  </si>
  <si>
    <t>Contratos de prestación de servicios y administración de personal FUNCIONAMIENTO</t>
  </si>
  <si>
    <t>Contratos de prestación de servicios profesionales y de apoyo a la gestión</t>
  </si>
  <si>
    <t>Número de personas contratadas (Sin incluir Cesiones).</t>
  </si>
  <si>
    <t>TALENTO HUMANO</t>
  </si>
  <si>
    <t>Horas extras, dominicales y festivos</t>
  </si>
  <si>
    <t>Horas extras diurnas, nocturnas, dominicales y festivas</t>
  </si>
  <si>
    <t>Número de horas liquidadas y pagadas.</t>
  </si>
  <si>
    <t>SUBSECRETARIA CORPORATIVA</t>
  </si>
  <si>
    <t>Viáticos y Gastos de Viaje</t>
  </si>
  <si>
    <t>Viáticos y gastos de viaje</t>
  </si>
  <si>
    <t>Tiquetes</t>
  </si>
  <si>
    <t>Cantidad de Tiquetes expedidos y utilizados.</t>
  </si>
  <si>
    <t>Gastos de viajes y viáticos</t>
  </si>
  <si>
    <t>No Aplica</t>
  </si>
  <si>
    <t>Las comisiones de servicios tramitadas, se efectuaron de conformidad con las solicitudes e invitaciones allegadas a la SDHT y cuya participación era importante para la misionalidad de la Entidad</t>
  </si>
  <si>
    <t>BIENES, SERVICIOS E INFRAESTRUCTURA</t>
  </si>
  <si>
    <t>Administración de Servicios</t>
  </si>
  <si>
    <t>Telefonía celular</t>
  </si>
  <si>
    <t xml:space="preserve">Planes de telefonía móvil </t>
  </si>
  <si>
    <t>Número de líneas activas.</t>
  </si>
  <si>
    <t>Disminucion en el consumo de unidades de medida proporcionalmente con el consumo en giro, debido a la cancelacion de unas lineas que no estaban en uso.</t>
  </si>
  <si>
    <t>Equipos Celular</t>
  </si>
  <si>
    <t>Número de Equipos Adquiridos.</t>
  </si>
  <si>
    <t>Telefonía fija</t>
  </si>
  <si>
    <t>Líneas de telefonía fija</t>
  </si>
  <si>
    <t xml:space="preserve">Se mantuvo el consumo de unidades de medida proporcionalmente con el consumo en giro, debido a que es un costo fijo que tiene la entidad </t>
  </si>
  <si>
    <t>Vehículos oficiales</t>
  </si>
  <si>
    <t>Servicio contratado de alquiler de vehículos</t>
  </si>
  <si>
    <t>No se tiene contratado este tipo de servicio</t>
  </si>
  <si>
    <t>Parque automotor</t>
  </si>
  <si>
    <t>Número de vehículos que componen el parque automotor.</t>
  </si>
  <si>
    <t>Los vehiculos se adquirieron en 2008, 2010 y 2014</t>
  </si>
  <si>
    <t>Mantenimiento preventivo de vehículos</t>
  </si>
  <si>
    <t xml:space="preserve">un contrato para el servicio de mantenimiento y taller para 5 vehiculos </t>
  </si>
  <si>
    <t>No aplica</t>
  </si>
  <si>
    <t>Combustible</t>
  </si>
  <si>
    <t xml:space="preserve">Número de Galones de Combustible consumidos. </t>
  </si>
  <si>
    <t>Fotocopiado, multicopiado e impresión</t>
  </si>
  <si>
    <t xml:space="preserve">Impresión </t>
  </si>
  <si>
    <t>Número de folios impresos.</t>
  </si>
  <si>
    <t>Los valores registrados corresponden a recursos de inversion</t>
  </si>
  <si>
    <t>Aumento en el consumo de unidades de medida proporcionalmente con el consumo en giro , debido al aumento en la presencialidad</t>
  </si>
  <si>
    <t>Fotocopiado</t>
  </si>
  <si>
    <t xml:space="preserve">Número de fotocopias tomadas. </t>
  </si>
  <si>
    <t>CORPORATIVA</t>
  </si>
  <si>
    <t>Edición, impresión, reproducción, publicación de avisos (publicidad)</t>
  </si>
  <si>
    <t>Edición, impresión, reproducción o publicación de avisos, informes, folletos o textos institucionales, piezas de comunicación, tales como avisos, folletos, cuadernillos, entre otros</t>
  </si>
  <si>
    <t>COMUNICACIONES</t>
  </si>
  <si>
    <t>Contratos de publicidad y/o propaganda personalizada (agendas, almanaques, libretas, pocillos, vasos, esferos, regalos corporativos, souvenir o recuerdos</t>
  </si>
  <si>
    <t>Suscripciones (periódicos y revistas, publicaciones y bases de datos)</t>
  </si>
  <si>
    <t>Suscripción física</t>
  </si>
  <si>
    <t xml:space="preserve">Cantidad de suscripciones contratadas en la vigencia. </t>
  </si>
  <si>
    <t>Suscripción electrónica</t>
  </si>
  <si>
    <t>Eventos y conmemoraciones</t>
  </si>
  <si>
    <t>realización o programación de recepciones, fiestas, agasajos o conmemoraciones, y que además incluyan el servicio o suministro de alimentos, que impliquen en todo caso erogaciones con cargo al presupuesto asignado</t>
  </si>
  <si>
    <t xml:space="preserve">Cantidad de Actividades y/o eventos realizados. </t>
  </si>
  <si>
    <t xml:space="preserve">se acogen a la oferta realizada por el DASCD y la caja de compensación familiar  </t>
  </si>
  <si>
    <t>Control del Consumo de los Recursos Naturales y Sostenibilidad Ambiental</t>
  </si>
  <si>
    <t>Servicios públicos</t>
  </si>
  <si>
    <t>Agua</t>
  </si>
  <si>
    <t>Metros Cubicos facturados en el periodo</t>
  </si>
  <si>
    <t>El aumento del consumo en unidad de medida se ve reflejado por una mayor presencialidad de personal en la entidad</t>
  </si>
  <si>
    <t>El aumento del consumo en unidad de medida se ve reflejado por una mayor presencialidad de personal en la entidad.</t>
  </si>
  <si>
    <t xml:space="preserve">Gas </t>
  </si>
  <si>
    <t>Energía</t>
  </si>
  <si>
    <t xml:space="preserve">Kilovatios por hora facturados en el periodo. </t>
  </si>
  <si>
    <t>El aumento del consumo en unidad de medida se ve reflejado por una mayor presencialidad de personal en la entidad, adicionalmente para la energia el precio de Kws aumento durante esta vigencia.</t>
  </si>
  <si>
    <t>Contratos de prestación de servicios y administración de personal INVERSIÓN*</t>
  </si>
  <si>
    <t xml:space="preserve">No Aplica </t>
  </si>
  <si>
    <t>$ 25.059.793.297,00</t>
  </si>
  <si>
    <t xml:space="preserve">* Esta informacion de Inversion solo sera remitida a la Secretaria Distrital de Hacienda, para analisis interno de la DDP </t>
  </si>
  <si>
    <t>Actividades de Bienestar</t>
  </si>
  <si>
    <t>Numero Actividades </t>
  </si>
  <si>
    <t>El valor de giros entre 1 enero y el 30 de junio de 2022 corresponde a la vigencia 2021, por concepto de actividades de cierre de gestión que se realizaron finalizando diciembre 2021</t>
  </si>
  <si>
    <t xml:space="preserve"> El valor del giro por valor de $20.072.683, relacionado entre el 1 enero y el 30 de septiembre de 2022, corresponde a la vigencia 2021, por concepto de actividades de cierre de gestión (Reconocimiento a los mejores servidores de carrera administrativa de la entidad y Rendición de cuentas), que se realizaron finalizando diciembre, y que se giraron durante el año 2022. Por lo anterior para el seguimiento comprendido entre el 01 de enero y el 31 de diciembre del 2022, a los 115.498.097 gastados durante el segundo semestre, se le suman el giro correspondiente al primer semestre 2022 $ 20.072.683 , para un total $ 135.570.780</t>
  </si>
  <si>
    <t xml:space="preserve">Compensación por vacaciones </t>
  </si>
  <si>
    <t>Numero Vacaciones Pagadas</t>
  </si>
  <si>
    <t xml:space="preserve">Bonos navideños </t>
  </si>
  <si>
    <t>Numero de Bonos</t>
  </si>
  <si>
    <t> Capacitación</t>
  </si>
  <si>
    <t> Numero de Capacitaciones</t>
  </si>
  <si>
    <t>Los Giros realizado por $16.000.000 en el peridodo del 2021 corresponde al contrato del Plan Institucional de Capacitacion - PIC de la vigencia del 2020.
Los Giros realizado por $39.960.0001 en le periodo del primer semestres del 2022 Corresponde  al contrato del PIC de la vigendia del 2021.</t>
  </si>
  <si>
    <t>El PIC se contrato con la Universidad Distrital mediante contrato iteradministrativo 1181 de 2022.
Se realizaron dos de los cinco talleres virtuales en los meses de noviembre y diciembre de 2022, cada taller es de 40 horas.</t>
  </si>
  <si>
    <t xml:space="preserve">Estudios Técnicos de Rediseño institucional </t>
  </si>
  <si>
    <t> Numero de Estudios</t>
  </si>
  <si>
    <t>SUBSECRETARIA DE INSPECCION Y VIGILANCIA</t>
  </si>
  <si>
    <t>Cajas menores</t>
  </si>
  <si>
    <t>No aplica  unidad de medida toda vez que  no  se puede cuantificar  la caja menor, no se trata de recursos fisicos.</t>
  </si>
  <si>
    <t>TECNOLOGIAS</t>
  </si>
  <si>
    <t>Contratación servicios administrativos/equipos de cómputo, impresión y fotocopiado</t>
  </si>
  <si>
    <t>Licencias</t>
  </si>
  <si>
    <t>Numero de licencias adquiridas</t>
  </si>
  <si>
    <t>Se adquirio licenciamiento por funcionamiento por un valor de  $74.904.156 y por inversión el valor del licenciamiento es $917.793.084.</t>
  </si>
  <si>
    <t>Se adquirio licenciamiento por funcionamiento por un valor de  $23.183.937 y por inversión el valor del licenciamiento es $57.960.441.</t>
  </si>
  <si>
    <t>BIENES Y SERVICIOS
TECNOLOGIAS</t>
  </si>
  <si>
    <t>suministro servicio de internet</t>
  </si>
  <si>
    <t>Contratación de bienes y servicios</t>
  </si>
  <si>
    <t xml:space="preserve">ASEO Y CAFETERIA </t>
  </si>
  <si>
    <t>ASEO Y CAFETERIA </t>
  </si>
  <si>
    <t xml:space="preserve">VIGILANCIA </t>
  </si>
  <si>
    <t>Servicio de Transporte</t>
  </si>
  <si>
    <t>ARRIENDOS</t>
  </si>
  <si>
    <t>Sedes Arrendadas</t>
  </si>
  <si>
    <t>un contrato por cada sede</t>
  </si>
  <si>
    <t>PAPELERIA Y FERRETERIA</t>
  </si>
  <si>
    <t>1 contrato ferreteria y un contrato  papeleria</t>
  </si>
  <si>
    <t>BIENES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</si>
</sst>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8" formatCode="&quot;$&quot;\ #,##0.00;[Red]\-&quot;$&quot;\ #,##0.00"/>
    <numFmt numFmtId="42" formatCode="_-&quot;$&quot;\ * #,##0_-;\-&quot;$&quot;\ * #,##0_-;_-&quot;$&quot;\ * &quot;-&quot;_-;_-@_-"/>
    <numFmt numFmtId="43" formatCode="_-* #,##0.00_-;\-* #,##0.00_-;_-* &quot;-&quot;??_-;_-@_-"/>
    <numFmt numFmtId="164" formatCode="_-* #,##0_-;\-* #,##0_-;_-* &quot;-&quot;??_-;_-@_-"/>
    <numFmt numFmtId="165" formatCode="0.0%"/>
    <numFmt numFmtId="166" formatCode="0.000%"/>
  </numFmts>
  <fonts count="14"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9"/>
      <color indexed="81"/>
      <name val="Tahoma"/>
      <family val="2"/>
    </font>
    <font>
      <sz val="11"/>
      <color rgb="FF000000"/>
      <name val="Calibri"/>
      <family val="2"/>
      <scheme val="minor"/>
    </font>
    <font>
      <sz val="11"/>
      <color rgb="FF000000"/>
      <name val="Calibri"/>
      <family val="2"/>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s>
  <borders count="6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medium">
        <color theme="4" tint="0.39988402966399123"/>
      </left>
      <right style="medium">
        <color theme="4" tint="0.39988402966399123"/>
      </right>
      <top style="thin">
        <color theme="4" tint="0.39994506668294322"/>
      </top>
      <bottom style="medium">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450666829432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thin">
        <color indexed="64"/>
      </left>
      <right style="thin">
        <color indexed="64"/>
      </right>
      <top style="thin">
        <color indexed="64"/>
      </top>
      <bottom style="thin">
        <color indexed="64"/>
      </bottom>
      <diagonal/>
    </border>
    <border>
      <left/>
      <right style="thin">
        <color theme="4" tint="0.39994506668294322"/>
      </right>
      <top style="thin">
        <color theme="4" tint="0.39994506668294322"/>
      </top>
      <bottom style="medium">
        <color theme="4" tint="0.39988402966399123"/>
      </bottom>
      <diagonal/>
    </border>
    <border>
      <left/>
      <right style="thin">
        <color theme="4" tint="0.39994506668294322"/>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style="thin">
        <color theme="4" tint="0.39994506668294322"/>
      </right>
      <top style="thin">
        <color theme="4" tint="0.39994506668294322"/>
      </top>
      <bottom/>
      <diagonal/>
    </border>
    <border>
      <left/>
      <right style="thin">
        <color theme="4" tint="0.39994506668294322"/>
      </right>
      <top/>
      <bottom/>
      <diagonal/>
    </border>
    <border>
      <left/>
      <right style="thin">
        <color theme="4" tint="0.39994506668294322"/>
      </right>
      <top/>
      <bottom style="medium">
        <color theme="4" tint="0.39991454817346722"/>
      </bottom>
      <diagonal/>
    </border>
    <border>
      <left/>
      <right style="thin">
        <color theme="4" tint="0.39994506668294322"/>
      </right>
      <top style="medium">
        <color theme="4" tint="0.39991454817346722"/>
      </top>
      <bottom/>
      <diagonal/>
    </border>
    <border>
      <left style="medium">
        <color theme="4" tint="0.39988402966399123"/>
      </left>
      <right/>
      <top style="thin">
        <color theme="4" tint="0.39994506668294322"/>
      </top>
      <bottom style="thin">
        <color theme="4" tint="0.39994506668294322"/>
      </bottom>
      <diagonal/>
    </border>
    <border>
      <left/>
      <right style="medium">
        <color theme="4" tint="0.39988402966399123"/>
      </right>
      <top style="thin">
        <color theme="4" tint="0.39994506668294322"/>
      </top>
      <bottom style="thin">
        <color theme="4" tint="0.39994506668294322"/>
      </bottom>
      <diagonal/>
    </border>
    <border>
      <left style="thin">
        <color indexed="64"/>
      </left>
      <right/>
      <top style="thin">
        <color indexed="64"/>
      </top>
      <bottom style="thin">
        <color indexed="64"/>
      </bottom>
      <diagonal/>
    </border>
    <border>
      <left style="thin">
        <color theme="4" tint="0.39997558519241921"/>
      </left>
      <right style="medium">
        <color theme="4" tint="0.39988402966399123"/>
      </right>
      <top style="thin">
        <color theme="4" tint="0.39994506668294322"/>
      </top>
      <bottom style="thin">
        <color theme="4" tint="0.39994506668294322"/>
      </bottom>
      <diagonal/>
    </border>
    <border>
      <left style="medium">
        <color theme="4" tint="0.39988402966399123"/>
      </left>
      <right style="thin">
        <color theme="4" tint="0.39997558519241921"/>
      </right>
      <top style="thin">
        <color theme="4" tint="0.39994506668294322"/>
      </top>
      <bottom style="thin">
        <color theme="4" tint="0.39994506668294322"/>
      </bottom>
      <diagonal/>
    </border>
    <border>
      <left style="medium">
        <color theme="4" tint="0.39991454817346722"/>
      </left>
      <right/>
      <top/>
      <bottom style="thin">
        <color theme="4" tint="0.39994506668294322"/>
      </bottom>
      <diagonal/>
    </border>
    <border>
      <left/>
      <right style="medium">
        <color theme="4" tint="0.39991454817346722"/>
      </right>
      <top/>
      <bottom style="thin">
        <color theme="4" tint="0.39994506668294322"/>
      </bottom>
      <diagonal/>
    </border>
    <border>
      <left style="medium">
        <color theme="4" tint="0.39988402966399123"/>
      </left>
      <right/>
      <top style="thin">
        <color theme="4" tint="0.39994506668294322"/>
      </top>
      <bottom/>
      <diagonal/>
    </border>
  </borders>
  <cellStyleXfs count="5">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cellStyleXfs>
  <cellXfs count="167">
    <xf numFmtId="0" fontId="0" fillId="0" borderId="0" xfId="0"/>
    <xf numFmtId="0" fontId="0" fillId="0" borderId="0" xfId="0" applyAlignment="1">
      <alignment horizontal="left" vertical="center"/>
    </xf>
    <xf numFmtId="0" fontId="0" fillId="2" borderId="3" xfId="0" applyFill="1" applyBorder="1" applyAlignment="1">
      <alignment vertical="center"/>
    </xf>
    <xf numFmtId="0" fontId="0" fillId="2" borderId="0" xfId="0" applyFill="1" applyAlignment="1">
      <alignment vertical="center"/>
    </xf>
    <xf numFmtId="0" fontId="3" fillId="6" borderId="0" xfId="3" applyAlignment="1">
      <alignment horizontal="center"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21" xfId="0" applyFill="1" applyBorder="1" applyAlignment="1">
      <alignment vertical="center"/>
    </xf>
    <xf numFmtId="0" fontId="0" fillId="2" borderId="21" xfId="0" applyFill="1" applyBorder="1" applyAlignment="1">
      <alignment vertical="center" wrapText="1"/>
    </xf>
    <xf numFmtId="9" fontId="0" fillId="2" borderId="11" xfId="2" applyFont="1" applyFill="1" applyBorder="1" applyAlignment="1" applyProtection="1">
      <alignment horizontal="center" vertical="center"/>
      <protection locked="0"/>
    </xf>
    <xf numFmtId="9" fontId="0" fillId="2" borderId="10" xfId="0" applyNumberFormat="1" applyFill="1" applyBorder="1" applyAlignment="1" applyProtection="1">
      <alignment horizontal="center" vertical="center"/>
      <protection locked="0"/>
    </xf>
    <xf numFmtId="9" fontId="0" fillId="2" borderId="11" xfId="2" applyFont="1" applyFill="1" applyBorder="1" applyAlignment="1" applyProtection="1">
      <alignment horizontal="center" vertical="center"/>
    </xf>
    <xf numFmtId="9" fontId="0" fillId="2" borderId="10" xfId="0" applyNumberFormat="1" applyFill="1" applyBorder="1" applyAlignment="1">
      <alignment horizontal="center" vertical="center"/>
    </xf>
    <xf numFmtId="0" fontId="0" fillId="2" borderId="0" xfId="0" applyFill="1" applyProtection="1">
      <protection locked="0"/>
    </xf>
    <xf numFmtId="0" fontId="0" fillId="0" borderId="0" xfId="0" applyProtection="1">
      <protection locked="0"/>
    </xf>
    <xf numFmtId="0" fontId="1" fillId="4" borderId="21" xfId="0" applyFont="1" applyFill="1" applyBorder="1" applyAlignment="1" applyProtection="1">
      <alignment horizontal="right" vertical="center" wrapText="1"/>
      <protection locked="0"/>
    </xf>
    <xf numFmtId="0" fontId="1" fillId="2" borderId="24" xfId="0" applyFont="1" applyFill="1" applyBorder="1" applyAlignment="1" applyProtection="1">
      <alignment horizontal="center" vertical="center" wrapText="1"/>
      <protection locked="0"/>
    </xf>
    <xf numFmtId="0" fontId="1" fillId="10" borderId="34" xfId="0" applyFont="1" applyFill="1" applyBorder="1" applyAlignment="1" applyProtection="1">
      <alignment horizontal="center" vertical="center" wrapText="1"/>
      <protection locked="0"/>
    </xf>
    <xf numFmtId="0" fontId="1" fillId="7" borderId="34" xfId="0" applyFont="1" applyFill="1" applyBorder="1" applyAlignment="1" applyProtection="1">
      <alignment horizontal="center" vertical="center" wrapText="1"/>
      <protection locked="0"/>
    </xf>
    <xf numFmtId="0" fontId="1" fillId="8" borderId="24" xfId="0" applyFont="1" applyFill="1" applyBorder="1" applyAlignment="1" applyProtection="1">
      <alignment horizontal="center" vertical="center" wrapText="1"/>
      <protection locked="0"/>
    </xf>
    <xf numFmtId="9" fontId="4" fillId="0" borderId="11" xfId="2" applyFont="1" applyBorder="1" applyAlignment="1" applyProtection="1">
      <alignment horizontal="center" vertical="center" wrapText="1"/>
      <protection locked="0"/>
    </xf>
    <xf numFmtId="0" fontId="0" fillId="0" borderId="10" xfId="0" applyBorder="1" applyAlignment="1" applyProtection="1">
      <alignment horizontal="right" vertical="center"/>
      <protection locked="0"/>
    </xf>
    <xf numFmtId="42" fontId="0" fillId="0" borderId="5" xfId="1" applyFont="1" applyBorder="1" applyAlignment="1" applyProtection="1">
      <alignment horizontal="right" vertical="center"/>
      <protection locked="0"/>
    </xf>
    <xf numFmtId="9" fontId="0" fillId="0" borderId="5" xfId="2" applyFont="1" applyBorder="1" applyAlignment="1" applyProtection="1">
      <alignment horizontal="center" vertical="center"/>
      <protection locked="0"/>
    </xf>
    <xf numFmtId="9" fontId="4" fillId="0" borderId="2" xfId="2" applyFont="1" applyBorder="1" applyAlignment="1" applyProtection="1">
      <alignment horizontal="center" vertical="center" wrapText="1"/>
      <protection locked="0"/>
    </xf>
    <xf numFmtId="0" fontId="0" fillId="0" borderId="12" xfId="0"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7" xfId="0" applyFont="1" applyBorder="1" applyAlignment="1" applyProtection="1">
      <alignment horizontal="left" vertical="center" wrapText="1"/>
      <protection locked="0"/>
    </xf>
    <xf numFmtId="42" fontId="0" fillId="0" borderId="7" xfId="1" applyFont="1" applyBorder="1" applyAlignment="1" applyProtection="1">
      <alignment horizontal="right" vertical="center"/>
      <protection locked="0"/>
    </xf>
    <xf numFmtId="0" fontId="0" fillId="0" borderId="0" xfId="0" applyAlignment="1" applyProtection="1">
      <alignment wrapText="1"/>
      <protection locked="0"/>
    </xf>
    <xf numFmtId="0" fontId="1" fillId="9" borderId="24" xfId="0" applyFont="1" applyFill="1" applyBorder="1" applyAlignment="1" applyProtection="1">
      <alignment horizontal="center" vertical="center" wrapText="1"/>
      <protection locked="0"/>
    </xf>
    <xf numFmtId="0" fontId="1" fillId="11" borderId="24"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164" fontId="1" fillId="5" borderId="0" xfId="4" applyNumberFormat="1" applyFont="1" applyFill="1" applyBorder="1" applyAlignment="1" applyProtection="1">
      <alignment horizontal="center" wrapText="1"/>
      <protection locked="0"/>
    </xf>
    <xf numFmtId="164" fontId="4" fillId="0" borderId="22" xfId="4" applyNumberFormat="1" applyFont="1" applyBorder="1" applyAlignment="1" applyProtection="1">
      <alignment horizontal="center" vertical="center" wrapText="1"/>
      <protection locked="0"/>
    </xf>
    <xf numFmtId="164" fontId="4" fillId="0" borderId="19" xfId="4" applyNumberFormat="1" applyFont="1" applyBorder="1" applyAlignment="1" applyProtection="1">
      <alignment horizontal="center" vertical="center" wrapText="1"/>
      <protection locked="0"/>
    </xf>
    <xf numFmtId="164" fontId="4" fillId="0" borderId="23" xfId="4" applyNumberFormat="1" applyFont="1" applyBorder="1" applyAlignment="1" applyProtection="1">
      <alignment horizontal="center" vertical="center" wrapText="1"/>
      <protection locked="0"/>
    </xf>
    <xf numFmtId="164" fontId="4" fillId="0" borderId="20" xfId="4" applyNumberFormat="1" applyFont="1" applyBorder="1" applyAlignment="1" applyProtection="1">
      <alignment horizontal="center" vertical="center" wrapText="1"/>
      <protection locked="0"/>
    </xf>
    <xf numFmtId="164" fontId="0" fillId="0" borderId="0" xfId="4" applyNumberFormat="1" applyFont="1" applyAlignment="1" applyProtection="1">
      <alignment horizontal="center"/>
      <protection locked="0"/>
    </xf>
    <xf numFmtId="9" fontId="0" fillId="0" borderId="0" xfId="2" applyFont="1" applyProtection="1">
      <protection locked="0"/>
    </xf>
    <xf numFmtId="164" fontId="1" fillId="4" borderId="45" xfId="4" applyNumberFormat="1" applyFont="1" applyFill="1" applyBorder="1" applyAlignment="1" applyProtection="1">
      <alignment horizontal="right" vertical="center" wrapText="1"/>
      <protection locked="0"/>
    </xf>
    <xf numFmtId="164" fontId="1" fillId="8" borderId="24" xfId="4" applyNumberFormat="1" applyFont="1" applyFill="1" applyBorder="1" applyAlignment="1" applyProtection="1">
      <alignment horizontal="center" vertical="center" wrapText="1"/>
      <protection locked="0"/>
    </xf>
    <xf numFmtId="164" fontId="0" fillId="0" borderId="10" xfId="4" applyNumberFormat="1" applyFont="1" applyBorder="1" applyAlignment="1" applyProtection="1">
      <alignment horizontal="right" vertical="center"/>
      <protection locked="0"/>
    </xf>
    <xf numFmtId="164" fontId="0" fillId="0" borderId="0" xfId="4" applyNumberFormat="1" applyFont="1" applyProtection="1">
      <protection locked="0"/>
    </xf>
    <xf numFmtId="164" fontId="1" fillId="4" borderId="46" xfId="4" applyNumberFormat="1" applyFont="1" applyFill="1" applyBorder="1" applyAlignment="1" applyProtection="1">
      <alignment horizontal="right" vertical="center" wrapText="1"/>
      <protection locked="0"/>
    </xf>
    <xf numFmtId="0" fontId="0" fillId="12" borderId="0" xfId="0" applyFill="1" applyAlignment="1" applyProtection="1">
      <alignment wrapText="1"/>
      <protection locked="0"/>
    </xf>
    <xf numFmtId="0" fontId="1" fillId="2" borderId="0" xfId="0" applyFont="1" applyFill="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 fillId="4" borderId="45" xfId="0" applyFont="1" applyFill="1" applyBorder="1" applyAlignment="1" applyProtection="1">
      <alignment horizontal="right" vertical="center" wrapText="1"/>
      <protection locked="0"/>
    </xf>
    <xf numFmtId="9" fontId="4" fillId="0" borderId="1" xfId="2" applyFont="1" applyBorder="1" applyAlignment="1" applyProtection="1">
      <alignment horizontal="center" vertical="center" wrapText="1"/>
      <protection locked="0"/>
    </xf>
    <xf numFmtId="9" fontId="4" fillId="0" borderId="3" xfId="2" applyFont="1" applyBorder="1" applyAlignment="1" applyProtection="1">
      <alignment horizontal="center" vertical="center" wrapText="1"/>
      <protection locked="0"/>
    </xf>
    <xf numFmtId="9" fontId="4" fillId="0" borderId="7" xfId="2" applyFont="1" applyBorder="1" applyAlignment="1" applyProtection="1">
      <alignment horizontal="center" vertical="center" wrapText="1"/>
      <protection locked="0"/>
    </xf>
    <xf numFmtId="42" fontId="0" fillId="0" borderId="1" xfId="1" applyFont="1" applyBorder="1" applyAlignment="1" applyProtection="1">
      <alignment horizontal="right" vertical="center" wrapText="1"/>
      <protection locked="0"/>
    </xf>
    <xf numFmtId="0" fontId="5" fillId="12" borderId="56" xfId="0" applyFont="1" applyFill="1" applyBorder="1" applyAlignment="1" applyProtection="1">
      <alignment horizontal="center" vertical="center" wrapText="1"/>
      <protection locked="0"/>
    </xf>
    <xf numFmtId="0" fontId="10" fillId="12" borderId="49"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42" fontId="0" fillId="0" borderId="5" xfId="1" applyFont="1" applyFill="1" applyBorder="1" applyAlignment="1" applyProtection="1">
      <alignment horizontal="right" vertical="center"/>
      <protection locked="0"/>
    </xf>
    <xf numFmtId="164" fontId="4" fillId="0" borderId="19" xfId="4" applyNumberFormat="1" applyFont="1" applyFill="1" applyBorder="1" applyAlignment="1" applyProtection="1">
      <alignment horizontal="center" vertical="center" wrapText="1"/>
      <protection locked="0"/>
    </xf>
    <xf numFmtId="0" fontId="0" fillId="12" borderId="0" xfId="0" applyFill="1"/>
    <xf numFmtId="9" fontId="0" fillId="2" borderId="11" xfId="2" applyFont="1" applyFill="1" applyBorder="1" applyAlignment="1">
      <alignment horizontal="center" vertical="center"/>
    </xf>
    <xf numFmtId="9" fontId="0" fillId="0" borderId="5" xfId="2"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64" fontId="0" fillId="0" borderId="0" xfId="4" applyNumberFormat="1" applyFont="1" applyAlignment="1" applyProtection="1">
      <alignment horizontal="center" vertical="center"/>
      <protection locked="0"/>
    </xf>
    <xf numFmtId="0" fontId="13" fillId="0" borderId="0" xfId="0" applyFont="1" applyAlignment="1">
      <alignment vertical="top" wrapText="1"/>
    </xf>
    <xf numFmtId="9" fontId="4" fillId="0" borderId="2" xfId="2" applyFont="1" applyFill="1" applyBorder="1" applyAlignment="1" applyProtection="1">
      <alignment horizontal="center" vertical="center" wrapText="1"/>
      <protection locked="0"/>
    </xf>
    <xf numFmtId="42" fontId="0" fillId="0" borderId="1" xfId="1" applyFont="1" applyFill="1" applyBorder="1" applyAlignment="1" applyProtection="1">
      <alignment horizontal="right" vertical="center"/>
      <protection locked="0"/>
    </xf>
    <xf numFmtId="164" fontId="0" fillId="0" borderId="10" xfId="4" applyNumberFormat="1" applyFont="1" applyFill="1" applyBorder="1" applyAlignment="1" applyProtection="1">
      <alignment horizontal="right" vertical="center"/>
      <protection locked="0"/>
    </xf>
    <xf numFmtId="9" fontId="0" fillId="0" borderId="11" xfId="2" applyFont="1" applyFill="1"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164" fontId="0" fillId="0" borderId="10" xfId="4" applyNumberFormat="1"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42" fontId="0" fillId="0" borderId="41" xfId="1" applyFont="1" applyBorder="1" applyAlignment="1" applyProtection="1">
      <alignment horizontal="left" vertical="center" wrapText="1"/>
      <protection locked="0"/>
    </xf>
    <xf numFmtId="10" fontId="0" fillId="2" borderId="11" xfId="2" applyNumberFormat="1" applyFont="1" applyFill="1" applyBorder="1" applyAlignment="1" applyProtection="1">
      <alignment horizontal="center" vertical="center"/>
    </xf>
    <xf numFmtId="164" fontId="4" fillId="0" borderId="57" xfId="4" applyNumberFormat="1" applyFont="1" applyBorder="1" applyAlignment="1" applyProtection="1">
      <alignment horizontal="center" vertical="center" wrapText="1"/>
      <protection locked="0"/>
    </xf>
    <xf numFmtId="164" fontId="4" fillId="0" borderId="58" xfId="4" applyNumberFormat="1" applyFont="1" applyBorder="1" applyAlignment="1" applyProtection="1">
      <alignment horizontal="center" vertical="center" wrapText="1"/>
      <protection locked="0"/>
    </xf>
    <xf numFmtId="164" fontId="4" fillId="0" borderId="61" xfId="4" applyNumberFormat="1" applyFont="1" applyBorder="1" applyAlignment="1" applyProtection="1">
      <alignment horizontal="center" vertical="center" wrapText="1"/>
      <protection locked="0"/>
    </xf>
    <xf numFmtId="164" fontId="4" fillId="0" borderId="41" xfId="4" applyNumberFormat="1"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4" fillId="0" borderId="52" xfId="0" applyFont="1" applyBorder="1" applyAlignment="1" applyProtection="1">
      <alignment horizontal="left" vertical="center" wrapText="1"/>
      <protection locked="0"/>
    </xf>
    <xf numFmtId="0" fontId="0" fillId="0" borderId="24" xfId="0" applyBorder="1" applyAlignment="1" applyProtection="1">
      <alignment vertical="center" wrapText="1"/>
      <protection locked="0"/>
    </xf>
    <xf numFmtId="164" fontId="4" fillId="0" borderId="57" xfId="4" applyNumberFormat="1" applyFont="1" applyFill="1" applyBorder="1" applyAlignment="1" applyProtection="1">
      <alignment horizontal="center" vertical="center" wrapText="1"/>
      <protection locked="0"/>
    </xf>
    <xf numFmtId="6" fontId="0" fillId="0" borderId="1" xfId="1" applyNumberFormat="1" applyFont="1" applyFill="1" applyBorder="1" applyAlignment="1" applyProtection="1">
      <alignment horizontal="right" vertical="center"/>
      <protection locked="0"/>
    </xf>
    <xf numFmtId="9" fontId="0" fillId="2" borderId="62" xfId="0" applyNumberFormat="1" applyFill="1" applyBorder="1" applyAlignment="1">
      <alignment horizontal="center" vertical="center"/>
    </xf>
    <xf numFmtId="164" fontId="0" fillId="0" borderId="63" xfId="4" applyNumberFormat="1" applyFont="1" applyBorder="1" applyAlignment="1" applyProtection="1">
      <alignment horizontal="right" vertical="center"/>
      <protection locked="0"/>
    </xf>
    <xf numFmtId="0" fontId="4" fillId="0" borderId="24" xfId="4" applyNumberFormat="1" applyFont="1" applyBorder="1" applyAlignment="1" applyProtection="1">
      <alignment horizontal="left" vertical="center" wrapText="1"/>
      <protection locked="0"/>
    </xf>
    <xf numFmtId="164" fontId="4" fillId="0" borderId="60" xfId="4" applyNumberFormat="1" applyFont="1" applyFill="1" applyBorder="1" applyAlignment="1" applyProtection="1">
      <alignment horizontal="center" vertical="center" wrapText="1"/>
      <protection locked="0"/>
    </xf>
    <xf numFmtId="0" fontId="0" fillId="0" borderId="10" xfId="0" applyBorder="1" applyAlignment="1" applyProtection="1">
      <alignment horizontal="left" vertical="center"/>
      <protection locked="0"/>
    </xf>
    <xf numFmtId="42" fontId="0" fillId="0" borderId="41" xfId="1" applyFont="1" applyBorder="1" applyAlignment="1" applyProtection="1">
      <alignment horizontal="left" vertical="center"/>
      <protection locked="0"/>
    </xf>
    <xf numFmtId="164" fontId="4" fillId="0" borderId="64" xfId="4" applyNumberFormat="1" applyFont="1" applyBorder="1" applyAlignment="1" applyProtection="1">
      <alignment horizontal="left" vertical="center" wrapText="1"/>
      <protection locked="0"/>
    </xf>
    <xf numFmtId="164" fontId="4" fillId="0" borderId="24" xfId="4" applyNumberFormat="1"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43" fontId="0" fillId="0" borderId="0" xfId="4" applyFont="1" applyProtection="1">
      <protection locked="0"/>
    </xf>
    <xf numFmtId="164" fontId="0" fillId="0" borderId="10" xfId="4" applyNumberFormat="1" applyFont="1" applyBorder="1" applyAlignment="1" applyProtection="1">
      <alignment horizontal="center" vertical="center"/>
      <protection locked="0"/>
    </xf>
    <xf numFmtId="3" fontId="0" fillId="0" borderId="0" xfId="0" applyNumberFormat="1" applyProtection="1">
      <protection locked="0"/>
    </xf>
    <xf numFmtId="42" fontId="0" fillId="0" borderId="0" xfId="0" applyNumberFormat="1" applyProtection="1">
      <protection locked="0"/>
    </xf>
    <xf numFmtId="42" fontId="0" fillId="0" borderId="41" xfId="1" applyFont="1" applyBorder="1" applyAlignment="1" applyProtection="1">
      <alignment horizontal="center" vertical="center" wrapText="1"/>
      <protection locked="0"/>
    </xf>
    <xf numFmtId="166" fontId="0" fillId="2" borderId="11" xfId="2" applyNumberFormat="1" applyFont="1" applyFill="1" applyBorder="1" applyAlignment="1" applyProtection="1">
      <alignment horizontal="center" vertical="center"/>
      <protection locked="0"/>
    </xf>
    <xf numFmtId="165" fontId="0" fillId="2" borderId="10" xfId="0" applyNumberFormat="1" applyFill="1" applyBorder="1" applyAlignment="1" applyProtection="1">
      <alignment horizontal="center" vertical="center"/>
      <protection locked="0"/>
    </xf>
    <xf numFmtId="10" fontId="0" fillId="2" borderId="10" xfId="0" applyNumberFormat="1" applyFill="1" applyBorder="1" applyAlignment="1" applyProtection="1">
      <alignment horizontal="center" vertical="center"/>
      <protection locked="0"/>
    </xf>
    <xf numFmtId="6" fontId="0" fillId="0" borderId="1" xfId="1" applyNumberFormat="1" applyFont="1" applyBorder="1" applyAlignment="1" applyProtection="1">
      <alignment horizontal="right" vertical="center"/>
      <protection locked="0"/>
    </xf>
    <xf numFmtId="8" fontId="0" fillId="0" borderId="5" xfId="1" applyNumberFormat="1" applyFont="1" applyBorder="1" applyAlignment="1" applyProtection="1">
      <alignment horizontal="right" vertical="center"/>
      <protection locked="0"/>
    </xf>
    <xf numFmtId="0" fontId="7" fillId="2" borderId="0" xfId="0" applyFont="1" applyFill="1" applyAlignment="1" applyProtection="1">
      <alignment horizontal="center" vertical="center"/>
      <protection locked="0"/>
    </xf>
    <xf numFmtId="0" fontId="9" fillId="2" borderId="45" xfId="0" applyFont="1" applyFill="1" applyBorder="1" applyAlignment="1" applyProtection="1">
      <alignment horizontal="center"/>
      <protection locked="0"/>
    </xf>
    <xf numFmtId="0" fontId="9" fillId="2" borderId="47" xfId="0" applyFont="1" applyFill="1" applyBorder="1" applyAlignment="1" applyProtection="1">
      <alignment horizontal="center"/>
      <protection locked="0"/>
    </xf>
    <xf numFmtId="0" fontId="9" fillId="2" borderId="46" xfId="0" applyFont="1" applyFill="1" applyBorder="1" applyAlignment="1" applyProtection="1">
      <alignment horizontal="center"/>
      <protection locked="0"/>
    </xf>
    <xf numFmtId="0" fontId="1" fillId="4" borderId="45" xfId="0" applyFont="1" applyFill="1" applyBorder="1" applyAlignment="1" applyProtection="1">
      <alignment horizontal="right" vertical="center" wrapText="1"/>
      <protection locked="0"/>
    </xf>
    <xf numFmtId="0" fontId="1" fillId="4" borderId="46" xfId="0" applyFont="1" applyFill="1" applyBorder="1" applyAlignment="1" applyProtection="1">
      <alignment horizontal="right" vertical="center" wrapText="1"/>
      <protection locked="0"/>
    </xf>
    <xf numFmtId="0" fontId="1" fillId="2" borderId="33"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left" wrapText="1"/>
      <protection locked="0"/>
    </xf>
    <xf numFmtId="0" fontId="1" fillId="5" borderId="16" xfId="0" applyFont="1" applyFill="1" applyBorder="1" applyAlignment="1" applyProtection="1">
      <alignment horizontal="center" wrapText="1"/>
      <protection locked="0"/>
    </xf>
    <xf numFmtId="0" fontId="1" fillId="5" borderId="17" xfId="0" applyFont="1" applyFill="1" applyBorder="1" applyAlignment="1" applyProtection="1">
      <alignment horizontal="center" wrapText="1"/>
      <protection locked="0"/>
    </xf>
    <xf numFmtId="0" fontId="8" fillId="7" borderId="15" xfId="0"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 fillId="3" borderId="18"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35"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9" fontId="8" fillId="3" borderId="14"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3" xfId="2" applyFont="1" applyFill="1" applyBorder="1" applyAlignment="1" applyProtection="1">
      <alignment horizontal="center" vertical="center" wrapText="1"/>
      <protection locked="0"/>
    </xf>
    <xf numFmtId="9" fontId="1" fillId="3" borderId="37" xfId="2" applyFont="1" applyFill="1" applyBorder="1" applyAlignment="1" applyProtection="1">
      <alignment horizontal="center" vertical="center" wrapText="1"/>
      <protection locked="0"/>
    </xf>
    <xf numFmtId="9" fontId="1" fillId="3" borderId="38" xfId="2" applyFont="1" applyFill="1" applyBorder="1" applyAlignment="1" applyProtection="1">
      <alignment horizontal="center" vertical="center" wrapText="1"/>
      <protection locked="0"/>
    </xf>
    <xf numFmtId="9" fontId="1" fillId="3" borderId="39" xfId="2" applyFont="1" applyFill="1" applyBorder="1" applyAlignment="1" applyProtection="1">
      <alignment horizontal="center" vertical="center" wrapText="1"/>
      <protection locked="0"/>
    </xf>
    <xf numFmtId="9" fontId="1" fillId="3" borderId="40" xfId="2" applyFont="1" applyFill="1" applyBorder="1" applyAlignment="1" applyProtection="1">
      <alignment horizontal="center" vertical="center" wrapText="1"/>
      <protection locked="0"/>
    </xf>
    <xf numFmtId="9" fontId="1" fillId="3" borderId="25" xfId="2" applyFont="1" applyFill="1" applyBorder="1" applyAlignment="1" applyProtection="1">
      <alignment horizontal="center" vertical="center" wrapText="1"/>
      <protection locked="0"/>
    </xf>
    <xf numFmtId="9" fontId="1" fillId="3" borderId="26" xfId="2" applyFont="1" applyFill="1" applyBorder="1" applyAlignment="1" applyProtection="1">
      <alignment horizontal="center" vertical="center" wrapText="1"/>
      <protection locked="0"/>
    </xf>
    <xf numFmtId="9" fontId="1" fillId="3" borderId="27" xfId="2" applyFont="1" applyFill="1" applyBorder="1" applyAlignment="1" applyProtection="1">
      <alignment horizontal="center" vertical="center" wrapText="1"/>
      <protection locked="0"/>
    </xf>
    <xf numFmtId="9" fontId="1" fillId="3" borderId="28" xfId="2" applyFont="1" applyFill="1" applyBorder="1" applyAlignment="1" applyProtection="1">
      <alignment horizontal="center" vertical="center" wrapText="1"/>
      <protection locked="0"/>
    </xf>
    <xf numFmtId="0" fontId="8" fillId="8" borderId="33" xfId="0" applyFont="1" applyFill="1" applyBorder="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1" fillId="4" borderId="3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44" xfId="0" applyFont="1" applyFill="1" applyBorder="1" applyAlignment="1" applyProtection="1">
      <alignment horizontal="center" vertical="center" wrapText="1"/>
      <protection locked="0"/>
    </xf>
    <xf numFmtId="0" fontId="1" fillId="9" borderId="33" xfId="0" applyFont="1" applyFill="1" applyBorder="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1" fillId="8" borderId="42" xfId="0" applyFont="1" applyFill="1" applyBorder="1" applyAlignment="1" applyProtection="1">
      <alignment horizontal="center" vertical="center" wrapText="1"/>
      <protection locked="0"/>
    </xf>
    <xf numFmtId="0" fontId="1" fillId="8" borderId="43" xfId="0" applyFont="1" applyFill="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164" fontId="1" fillId="3" borderId="31" xfId="4" applyNumberFormat="1" applyFont="1" applyFill="1" applyBorder="1" applyAlignment="1" applyProtection="1">
      <alignment horizontal="center" vertical="center" wrapText="1"/>
      <protection locked="0"/>
    </xf>
    <xf numFmtId="164" fontId="1" fillId="3" borderId="32" xfId="4" applyNumberFormat="1" applyFont="1" applyFill="1" applyBorder="1" applyAlignment="1" applyProtection="1">
      <alignment horizontal="center" vertical="center" wrapText="1"/>
      <protection locked="0"/>
    </xf>
    <xf numFmtId="164" fontId="1" fillId="3" borderId="29" xfId="4" applyNumberFormat="1" applyFont="1" applyFill="1" applyBorder="1" applyAlignment="1" applyProtection="1">
      <alignment horizontal="center" vertical="center" wrapText="1"/>
      <protection locked="0"/>
    </xf>
    <xf numFmtId="164" fontId="1" fillId="3" borderId="30" xfId="4" applyNumberFormat="1" applyFont="1" applyFill="1" applyBorder="1" applyAlignment="1" applyProtection="1">
      <alignment horizontal="center" vertical="center" wrapText="1"/>
      <protection locked="0"/>
    </xf>
  </cellXfs>
  <cellStyles count="5">
    <cellStyle name="Bueno" xfId="3" builtinId="26"/>
    <cellStyle name="Millares" xfId="4" builtinId="3"/>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Comparativo</a:t>
            </a:r>
            <a:r>
              <a:rPr lang="en-US" baseline="0"/>
              <a:t> Giros Agua y Energia Primer Semestre Vigencias 2021 Vs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6"/>
          <c:order val="6"/>
          <c:tx>
            <c:strRef>
              <c:f>SDHT!$D$30</c:f>
              <c:strCache>
                <c:ptCount val="1"/>
                <c:pt idx="0">
                  <c:v>Agua</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sysDot"/>
              </a:ln>
              <a:effectLst/>
            </c:spPr>
            <c:trendlineType val="linear"/>
            <c:dispRSqr val="0"/>
            <c:dispEq val="0"/>
          </c:trendline>
          <c:cat>
            <c:numLit>
              <c:formatCode>General</c:formatCode>
              <c:ptCount val="2"/>
              <c:pt idx="0">
                <c:v>2021</c:v>
              </c:pt>
              <c:pt idx="1">
                <c:v>2022</c:v>
              </c:pt>
            </c:numLit>
          </c:cat>
          <c:val>
            <c:numRef>
              <c:f>(SDHT!$J$30,SDHT!$N$30)</c:f>
              <c:numCache>
                <c:formatCode>_("$"* #,##0_);_("$"* \(#,##0\);_("$"* "-"_);_(@_)</c:formatCode>
                <c:ptCount val="2"/>
                <c:pt idx="0">
                  <c:v>2822156</c:v>
                </c:pt>
                <c:pt idx="1">
                  <c:v>5832239</c:v>
                </c:pt>
              </c:numCache>
            </c:numRef>
          </c:val>
          <c:extLst>
            <c:ext xmlns:c16="http://schemas.microsoft.com/office/drawing/2014/chart" uri="{C3380CC4-5D6E-409C-BE32-E72D297353CC}">
              <c16:uniqueId val="{00000010-226C-4A17-844A-CB670FB4FE6D}"/>
            </c:ext>
          </c:extLst>
        </c:ser>
        <c:ser>
          <c:idx val="7"/>
          <c:order val="7"/>
          <c:tx>
            <c:strRef>
              <c:f>SDHT!$D$32</c:f>
              <c:strCache>
                <c:ptCount val="1"/>
                <c:pt idx="0">
                  <c:v>Energía</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lumMod val="75000"/>
                  </a:schemeClr>
                </a:solidFill>
                <a:prstDash val="sysDot"/>
              </a:ln>
              <a:effectLst/>
            </c:spPr>
            <c:trendlineType val="linear"/>
            <c:dispRSqr val="0"/>
            <c:dispEq val="0"/>
          </c:trendline>
          <c:cat>
            <c:numLit>
              <c:formatCode>General</c:formatCode>
              <c:ptCount val="2"/>
              <c:pt idx="0">
                <c:v>2021</c:v>
              </c:pt>
              <c:pt idx="1">
                <c:v>2022</c:v>
              </c:pt>
            </c:numLit>
          </c:cat>
          <c:val>
            <c:numRef>
              <c:f>(SDHT!$J$32,SDHT!$N$32)</c:f>
              <c:numCache>
                <c:formatCode>_("$"* #,##0_);_("$"* \(#,##0\);_("$"* "-"_);_(@_)</c:formatCode>
                <c:ptCount val="2"/>
                <c:pt idx="0">
                  <c:v>67260396</c:v>
                </c:pt>
                <c:pt idx="1">
                  <c:v>93740090</c:v>
                </c:pt>
              </c:numCache>
            </c:numRef>
          </c:val>
          <c:extLst>
            <c:ext xmlns:c16="http://schemas.microsoft.com/office/drawing/2014/chart" uri="{C3380CC4-5D6E-409C-BE32-E72D297353CC}">
              <c16:uniqueId val="{00000011-226C-4A17-844A-CB670FB4FE6D}"/>
            </c:ext>
          </c:extLst>
        </c:ser>
        <c:dLbls>
          <c:showLegendKey val="0"/>
          <c:showVal val="0"/>
          <c:showCatName val="0"/>
          <c:showSerName val="0"/>
          <c:showPercent val="0"/>
          <c:showBubbleSize val="0"/>
        </c:dLbls>
        <c:gapWidth val="77"/>
        <c:axId val="735593880"/>
        <c:axId val="400939207"/>
        <c:extLst>
          <c:ext xmlns:c15="http://schemas.microsoft.com/office/drawing/2012/chart" uri="{02D57815-91ED-43cb-92C2-25804820EDAC}">
            <c15:filteredBarSeries>
              <c15:ser>
                <c:idx val="0"/>
                <c:order val="0"/>
                <c:tx>
                  <c:strRef>
                    <c:extLst>
                      <c:ext uri="{02D57815-91ED-43cb-92C2-25804820EDAC}">
                        <c15:formulaRef>
                          <c15:sqref>SDHT!$D$16</c15:sqref>
                        </c15:formulaRef>
                      </c:ext>
                    </c:extLst>
                    <c:strCache>
                      <c:ptCount val="1"/>
                      <c:pt idx="0">
                        <c:v>Planes de telefonía móvil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numLit>
                    <c:formatCode>General</c:formatCode>
                    <c:ptCount val="2"/>
                    <c:pt idx="0">
                      <c:v>2021</c:v>
                    </c:pt>
                    <c:pt idx="1">
                      <c:v>2022</c:v>
                    </c:pt>
                  </c:numLit>
                </c:cat>
                <c:val>
                  <c:numRef>
                    <c:extLst>
                      <c:ext uri="{02D57815-91ED-43cb-92C2-25804820EDAC}">
                        <c15:formulaRef>
                          <c15:sqref>(SDHT!$J$16,SDHT!$N$16)</c15:sqref>
                        </c15:formulaRef>
                      </c:ext>
                    </c:extLst>
                    <c:numCache>
                      <c:formatCode>_("$"* #,##0_);_("$"* \(#,##0\);_("$"* "-"_);_(@_)</c:formatCode>
                      <c:ptCount val="2"/>
                      <c:pt idx="0">
                        <c:v>11032678</c:v>
                      </c:pt>
                      <c:pt idx="1">
                        <c:v>7153677</c:v>
                      </c:pt>
                    </c:numCache>
                  </c:numRef>
                </c:val>
                <c:extLst>
                  <c:ext xmlns:c16="http://schemas.microsoft.com/office/drawing/2014/chart" uri="{C3380CC4-5D6E-409C-BE32-E72D297353CC}">
                    <c16:uniqueId val="{00000001-226C-4A17-844A-CB670FB4FE6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SDHT!$D$17</c15:sqref>
                        </c15:formulaRef>
                      </c:ext>
                    </c:extLst>
                    <c:strCache>
                      <c:ptCount val="1"/>
                      <c:pt idx="0">
                        <c:v>Equipos Celular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(SDHT!$J$17,SDHT!$N$17)</c15:sqref>
                        </c15:formulaRef>
                      </c:ext>
                    </c:extLst>
                    <c:numCache>
                      <c:formatCode>_("$"* #,##0_);_("$"* \(#,##0\);_("$"* "-"_);_(@_)</c:formatCode>
                      <c:ptCount val="2"/>
                      <c:pt idx="0">
                        <c:v>0</c:v>
                      </c:pt>
                      <c:pt idx="1">
                        <c:v>199931</c:v>
                      </c:pt>
                    </c:numCache>
                  </c:numRef>
                </c:val>
                <c:extLst xmlns:c15="http://schemas.microsoft.com/office/drawing/2012/chart">
                  <c:ext xmlns:c16="http://schemas.microsoft.com/office/drawing/2014/chart" uri="{C3380CC4-5D6E-409C-BE32-E72D297353CC}">
                    <c16:uniqueId val="{00000002-226C-4A17-844A-CB670FB4FE6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SDHT!$E$13</c15:sqref>
                        </c15:formulaRef>
                      </c:ext>
                    </c:extLst>
                    <c:strCache>
                      <c:ptCount val="1"/>
                      <c:pt idx="0">
                        <c:v>Número de horas liquidadas y pagadas.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75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(SDHT!$J$13,SDHT!$N$13)</c15:sqref>
                        </c15:formulaRef>
                      </c:ext>
                    </c:extLst>
                    <c:numCache>
                      <c:formatCode>_("$"* #,##0_);_("$"* \(#,##0\);_("$"* "-"_);_(@_)</c:formatCode>
                      <c:ptCount val="2"/>
                      <c:pt idx="0">
                        <c:v>23702680</c:v>
                      </c:pt>
                      <c:pt idx="1">
                        <c:v>25173161</c:v>
                      </c:pt>
                    </c:numCache>
                  </c:numRef>
                </c:val>
                <c:extLst xmlns:c15="http://schemas.microsoft.com/office/drawing/2012/chart">
                  <c:ext xmlns:c16="http://schemas.microsoft.com/office/drawing/2014/chart" uri="{C3380CC4-5D6E-409C-BE32-E72D297353CC}">
                    <c16:uniqueId val="{00000008-226C-4A17-844A-CB670FB4FE6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SDHT!$E$18</c15:sqref>
                        </c15:formulaRef>
                      </c:ext>
                    </c:extLst>
                    <c:strCache>
                      <c:ptCount val="1"/>
                      <c:pt idx="0">
                        <c:v>Número de líneas activas.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(SDHT!$I$18,SDHT!$M$18)</c15:sqref>
                        </c15:formulaRef>
                      </c:ext>
                    </c:extLst>
                    <c:numCache>
                      <c:formatCode>General</c:formatCode>
                      <c:ptCount val="2"/>
                      <c:pt idx="0" formatCode="_-* #,##0_-;\-* #,##0_-;_-* &quot;-&quot;??_-;_-@_-">
                        <c:v>1</c:v>
                      </c:pt>
                      <c:pt idx="1">
                        <c:v>1</c:v>
                      </c:pt>
                    </c:numCache>
                  </c:numRef>
                </c:val>
                <c:extLst xmlns:c15="http://schemas.microsoft.com/office/drawing/2012/chart">
                  <c:ext xmlns:c16="http://schemas.microsoft.com/office/drawing/2014/chart" uri="{C3380CC4-5D6E-409C-BE32-E72D297353CC}">
                    <c16:uniqueId val="{0000000A-226C-4A17-844A-CB670FB4FE6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SDHT!$D$22</c15:sqref>
                        </c15:formulaRef>
                      </c:ext>
                    </c:extLst>
                    <c:strCache>
                      <c:ptCount val="1"/>
                      <c:pt idx="0">
                        <c:v>Combustible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50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(SDHT!$J$22,SDHT!$N$22)</c15:sqref>
                        </c15:formulaRef>
                      </c:ext>
                    </c:extLst>
                    <c:numCache>
                      <c:formatCode>_("$"* #,##0_);_("$"* \(#,##0\);_("$"* "-"_);_(@_)</c:formatCode>
                      <c:ptCount val="2"/>
                      <c:pt idx="0">
                        <c:v>9941200</c:v>
                      </c:pt>
                      <c:pt idx="1">
                        <c:v>12459428</c:v>
                      </c:pt>
                    </c:numCache>
                  </c:numRef>
                </c:val>
                <c:extLst xmlns:c15="http://schemas.microsoft.com/office/drawing/2012/chart">
                  <c:ext xmlns:c16="http://schemas.microsoft.com/office/drawing/2014/chart" uri="{C3380CC4-5D6E-409C-BE32-E72D297353CC}">
                    <c16:uniqueId val="{0000000C-226C-4A17-844A-CB670FB4FE6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SDHT!$D$21</c15:sqref>
                        </c15:formulaRef>
                      </c:ext>
                    </c:extLst>
                    <c:strCache>
                      <c:ptCount val="1"/>
                      <c:pt idx="0">
                        <c:v>Mantenimiento preventivo de vehículos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(SDHT!$J$21,SDHT!$N$21)</c15:sqref>
                        </c15:formulaRef>
                      </c:ext>
                    </c:extLst>
                    <c:numCache>
                      <c:formatCode>_("$"* #,##0_);_("$"* \(#,##0\);_("$"* "-"_);_(@_)</c:formatCode>
                      <c:ptCount val="2"/>
                      <c:pt idx="0">
                        <c:v>32357274</c:v>
                      </c:pt>
                      <c:pt idx="1">
                        <c:v>28064760</c:v>
                      </c:pt>
                    </c:numCache>
                  </c:numRef>
                </c:val>
                <c:extLst xmlns:c15="http://schemas.microsoft.com/office/drawing/2012/chart">
                  <c:ext xmlns:c16="http://schemas.microsoft.com/office/drawing/2014/chart" uri="{C3380CC4-5D6E-409C-BE32-E72D297353CC}">
                    <c16:uniqueId val="{0000000D-226C-4A17-844A-CB670FB4FE6D}"/>
                  </c:ext>
                </c:extLst>
              </c15:ser>
            </c15:filteredBarSeries>
          </c:ext>
        </c:extLst>
      </c:barChart>
      <c:catAx>
        <c:axId val="735593880"/>
        <c:scaling>
          <c:orientation val="minMax"/>
        </c:scaling>
        <c:delete val="0"/>
        <c:axPos val="b"/>
        <c:majorGridlines>
          <c:spPr>
            <a:ln w="9525" cap="flat" cmpd="sng" algn="ctr">
              <a:solidFill>
                <a:schemeClr val="tx1">
                  <a:lumMod val="15000"/>
                  <a:lumOff val="85000"/>
                </a:schemeClr>
              </a:solidFill>
              <a:round/>
            </a:ln>
            <a:effectLst>
              <a:softEdge rad="0"/>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0939207"/>
        <c:crosses val="autoZero"/>
        <c:auto val="1"/>
        <c:lblAlgn val="ctr"/>
        <c:lblOffset val="100"/>
        <c:noMultiLvlLbl val="0"/>
      </c:catAx>
      <c:valAx>
        <c:axId val="4009392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5593880"/>
        <c:crosses val="autoZero"/>
        <c:crossBetween val="between"/>
      </c:valAx>
      <c:spPr>
        <a:noFill/>
        <a:ln>
          <a:noFill/>
        </a:ln>
        <a:effectLst/>
      </c:spPr>
    </c:plotArea>
    <c:legend>
      <c:legendPos val="b"/>
      <c:layout>
        <c:manualLayout>
          <c:xMode val="edge"/>
          <c:yMode val="edge"/>
          <c:x val="2.4587403280982082E-2"/>
          <c:y val="0.8275177697382422"/>
          <c:w val="0.887442189526642"/>
          <c:h val="0.172482230261757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Comparativo</a:t>
            </a:r>
            <a:r>
              <a:rPr lang="en-US" baseline="0"/>
              <a:t> Giros Servicios Publicos Agua y Energia Segundo Semestre Vigencias 2021 Vs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6"/>
          <c:order val="6"/>
          <c:tx>
            <c:strRef>
              <c:f>SDHT!$D$30</c:f>
              <c:strCache>
                <c:ptCount val="1"/>
                <c:pt idx="0">
                  <c:v>Agua</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f>(SDHT!$L$30,SDHT!$U$30)</c:f>
              <c:numCache>
                <c:formatCode>"$"#,##0_);[Red]\("$"#,##0\)</c:formatCode>
                <c:ptCount val="2"/>
                <c:pt idx="0" formatCode="_(&quot;$&quot;* #,##0_);_(&quot;$&quot;* \(#,##0\);_(&quot;$&quot;* &quot;-&quot;_);_(@_)">
                  <c:v>7710310</c:v>
                </c:pt>
                <c:pt idx="1">
                  <c:v>12508404</c:v>
                </c:pt>
              </c:numCache>
            </c:numRef>
          </c:val>
          <c:extLst>
            <c:ext xmlns:c16="http://schemas.microsoft.com/office/drawing/2014/chart" uri="{C3380CC4-5D6E-409C-BE32-E72D297353CC}">
              <c16:uniqueId val="{00000001-E170-4D4B-A391-28F81FA0A169}"/>
            </c:ext>
          </c:extLst>
        </c:ser>
        <c:ser>
          <c:idx val="7"/>
          <c:order val="7"/>
          <c:tx>
            <c:strRef>
              <c:f>SDHT!$D$32</c:f>
              <c:strCache>
                <c:ptCount val="1"/>
                <c:pt idx="0">
                  <c:v>Energía</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4"/>
                </a:solidFill>
                <a:prstDash val="sysDot"/>
              </a:ln>
              <a:effectLst/>
            </c:spPr>
            <c:trendlineType val="linear"/>
            <c:dispRSqr val="0"/>
            <c:dispEq val="0"/>
          </c:trendline>
          <c:cat>
            <c:numLit>
              <c:formatCode>General</c:formatCode>
              <c:ptCount val="2"/>
              <c:pt idx="0">
                <c:v>2021</c:v>
              </c:pt>
              <c:pt idx="1">
                <c:v>2022</c:v>
              </c:pt>
            </c:numLit>
          </c:cat>
          <c:val>
            <c:numRef>
              <c:f>(SDHT!$L$32,SDHT!$U$32)</c:f>
              <c:numCache>
                <c:formatCode>_("$"* #,##0_);_("$"* \(#,##0\);_("$"* "-"_);_(@_)</c:formatCode>
                <c:ptCount val="2"/>
                <c:pt idx="0">
                  <c:v>143534300</c:v>
                </c:pt>
                <c:pt idx="1">
                  <c:v>198007012</c:v>
                </c:pt>
              </c:numCache>
            </c:numRef>
          </c:val>
          <c:extLst>
            <c:ext xmlns:c16="http://schemas.microsoft.com/office/drawing/2014/chart" uri="{C3380CC4-5D6E-409C-BE32-E72D297353CC}">
              <c16:uniqueId val="{00000003-E170-4D4B-A391-28F81FA0A169}"/>
            </c:ext>
          </c:extLst>
        </c:ser>
        <c:dLbls>
          <c:showLegendKey val="0"/>
          <c:showVal val="0"/>
          <c:showCatName val="0"/>
          <c:showSerName val="0"/>
          <c:showPercent val="0"/>
          <c:showBubbleSize val="0"/>
        </c:dLbls>
        <c:gapWidth val="77"/>
        <c:axId val="735593880"/>
        <c:axId val="400939207"/>
        <c:extLst>
          <c:ext xmlns:c15="http://schemas.microsoft.com/office/drawing/2012/chart" uri="{02D57815-91ED-43cb-92C2-25804820EDAC}">
            <c15:filteredBarSeries>
              <c15:ser>
                <c:idx val="0"/>
                <c:order val="0"/>
                <c:tx>
                  <c:strRef>
                    <c:extLst>
                      <c:ext uri="{02D57815-91ED-43cb-92C2-25804820EDAC}">
                        <c15:formulaRef>
                          <c15:sqref>SDHT!$D$16</c15:sqref>
                        </c15:formulaRef>
                      </c:ext>
                    </c:extLst>
                    <c:strCache>
                      <c:ptCount val="1"/>
                      <c:pt idx="0">
                        <c:v>Planes de telefonía móvil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numLit>
                    <c:formatCode>General</c:formatCode>
                    <c:ptCount val="2"/>
                    <c:pt idx="0">
                      <c:v>2021</c:v>
                    </c:pt>
                    <c:pt idx="1">
                      <c:v>2022</c:v>
                    </c:pt>
                  </c:numLit>
                </c:cat>
                <c:val>
                  <c:numRef>
                    <c:extLst>
                      <c:ext uri="{02D57815-91ED-43cb-92C2-25804820EDAC}">
                        <c15:formulaRef>
                          <c15:sqref>(SDHT!$L$16,SDHT!$U$16)</c15:sqref>
                        </c15:formulaRef>
                      </c:ext>
                    </c:extLst>
                    <c:numCache>
                      <c:formatCode>_("$"* #,##0_);_("$"* \(#,##0\);_("$"* "-"_);_(@_)</c:formatCode>
                      <c:ptCount val="2"/>
                      <c:pt idx="0">
                        <c:v>17919622</c:v>
                      </c:pt>
                      <c:pt idx="1">
                        <c:v>15156287</c:v>
                      </c:pt>
                    </c:numCache>
                  </c:numRef>
                </c:val>
                <c:extLst>
                  <c:ext xmlns:c16="http://schemas.microsoft.com/office/drawing/2014/chart" uri="{C3380CC4-5D6E-409C-BE32-E72D297353CC}">
                    <c16:uniqueId val="{00000006-E170-4D4B-A391-28F81FA0A1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SDHT!$D$17</c15:sqref>
                        </c15:formulaRef>
                      </c:ext>
                    </c:extLst>
                    <c:strCache>
                      <c:ptCount val="1"/>
                      <c:pt idx="0">
                        <c:v>Equipos Celular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(SDHT!$L$17,SDHT!$U$17)</c15:sqref>
                        </c15:formulaRef>
                      </c:ext>
                    </c:extLst>
                    <c:numCache>
                      <c:formatCode>_("$"* #,##0_);_("$"* \(#,##0\);_("$"* "-"_);_(@_)</c:formatCode>
                      <c:ptCount val="2"/>
                      <c:pt idx="0" formatCode="_-* #,##0_-;\-* #,##0_-;_-* &quot;-&quot;??_-;_-@_-">
                        <c:v>0</c:v>
                      </c:pt>
                      <c:pt idx="1">
                        <c:v>199931</c:v>
                      </c:pt>
                    </c:numCache>
                  </c:numRef>
                </c:val>
                <c:extLst xmlns:c15="http://schemas.microsoft.com/office/drawing/2012/chart">
                  <c:ext xmlns:c16="http://schemas.microsoft.com/office/drawing/2014/chart" uri="{C3380CC4-5D6E-409C-BE32-E72D297353CC}">
                    <c16:uniqueId val="{00000008-E170-4D4B-A391-28F81FA0A1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SDHT!$D$13</c15:sqref>
                        </c15:formulaRef>
                      </c:ext>
                    </c:extLst>
                    <c:strCache>
                      <c:ptCount val="1"/>
                      <c:pt idx="0">
                        <c:v>Horas extras diurnas, nocturnas, dominicales y festivas</c:v>
                      </c:pt>
                    </c:strCache>
                  </c:strRef>
                </c:tx>
                <c:spPr>
                  <a:solidFill>
                    <a:srgbClr val="0070C0"/>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75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(SDHT!$L$13,SDHT!$U$13)</c15:sqref>
                        </c15:formulaRef>
                      </c:ext>
                    </c:extLst>
                    <c:numCache>
                      <c:formatCode>_("$"* #,##0_);_("$"* \(#,##0\);_("$"* "-"_);_(@_)</c:formatCode>
                      <c:ptCount val="2"/>
                      <c:pt idx="0">
                        <c:v>53214668</c:v>
                      </c:pt>
                      <c:pt idx="1">
                        <c:v>54519530</c:v>
                      </c:pt>
                    </c:numCache>
                  </c:numRef>
                </c:val>
                <c:extLst xmlns:c15="http://schemas.microsoft.com/office/drawing/2012/chart">
                  <c:ext xmlns:c16="http://schemas.microsoft.com/office/drawing/2014/chart" uri="{C3380CC4-5D6E-409C-BE32-E72D297353CC}">
                    <c16:uniqueId val="{0000000A-E170-4D4B-A391-28F81FA0A1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SDHT!$E$18</c15:sqref>
                        </c15:formulaRef>
                      </c:ext>
                    </c:extLst>
                    <c:strCache>
                      <c:ptCount val="1"/>
                      <c:pt idx="0">
                        <c:v>Número de líneas activas.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(SDHT!$I$18,SDHT!$M$18)</c15:sqref>
                        </c15:formulaRef>
                      </c:ext>
                    </c:extLst>
                    <c:numCache>
                      <c:formatCode>General</c:formatCode>
                      <c:ptCount val="2"/>
                      <c:pt idx="0" formatCode="_-* #,##0_-;\-* #,##0_-;_-* &quot;-&quot;??_-;_-@_-">
                        <c:v>1</c:v>
                      </c:pt>
                      <c:pt idx="1">
                        <c:v>1</c:v>
                      </c:pt>
                    </c:numCache>
                  </c:numRef>
                </c:val>
                <c:extLst xmlns:c15="http://schemas.microsoft.com/office/drawing/2012/chart">
                  <c:ext xmlns:c16="http://schemas.microsoft.com/office/drawing/2014/chart" uri="{C3380CC4-5D6E-409C-BE32-E72D297353CC}">
                    <c16:uniqueId val="{0000000C-E170-4D4B-A391-28F81FA0A16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SDHT!$D$22</c15:sqref>
                        </c15:formulaRef>
                      </c:ext>
                    </c:extLst>
                    <c:strCache>
                      <c:ptCount val="1"/>
                      <c:pt idx="0">
                        <c:v>Combustible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50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(SDHT!$L$22,SDHT!$U$22)</c15:sqref>
                        </c15:formulaRef>
                      </c:ext>
                    </c:extLst>
                    <c:numCache>
                      <c:formatCode>_("$"* #,##0_);_("$"* \(#,##0\);_("$"* "-"_);_(@_)</c:formatCode>
                      <c:ptCount val="2"/>
                      <c:pt idx="0">
                        <c:v>25242336</c:v>
                      </c:pt>
                      <c:pt idx="1">
                        <c:v>27180806</c:v>
                      </c:pt>
                    </c:numCache>
                  </c:numRef>
                </c:val>
                <c:extLst xmlns:c15="http://schemas.microsoft.com/office/drawing/2012/chart">
                  <c:ext xmlns:c16="http://schemas.microsoft.com/office/drawing/2014/chart" uri="{C3380CC4-5D6E-409C-BE32-E72D297353CC}">
                    <c16:uniqueId val="{0000000E-E170-4D4B-A391-28F81FA0A16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SDHT!$D$21</c15:sqref>
                        </c15:formulaRef>
                      </c:ext>
                    </c:extLst>
                    <c:strCache>
                      <c:ptCount val="1"/>
                      <c:pt idx="0">
                        <c:v>Mantenimiento preventivo de vehículos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(SDHT!$L$21,SDHT!$U$21)</c15:sqref>
                        </c15:formulaRef>
                      </c:ext>
                    </c:extLst>
                    <c:numCache>
                      <c:formatCode>_("$"* #,##0_);_("$"* \(#,##0\);_("$"* "-"_);_(@_)</c:formatCode>
                      <c:ptCount val="2"/>
                      <c:pt idx="0">
                        <c:v>64100193</c:v>
                      </c:pt>
                      <c:pt idx="1">
                        <c:v>61907574</c:v>
                      </c:pt>
                    </c:numCache>
                  </c:numRef>
                </c:val>
                <c:extLst xmlns:c15="http://schemas.microsoft.com/office/drawing/2012/chart">
                  <c:ext xmlns:c16="http://schemas.microsoft.com/office/drawing/2014/chart" uri="{C3380CC4-5D6E-409C-BE32-E72D297353CC}">
                    <c16:uniqueId val="{00000010-E170-4D4B-A391-28F81FA0A169}"/>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SDHT!$C$18</c15:sqref>
                        </c15:formulaRef>
                      </c:ext>
                    </c:extLst>
                    <c:strCache>
                      <c:ptCount val="1"/>
                      <c:pt idx="0">
                        <c:v>Telefonía fija</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(SDHT!$L$18,SDHT!$U$18)</c15:sqref>
                        </c15:formulaRef>
                      </c:ext>
                    </c:extLst>
                    <c:numCache>
                      <c:formatCode>_("$"* #,##0_);_("$"* \(#,##0\);_("$"* "-"_);_(@_)</c:formatCode>
                      <c:ptCount val="2"/>
                      <c:pt idx="0">
                        <c:v>103032488</c:v>
                      </c:pt>
                      <c:pt idx="1">
                        <c:v>103056238</c:v>
                      </c:pt>
                    </c:numCache>
                  </c:numRef>
                </c:val>
                <c:extLst xmlns:c15="http://schemas.microsoft.com/office/drawing/2012/chart">
                  <c:ext xmlns:c16="http://schemas.microsoft.com/office/drawing/2014/chart" uri="{C3380CC4-5D6E-409C-BE32-E72D297353CC}">
                    <c16:uniqueId val="{00000038-E170-4D4B-A391-28F81FA0A169}"/>
                  </c:ext>
                </c:extLst>
              </c15:ser>
            </c15:filteredBarSeries>
          </c:ext>
        </c:extLst>
      </c:barChart>
      <c:catAx>
        <c:axId val="735593880"/>
        <c:scaling>
          <c:orientation val="minMax"/>
        </c:scaling>
        <c:delete val="0"/>
        <c:axPos val="b"/>
        <c:majorGridlines>
          <c:spPr>
            <a:ln w="9525" cap="flat" cmpd="sng" algn="ctr">
              <a:solidFill>
                <a:schemeClr val="tx1">
                  <a:lumMod val="15000"/>
                  <a:lumOff val="85000"/>
                </a:schemeClr>
              </a:solidFill>
              <a:round/>
            </a:ln>
            <a:effectLst>
              <a:softEdge rad="0"/>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0939207"/>
        <c:crosses val="autoZero"/>
        <c:auto val="1"/>
        <c:lblAlgn val="ctr"/>
        <c:lblOffset val="100"/>
        <c:noMultiLvlLbl val="0"/>
      </c:catAx>
      <c:valAx>
        <c:axId val="40093920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5593880"/>
        <c:crosses val="autoZero"/>
        <c:crossBetween val="between"/>
      </c:valAx>
      <c:spPr>
        <a:noFill/>
        <a:ln>
          <a:noFill/>
        </a:ln>
        <a:effectLst/>
      </c:spPr>
    </c:plotArea>
    <c:legend>
      <c:legendPos val="b"/>
      <c:layout>
        <c:manualLayout>
          <c:xMode val="edge"/>
          <c:yMode val="edge"/>
          <c:x val="2.4587403280982082E-2"/>
          <c:y val="0.81858890120871153"/>
          <c:w val="0.93893542658352047"/>
          <c:h val="0.18141109879128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r>
              <a:rPr lang="en-US" sz="1400" b="0" i="0" u="none" strike="noStrike" baseline="0">
                <a:effectLst/>
              </a:rPr>
              <a:t>Comparativo Unidad de Combustible </a:t>
            </a:r>
            <a:r>
              <a:rPr lang="en-US" baseline="0"/>
              <a:t>Segundo Semestre Vigencias 2021 Vs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1"/>
          <c:order val="11"/>
          <c:tx>
            <c:strRef>
              <c:f>SDHT!$E$22</c:f>
              <c:strCache>
                <c:ptCount val="1"/>
                <c:pt idx="0">
                  <c:v>Número de Galones de Combustible consumidos.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f>(SDHT!$K$22,SDHT!$T$22)</c:f>
              <c:numCache>
                <c:formatCode>_-* #,##0_-;\-* #,##0_-;_-* "-"??_-;_-@_-</c:formatCode>
                <c:ptCount val="2"/>
                <c:pt idx="0">
                  <c:v>3205.2660000000001</c:v>
                </c:pt>
                <c:pt idx="1">
                  <c:v>2877.27</c:v>
                </c:pt>
              </c:numCache>
            </c:numRef>
          </c:val>
          <c:extLst>
            <c:ext xmlns:c16="http://schemas.microsoft.com/office/drawing/2014/chart" uri="{C3380CC4-5D6E-409C-BE32-E72D297353CC}">
              <c16:uniqueId val="{0000001E-2802-454D-8415-1C6A25D7FCB2}"/>
            </c:ext>
          </c:extLst>
        </c:ser>
        <c:dLbls>
          <c:showLegendKey val="0"/>
          <c:showVal val="0"/>
          <c:showCatName val="0"/>
          <c:showSerName val="0"/>
          <c:showPercent val="0"/>
          <c:showBubbleSize val="0"/>
        </c:dLbls>
        <c:gapWidth val="77"/>
        <c:axId val="735593880"/>
        <c:axId val="400939207"/>
        <c:extLst>
          <c:ext xmlns:c15="http://schemas.microsoft.com/office/drawing/2012/chart" uri="{02D57815-91ED-43cb-92C2-25804820EDAC}">
            <c15:filteredBarSeries>
              <c15:ser>
                <c:idx val="1"/>
                <c:order val="0"/>
                <c:tx>
                  <c:strRef>
                    <c:extLst>
                      <c:ext uri="{02D57815-91ED-43cb-92C2-25804820EDAC}">
                        <c15:formulaRef>
                          <c15:sqref>SDHT!$D$17</c15:sqref>
                        </c15:formulaRef>
                      </c:ext>
                    </c:extLst>
                    <c:strCache>
                      <c:ptCount val="1"/>
                      <c:pt idx="0">
                        <c:v>Equipos Celular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c:ext uri="{02D57815-91ED-43cb-92C2-25804820EDAC}">
                        <c15:formulaRef>
                          <c15:sqref>(SDHT!$J$17,SDHT!$N$17)</c15:sqref>
                        </c15:formulaRef>
                      </c:ext>
                    </c:extLst>
                    <c:numCache>
                      <c:formatCode>_("$"* #,##0_);_("$"* \(#,##0\);_("$"* "-"_);_(@_)</c:formatCode>
                      <c:ptCount val="2"/>
                      <c:pt idx="0">
                        <c:v>0</c:v>
                      </c:pt>
                      <c:pt idx="1">
                        <c:v>199931</c:v>
                      </c:pt>
                    </c:numCache>
                  </c:numRef>
                </c:val>
                <c:extLst>
                  <c:ext xmlns:c16="http://schemas.microsoft.com/office/drawing/2014/chart" uri="{C3380CC4-5D6E-409C-BE32-E72D297353CC}">
                    <c16:uniqueId val="{00000006-2802-454D-8415-1C6A25D7FCB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SDHT!$D$13</c15:sqref>
                        </c15:formulaRef>
                      </c:ext>
                    </c:extLst>
                    <c:strCache>
                      <c:ptCount val="1"/>
                      <c:pt idx="0">
                        <c:v>Horas extras diurnas, nocturnas, dominicales y festivas</c:v>
                      </c:pt>
                    </c:strCache>
                  </c:strRef>
                </c:tx>
                <c:spPr>
                  <a:solidFill>
                    <a:srgbClr val="0070C0"/>
                  </a:solidFill>
                  <a:ln>
                    <a:solidFill>
                      <a:srgbClr val="00B0F0"/>
                    </a:solidFill>
                  </a:ln>
                  <a:effectLst/>
                </c:spPr>
                <c:invertIfNegative val="0"/>
                <c:dPt>
                  <c:idx val="0"/>
                  <c:invertIfNegative val="0"/>
                  <c:bubble3D val="0"/>
                  <c:spPr>
                    <a:solidFill>
                      <a:schemeClr val="accent3"/>
                    </a:solidFill>
                    <a:ln>
                      <a:noFill/>
                    </a:ln>
                    <a:effectLst/>
                  </c:spPr>
                  <c:extLst xmlns:c15="http://schemas.microsoft.com/office/drawing/2012/chart">
                    <c:ext xmlns:c16="http://schemas.microsoft.com/office/drawing/2014/chart" uri="{C3380CC4-5D6E-409C-BE32-E72D297353CC}">
                      <c16:uniqueId val="{00000003-0AA3-4D6C-B6C5-B7C9085516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75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(SDHT!$L$13,SDHT!$U$13)</c15:sqref>
                        </c15:formulaRef>
                      </c:ext>
                    </c:extLst>
                    <c:numCache>
                      <c:formatCode>_("$"* #,##0_);_("$"* \(#,##0\);_("$"* "-"_);_(@_)</c:formatCode>
                      <c:ptCount val="2"/>
                      <c:pt idx="0">
                        <c:v>53214668</c:v>
                      </c:pt>
                      <c:pt idx="1">
                        <c:v>54519530</c:v>
                      </c:pt>
                    </c:numCache>
                  </c:numRef>
                </c:val>
                <c:extLst xmlns:c15="http://schemas.microsoft.com/office/drawing/2012/chart">
                  <c:ext xmlns:c16="http://schemas.microsoft.com/office/drawing/2014/chart" uri="{C3380CC4-5D6E-409C-BE32-E72D297353CC}">
                    <c16:uniqueId val="{00000001-2802-454D-8415-1C6A25D7FCB2}"/>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SDHT!$D$18</c15:sqref>
                        </c15:formulaRef>
                      </c:ext>
                    </c:extLst>
                    <c:strCache>
                      <c:ptCount val="1"/>
                      <c:pt idx="0">
                        <c:v>Líneas de telefonía fija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(SDHT!$I$18,SDHT!$M$18)</c15:sqref>
                        </c15:formulaRef>
                      </c:ext>
                    </c:extLst>
                    <c:numCache>
                      <c:formatCode>General</c:formatCode>
                      <c:ptCount val="2"/>
                      <c:pt idx="0" formatCode="_-* #,##0_-;\-* #,##0_-;_-* &quot;-&quot;??_-;_-@_-">
                        <c:v>1</c:v>
                      </c:pt>
                      <c:pt idx="1">
                        <c:v>1</c:v>
                      </c:pt>
                    </c:numCache>
                  </c:numRef>
                </c:val>
                <c:extLst xmlns:c15="http://schemas.microsoft.com/office/drawing/2012/chart">
                  <c:ext xmlns:c16="http://schemas.microsoft.com/office/drawing/2014/chart" uri="{C3380CC4-5D6E-409C-BE32-E72D297353CC}">
                    <c16:uniqueId val="{00000008-2802-454D-8415-1C6A25D7FCB2}"/>
                  </c:ext>
                </c:extLst>
              </c15:ser>
            </c15:filteredBarSeries>
            <c15:filteredBarSeries>
              <c15:ser>
                <c:idx val="4"/>
                <c:order val="3"/>
                <c:tx>
                  <c:strRef>
                    <c:extLst xmlns:c15="http://schemas.microsoft.com/office/drawing/2012/chart">
                      <c:ext xmlns:c15="http://schemas.microsoft.com/office/drawing/2012/chart" uri="{02D57815-91ED-43cb-92C2-25804820EDAC}">
                        <c15:formulaRef>
                          <c15:sqref>SDHT!$D$22</c15:sqref>
                        </c15:formulaRef>
                      </c:ext>
                    </c:extLst>
                    <c:strCache>
                      <c:ptCount val="1"/>
                      <c:pt idx="0">
                        <c:v>Combustible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lumMod val="50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(SDHT!$J$22,SDHT!$N$22)</c15:sqref>
                        </c15:formulaRef>
                      </c:ext>
                    </c:extLst>
                    <c:numCache>
                      <c:formatCode>_("$"* #,##0_);_("$"* \(#,##0\);_("$"* "-"_);_(@_)</c:formatCode>
                      <c:ptCount val="2"/>
                      <c:pt idx="0">
                        <c:v>9941200</c:v>
                      </c:pt>
                      <c:pt idx="1">
                        <c:v>12459428</c:v>
                      </c:pt>
                    </c:numCache>
                  </c:numRef>
                </c:val>
                <c:extLst xmlns:c15="http://schemas.microsoft.com/office/drawing/2012/chart">
                  <c:ext xmlns:c16="http://schemas.microsoft.com/office/drawing/2014/chart" uri="{C3380CC4-5D6E-409C-BE32-E72D297353CC}">
                    <c16:uniqueId val="{0000000A-2802-454D-8415-1C6A25D7FCB2}"/>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SDHT!$D$21</c15:sqref>
                        </c15:formulaRef>
                      </c:ext>
                    </c:extLst>
                    <c:strCache>
                      <c:ptCount val="1"/>
                      <c:pt idx="0">
                        <c:v>Mantenimiento preventivo de vehículos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FF0000"/>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(SDHT!$J$21,SDHT!$N$21)</c15:sqref>
                        </c15:formulaRef>
                      </c:ext>
                    </c:extLst>
                    <c:numCache>
                      <c:formatCode>_("$"* #,##0_);_("$"* \(#,##0\);_("$"* "-"_);_(@_)</c:formatCode>
                      <c:ptCount val="2"/>
                      <c:pt idx="0">
                        <c:v>32357274</c:v>
                      </c:pt>
                      <c:pt idx="1">
                        <c:v>28064760</c:v>
                      </c:pt>
                    </c:numCache>
                  </c:numRef>
                </c:val>
                <c:extLst xmlns:c15="http://schemas.microsoft.com/office/drawing/2012/chart">
                  <c:ext xmlns:c16="http://schemas.microsoft.com/office/drawing/2014/chart" uri="{C3380CC4-5D6E-409C-BE32-E72D297353CC}">
                    <c16:uniqueId val="{0000000C-2802-454D-8415-1C6A25D7FCB2}"/>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SDHT!$D$30</c15:sqref>
                        </c15:formulaRef>
                      </c:ext>
                    </c:extLst>
                    <c:strCache>
                      <c:ptCount val="1"/>
                      <c:pt idx="0">
                        <c:v>Agua</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(SDHT!$J$30,SDHT!$N$30)</c15:sqref>
                        </c15:formulaRef>
                      </c:ext>
                    </c:extLst>
                    <c:numCache>
                      <c:formatCode>_("$"* #,##0_);_("$"* \(#,##0\);_("$"* "-"_);_(@_)</c:formatCode>
                      <c:ptCount val="2"/>
                      <c:pt idx="0">
                        <c:v>2822156</c:v>
                      </c:pt>
                      <c:pt idx="1">
                        <c:v>5832239</c:v>
                      </c:pt>
                    </c:numCache>
                  </c:numRef>
                </c:val>
                <c:extLst xmlns:c15="http://schemas.microsoft.com/office/drawing/2012/chart">
                  <c:ext xmlns:c16="http://schemas.microsoft.com/office/drawing/2014/chart" uri="{C3380CC4-5D6E-409C-BE32-E72D297353CC}">
                    <c16:uniqueId val="{0000000E-2802-454D-8415-1C6A25D7FCB2}"/>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SDHT!$D$32</c15:sqref>
                        </c15:formulaRef>
                      </c:ext>
                    </c:extLst>
                    <c:strCache>
                      <c:ptCount val="1"/>
                      <c:pt idx="0">
                        <c:v>Energía</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lumMod val="75000"/>
                        </a:schemeClr>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(SDHT!$J$32,SDHT!$N$32)</c15:sqref>
                        </c15:formulaRef>
                      </c:ext>
                    </c:extLst>
                    <c:numCache>
                      <c:formatCode>_("$"* #,##0_);_("$"* \(#,##0\);_("$"* "-"_);_(@_)</c:formatCode>
                      <c:ptCount val="2"/>
                      <c:pt idx="0">
                        <c:v>67260396</c:v>
                      </c:pt>
                      <c:pt idx="1">
                        <c:v>93740090</c:v>
                      </c:pt>
                    </c:numCache>
                  </c:numRef>
                </c:val>
                <c:extLst xmlns:c15="http://schemas.microsoft.com/office/drawing/2012/chart">
                  <c:ext xmlns:c16="http://schemas.microsoft.com/office/drawing/2014/chart" uri="{C3380CC4-5D6E-409C-BE32-E72D297353CC}">
                    <c16:uniqueId val="{00000010-2802-454D-8415-1C6A25D7FCB2}"/>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SDHT!$E$13</c15:sqref>
                        </c15:formulaRef>
                      </c:ext>
                    </c:extLst>
                    <c:strCache>
                      <c:ptCount val="1"/>
                      <c:pt idx="0">
                        <c:v>Número de horas liquidadas y pagadas.</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(SDHT!$K$13,SDHT!$T$13)</c15:sqref>
                        </c15:formulaRef>
                      </c:ext>
                    </c:extLst>
                    <c:numCache>
                      <c:formatCode>_-* #,##0_-;\-* #,##0_-;_-* "-"??_-;_-@_-</c:formatCode>
                      <c:ptCount val="2"/>
                      <c:pt idx="0">
                        <c:v>3204</c:v>
                      </c:pt>
                      <c:pt idx="1">
                        <c:v>2973</c:v>
                      </c:pt>
                    </c:numCache>
                  </c:numRef>
                </c:val>
                <c:extLst xmlns:c15="http://schemas.microsoft.com/office/drawing/2012/chart">
                  <c:ext xmlns:c16="http://schemas.microsoft.com/office/drawing/2014/chart" uri="{C3380CC4-5D6E-409C-BE32-E72D297353CC}">
                    <c16:uniqueId val="{00000011-2802-454D-8415-1C6A25D7FCB2}"/>
                  </c:ext>
                </c:extLst>
              </c15:ser>
            </c15:filteredBarSeries>
            <c15:filteredBarSeries>
              <c15:ser>
                <c:idx val="9"/>
                <c:order val="8"/>
                <c:tx>
                  <c:strRef>
                    <c:extLst xmlns:c15="http://schemas.microsoft.com/office/drawing/2012/chart">
                      <c:ext xmlns:c15="http://schemas.microsoft.com/office/drawing/2012/chart" uri="{02D57815-91ED-43cb-92C2-25804820EDAC}">
                        <c15:formulaRef>
                          <c15:sqref>SDHT!$E$16</c15:sqref>
                        </c15:formulaRef>
                      </c:ext>
                    </c:extLst>
                    <c:strCache>
                      <c:ptCount val="1"/>
                      <c:pt idx="0">
                        <c:v>Número de líneas activas.</c:v>
                      </c:pt>
                    </c:strCache>
                  </c:strRef>
                </c:tx>
                <c:spPr>
                  <a:solidFill>
                    <a:srgbClr val="0070C0"/>
                  </a:solidFill>
                  <a:ln>
                    <a:noFill/>
                  </a:ln>
                  <a:effectLst/>
                </c:spPr>
                <c:invertIfNegative val="0"/>
                <c:dPt>
                  <c:idx val="0"/>
                  <c:invertIfNegative val="0"/>
                  <c:bubble3D val="0"/>
                  <c:spPr>
                    <a:solidFill>
                      <a:schemeClr val="accent4">
                        <a:lumMod val="60000"/>
                      </a:schemeClr>
                    </a:solidFill>
                    <a:ln>
                      <a:noFill/>
                    </a:ln>
                    <a:effectLst/>
                  </c:spPr>
                  <c:extLst xmlns:c15="http://schemas.microsoft.com/office/drawing/2012/chart">
                    <c:ext xmlns:c16="http://schemas.microsoft.com/office/drawing/2014/chart" uri="{C3380CC4-5D6E-409C-BE32-E72D297353CC}">
                      <c16:uniqueId val="{0000000C-0AA3-4D6C-B6C5-B7C9085516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(SDHT!$K$16,SDHT!$T$16)</c15:sqref>
                        </c15:formulaRef>
                      </c:ext>
                    </c:extLst>
                    <c:numCache>
                      <c:formatCode>_-* #,##0_-;\-* #,##0_-;_-* "-"??_-;_-@_-</c:formatCode>
                      <c:ptCount val="2"/>
                      <c:pt idx="0">
                        <c:v>32</c:v>
                      </c:pt>
                      <c:pt idx="1">
                        <c:v>20</c:v>
                      </c:pt>
                    </c:numCache>
                  </c:numRef>
                </c:val>
                <c:extLst xmlns:c15="http://schemas.microsoft.com/office/drawing/2012/chart">
                  <c:ext xmlns:c16="http://schemas.microsoft.com/office/drawing/2014/chart" uri="{C3380CC4-5D6E-409C-BE32-E72D297353CC}">
                    <c16:uniqueId val="{00000014-2802-454D-8415-1C6A25D7FCB2}"/>
                  </c:ext>
                </c:extLst>
              </c15:ser>
            </c15:filteredBarSeries>
            <c15:filteredBarSeries>
              <c15:ser>
                <c:idx val="0"/>
                <c:order val="9"/>
                <c:tx>
                  <c:strRef>
                    <c:extLst xmlns:c15="http://schemas.microsoft.com/office/drawing/2012/chart">
                      <c:ext xmlns:c15="http://schemas.microsoft.com/office/drawing/2012/chart" uri="{02D57815-91ED-43cb-92C2-25804820EDAC}">
                        <c15:formulaRef>
                          <c15:sqref>SDHT!$E$30</c15:sqref>
                        </c15:formulaRef>
                      </c:ext>
                    </c:extLst>
                    <c:strCache>
                      <c:ptCount val="1"/>
                      <c:pt idx="0">
                        <c:v>Metros Cubicos facturados en el periodo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(SDHT!$K$30,SDHT!$T$30)</c15:sqref>
                        </c15:formulaRef>
                      </c:ext>
                    </c:extLst>
                    <c:numCache>
                      <c:formatCode>_-* #,##0_-;\-* #,##0_-;_-* "-"??_-;_-@_-</c:formatCode>
                      <c:ptCount val="2"/>
                      <c:pt idx="0">
                        <c:v>1119</c:v>
                      </c:pt>
                      <c:pt idx="1">
                        <c:v>1924</c:v>
                      </c:pt>
                    </c:numCache>
                  </c:numRef>
                </c:val>
                <c:extLst xmlns:c15="http://schemas.microsoft.com/office/drawing/2012/chart">
                  <c:ext xmlns:c16="http://schemas.microsoft.com/office/drawing/2014/chart" uri="{C3380CC4-5D6E-409C-BE32-E72D297353CC}">
                    <c16:uniqueId val="{0000001A-2802-454D-8415-1C6A25D7FCB2}"/>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SDHT!$E$32</c15:sqref>
                        </c15:formulaRef>
                      </c:ext>
                    </c:extLst>
                    <c:strCache>
                      <c:ptCount val="1"/>
                      <c:pt idx="0">
                        <c:v>Kilovatios por hora facturados en el periodo. </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numLit>
                    <c:formatCode>General</c:formatCode>
                    <c:ptCount val="2"/>
                    <c:pt idx="0">
                      <c:v>2021</c:v>
                    </c:pt>
                    <c:pt idx="1">
                      <c:v>2022</c:v>
                    </c:pt>
                  </c:numLit>
                </c:cat>
                <c:val>
                  <c:numRef>
                    <c:extLst xmlns:c15="http://schemas.microsoft.com/office/drawing/2012/chart">
                      <c:ext xmlns:c15="http://schemas.microsoft.com/office/drawing/2012/chart" uri="{02D57815-91ED-43cb-92C2-25804820EDAC}">
                        <c15:formulaRef>
                          <c15:sqref>(SDHT!$K$32,SDHT!$T$32)</c15:sqref>
                        </c15:formulaRef>
                      </c:ext>
                    </c:extLst>
                    <c:numCache>
                      <c:formatCode>_-* #,##0_-;\-* #,##0_-;_-* "-"??_-;_-@_-</c:formatCode>
                      <c:ptCount val="2"/>
                      <c:pt idx="0">
                        <c:v>305728</c:v>
                      </c:pt>
                      <c:pt idx="1">
                        <c:v>357678</c:v>
                      </c:pt>
                    </c:numCache>
                  </c:numRef>
                </c:val>
                <c:extLst xmlns:c15="http://schemas.microsoft.com/office/drawing/2012/chart">
                  <c:ext xmlns:c16="http://schemas.microsoft.com/office/drawing/2014/chart" uri="{C3380CC4-5D6E-409C-BE32-E72D297353CC}">
                    <c16:uniqueId val="{0000001B-2802-454D-8415-1C6A25D7FCB2}"/>
                  </c:ext>
                </c:extLst>
              </c15:ser>
            </c15:filteredBarSeries>
          </c:ext>
        </c:extLst>
      </c:barChart>
      <c:catAx>
        <c:axId val="735593880"/>
        <c:scaling>
          <c:orientation val="minMax"/>
        </c:scaling>
        <c:delete val="0"/>
        <c:axPos val="b"/>
        <c:majorGridlines>
          <c:spPr>
            <a:ln w="9525" cap="flat" cmpd="sng" algn="ctr">
              <a:solidFill>
                <a:schemeClr val="tx1">
                  <a:lumMod val="15000"/>
                  <a:lumOff val="85000"/>
                </a:schemeClr>
              </a:solidFill>
              <a:round/>
            </a:ln>
            <a:effectLst>
              <a:softEdge rad="0"/>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0939207"/>
        <c:crosses val="autoZero"/>
        <c:auto val="1"/>
        <c:lblAlgn val="ctr"/>
        <c:lblOffset val="100"/>
        <c:noMultiLvlLbl val="0"/>
      </c:catAx>
      <c:valAx>
        <c:axId val="40093920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5593880"/>
        <c:crosses val="autoZero"/>
        <c:crossBetween val="between"/>
      </c:valAx>
      <c:spPr>
        <a:noFill/>
        <a:ln>
          <a:noFill/>
        </a:ln>
        <a:effectLst/>
      </c:spPr>
    </c:plotArea>
    <c:legend>
      <c:legendPos val="b"/>
      <c:layout>
        <c:manualLayout>
          <c:xMode val="edge"/>
          <c:yMode val="edge"/>
          <c:x val="2.4587417681642576E-2"/>
          <c:y val="0.82940071087926936"/>
          <c:w val="0.97115871001158471"/>
          <c:h val="0.133339005502493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7D0757AA-0820-4E51-A798-677407DC04C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8B5C0C35-4391-4474-BE00-C537098DCCC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409575</xdr:colOff>
      <xdr:row>0</xdr:row>
      <xdr:rowOff>123825</xdr:rowOff>
    </xdr:from>
    <xdr:to>
      <xdr:col>2</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9418BAC0-868D-4F34-8B10-0C9976DDE61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4258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101600</xdr:colOff>
      <xdr:row>1</xdr:row>
      <xdr:rowOff>38100</xdr:rowOff>
    </xdr:from>
    <xdr:to>
      <xdr:col>9</xdr:col>
      <xdr:colOff>666750</xdr:colOff>
      <xdr:row>16</xdr:row>
      <xdr:rowOff>158750</xdr:rowOff>
    </xdr:to>
    <xdr:graphicFrame macro="">
      <xdr:nvGraphicFramePr>
        <xdr:cNvPr id="2" name="Gráfico 10">
          <a:extLst>
            <a:ext uri="{FF2B5EF4-FFF2-40B4-BE49-F238E27FC236}">
              <a16:creationId xmlns:a16="http://schemas.microsoft.com/office/drawing/2014/main" id="{3A238939-1307-4B59-B559-F43C523EF163}"/>
            </a:ext>
            <a:ext uri="{147F2762-F138-4A5C-976F-8EAC2B608ADB}">
              <a16:predDERef xmlns:a16="http://schemas.microsoft.com/office/drawing/2014/main" pred="{9418BAC0-868D-4F34-8B10-0C9976DDE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101600</xdr:colOff>
      <xdr:row>1</xdr:row>
      <xdr:rowOff>38100</xdr:rowOff>
    </xdr:from>
    <xdr:to>
      <xdr:col>9</xdr:col>
      <xdr:colOff>666750</xdr:colOff>
      <xdr:row>16</xdr:row>
      <xdr:rowOff>158750</xdr:rowOff>
    </xdr:to>
    <xdr:graphicFrame macro="">
      <xdr:nvGraphicFramePr>
        <xdr:cNvPr id="2" name="Gráfico 10">
          <a:extLst>
            <a:ext uri="{FF2B5EF4-FFF2-40B4-BE49-F238E27FC236}">
              <a16:creationId xmlns:a16="http://schemas.microsoft.com/office/drawing/2014/main" id="{B6379E27-8FFD-4A8B-B3C3-EC973AD6CBF6}"/>
            </a:ext>
            <a:ext uri="{147F2762-F138-4A5C-976F-8EAC2B608ADB}">
              <a16:predDERef xmlns:a16="http://schemas.microsoft.com/office/drawing/2014/main" pred="{9418BAC0-868D-4F34-8B10-0C9976DDE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612589</xdr:colOff>
      <xdr:row>1</xdr:row>
      <xdr:rowOff>0</xdr:rowOff>
    </xdr:from>
    <xdr:to>
      <xdr:col>18</xdr:col>
      <xdr:colOff>239059</xdr:colOff>
      <xdr:row>15</xdr:row>
      <xdr:rowOff>112058</xdr:rowOff>
    </xdr:to>
    <xdr:graphicFrame macro="">
      <xdr:nvGraphicFramePr>
        <xdr:cNvPr id="5" name="Gráfico 10">
          <a:extLst>
            <a:ext uri="{FF2B5EF4-FFF2-40B4-BE49-F238E27FC236}">
              <a16:creationId xmlns:a16="http://schemas.microsoft.com/office/drawing/2014/main" id="{FD9B2FFE-873E-48B1-87DB-D83D261185E0}"/>
            </a:ext>
            <a:ext uri="{147F2762-F138-4A5C-976F-8EAC2B608ADB}">
              <a16:predDERef xmlns:a16="http://schemas.microsoft.com/office/drawing/2014/main" pred="{9418BAC0-868D-4F34-8B10-0C9976DDE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opLeftCell="H1" workbookViewId="0">
      <selection activeCell="P9" sqref="P9"/>
    </sheetView>
  </sheetViews>
  <sheetFormatPr baseColWidth="10" defaultColWidth="11.42578125" defaultRowHeight="15" x14ac:dyDescent="0.25"/>
  <cols>
    <col min="1" max="1" width="38.42578125" bestFit="1" customWidth="1"/>
    <col min="2" max="2" width="12.140625" customWidth="1"/>
    <col min="3" max="3" width="10.42578125" customWidth="1"/>
    <col min="4" max="4" width="14.42578125" bestFit="1" customWidth="1"/>
    <col min="5" max="5" width="54.42578125" customWidth="1"/>
    <col min="6" max="6" width="15.140625" customWidth="1"/>
    <col min="7" max="20" width="16.42578125" customWidth="1"/>
  </cols>
  <sheetData>
    <row r="1" spans="1:20" x14ac:dyDescent="0.25">
      <c r="A1" s="4" t="s">
        <v>0</v>
      </c>
      <c r="B1" s="4"/>
      <c r="C1" s="4"/>
      <c r="D1" t="s">
        <v>1</v>
      </c>
      <c r="E1" t="s">
        <v>1</v>
      </c>
      <c r="F1" t="s">
        <v>1</v>
      </c>
      <c r="G1" t="s">
        <v>1</v>
      </c>
      <c r="H1" t="s">
        <v>1</v>
      </c>
      <c r="I1" t="s">
        <v>1</v>
      </c>
      <c r="J1" t="s">
        <v>1</v>
      </c>
      <c r="K1" t="s">
        <v>1</v>
      </c>
      <c r="L1" t="s">
        <v>1</v>
      </c>
      <c r="M1" t="s">
        <v>1</v>
      </c>
      <c r="N1" t="s">
        <v>1</v>
      </c>
      <c r="O1" t="s">
        <v>1</v>
      </c>
      <c r="P1" t="s">
        <v>1</v>
      </c>
      <c r="Q1" t="s">
        <v>1</v>
      </c>
      <c r="R1" t="s">
        <v>1</v>
      </c>
      <c r="S1" t="s">
        <v>1</v>
      </c>
      <c r="T1" t="s">
        <v>1</v>
      </c>
    </row>
    <row r="2" spans="1:20" x14ac:dyDescent="0.25">
      <c r="A2" t="s">
        <v>2</v>
      </c>
      <c r="D2" t="s">
        <v>3</v>
      </c>
      <c r="E2" t="s">
        <v>4</v>
      </c>
      <c r="F2" t="s">
        <v>5</v>
      </c>
      <c r="G2" t="s">
        <v>6</v>
      </c>
      <c r="H2" t="s">
        <v>7</v>
      </c>
      <c r="I2" t="s">
        <v>8</v>
      </c>
      <c r="J2" t="s">
        <v>9</v>
      </c>
      <c r="K2" t="s">
        <v>10</v>
      </c>
      <c r="L2" t="s">
        <v>11</v>
      </c>
      <c r="M2" t="s">
        <v>12</v>
      </c>
      <c r="N2" t="s">
        <v>13</v>
      </c>
      <c r="O2" t="s">
        <v>14</v>
      </c>
      <c r="P2" t="s">
        <v>15</v>
      </c>
      <c r="Q2" t="s">
        <v>16</v>
      </c>
      <c r="R2" t="s">
        <v>17</v>
      </c>
      <c r="S2" t="s">
        <v>18</v>
      </c>
      <c r="T2" t="s">
        <v>19</v>
      </c>
    </row>
    <row r="3" spans="1:20" x14ac:dyDescent="0.25">
      <c r="A3" t="s">
        <v>20</v>
      </c>
      <c r="E3" t="s">
        <v>21</v>
      </c>
      <c r="F3" t="s">
        <v>22</v>
      </c>
      <c r="G3" t="s">
        <v>23</v>
      </c>
      <c r="H3" t="s">
        <v>24</v>
      </c>
      <c r="I3" t="s">
        <v>25</v>
      </c>
      <c r="J3" t="s">
        <v>26</v>
      </c>
      <c r="K3" t="s">
        <v>27</v>
      </c>
      <c r="L3" t="s">
        <v>28</v>
      </c>
      <c r="M3" t="s">
        <v>29</v>
      </c>
      <c r="N3" t="s">
        <v>30</v>
      </c>
      <c r="O3" t="s">
        <v>31</v>
      </c>
      <c r="P3" t="s">
        <v>32</v>
      </c>
      <c r="Q3" t="s">
        <v>33</v>
      </c>
      <c r="R3" t="s">
        <v>34</v>
      </c>
      <c r="S3" t="s">
        <v>35</v>
      </c>
      <c r="T3" t="s">
        <v>36</v>
      </c>
    </row>
    <row r="4" spans="1:20" x14ac:dyDescent="0.25">
      <c r="A4" t="s">
        <v>37</v>
      </c>
      <c r="E4" t="s">
        <v>38</v>
      </c>
      <c r="F4" t="s">
        <v>39</v>
      </c>
      <c r="G4" t="s">
        <v>40</v>
      </c>
      <c r="I4" t="s">
        <v>41</v>
      </c>
      <c r="J4" t="s">
        <v>42</v>
      </c>
      <c r="K4" t="s">
        <v>43</v>
      </c>
      <c r="L4" t="s">
        <v>44</v>
      </c>
      <c r="M4" t="s">
        <v>45</v>
      </c>
      <c r="N4" t="s">
        <v>46</v>
      </c>
      <c r="O4" t="s">
        <v>47</v>
      </c>
      <c r="P4" t="s">
        <v>48</v>
      </c>
      <c r="R4" t="s">
        <v>49</v>
      </c>
      <c r="T4" t="s">
        <v>50</v>
      </c>
    </row>
    <row r="5" spans="1:20" x14ac:dyDescent="0.25">
      <c r="A5" t="s">
        <v>51</v>
      </c>
      <c r="F5" t="s">
        <v>52</v>
      </c>
      <c r="G5" t="s">
        <v>53</v>
      </c>
      <c r="I5" t="s">
        <v>54</v>
      </c>
      <c r="J5" t="s">
        <v>55</v>
      </c>
      <c r="K5" t="s">
        <v>56</v>
      </c>
      <c r="M5" t="s">
        <v>57</v>
      </c>
      <c r="N5" t="s">
        <v>58</v>
      </c>
      <c r="O5" t="s">
        <v>59</v>
      </c>
      <c r="P5" t="s">
        <v>60</v>
      </c>
      <c r="T5" t="s">
        <v>61</v>
      </c>
    </row>
    <row r="6" spans="1:20" x14ac:dyDescent="0.25">
      <c r="A6" t="s">
        <v>62</v>
      </c>
      <c r="G6" t="s">
        <v>63</v>
      </c>
      <c r="I6" t="s">
        <v>64</v>
      </c>
      <c r="K6" t="s">
        <v>65</v>
      </c>
      <c r="M6" t="s">
        <v>66</v>
      </c>
      <c r="N6" t="s">
        <v>67</v>
      </c>
      <c r="O6" t="s">
        <v>68</v>
      </c>
      <c r="P6" t="s">
        <v>69</v>
      </c>
    </row>
    <row r="7" spans="1:20" x14ac:dyDescent="0.25">
      <c r="A7" t="s">
        <v>70</v>
      </c>
      <c r="K7" t="s">
        <v>71</v>
      </c>
      <c r="M7" t="s">
        <v>72</v>
      </c>
      <c r="O7" t="s">
        <v>73</v>
      </c>
      <c r="P7" t="s">
        <v>74</v>
      </c>
    </row>
    <row r="8" spans="1:20" x14ac:dyDescent="0.25">
      <c r="A8" t="s">
        <v>5</v>
      </c>
      <c r="K8" t="s">
        <v>75</v>
      </c>
      <c r="M8" t="s">
        <v>76</v>
      </c>
      <c r="O8" t="s">
        <v>77</v>
      </c>
      <c r="P8" t="s">
        <v>78</v>
      </c>
    </row>
    <row r="9" spans="1:20" s="61" customFormat="1" x14ac:dyDescent="0.25">
      <c r="A9" s="61" t="s">
        <v>79</v>
      </c>
      <c r="K9" s="61" t="s">
        <v>80</v>
      </c>
      <c r="M9" s="61" t="s">
        <v>81</v>
      </c>
      <c r="P9" s="61" t="s">
        <v>82</v>
      </c>
    </row>
    <row r="10" spans="1:20" x14ac:dyDescent="0.25">
      <c r="A10" t="s">
        <v>83</v>
      </c>
    </row>
    <row r="11" spans="1:20" x14ac:dyDescent="0.25">
      <c r="A11" t="s">
        <v>84</v>
      </c>
      <c r="E11" t="s">
        <v>85</v>
      </c>
    </row>
    <row r="12" spans="1:20" ht="30" x14ac:dyDescent="0.25">
      <c r="A12" t="s">
        <v>14</v>
      </c>
      <c r="E12" s="8" t="s">
        <v>86</v>
      </c>
    </row>
    <row r="13" spans="1:20" x14ac:dyDescent="0.25">
      <c r="A13" t="s">
        <v>16</v>
      </c>
      <c r="E13" s="5" t="s">
        <v>87</v>
      </c>
    </row>
    <row r="14" spans="1:20" x14ac:dyDescent="0.25">
      <c r="A14" t="s">
        <v>7</v>
      </c>
    </row>
    <row r="15" spans="1:20" x14ac:dyDescent="0.25">
      <c r="A15" t="s">
        <v>10</v>
      </c>
    </row>
    <row r="16" spans="1:20" x14ac:dyDescent="0.25">
      <c r="A16" t="s">
        <v>88</v>
      </c>
    </row>
    <row r="17" spans="1:6" x14ac:dyDescent="0.25">
      <c r="A17" t="s">
        <v>89</v>
      </c>
      <c r="E17" t="s">
        <v>90</v>
      </c>
    </row>
    <row r="18" spans="1:6" x14ac:dyDescent="0.25">
      <c r="A18" t="s">
        <v>3</v>
      </c>
      <c r="E18" s="7" t="s">
        <v>91</v>
      </c>
      <c r="F18" s="7"/>
    </row>
    <row r="19" spans="1:6" x14ac:dyDescent="0.25">
      <c r="A19" t="s">
        <v>92</v>
      </c>
      <c r="E19" s="6" t="s">
        <v>93</v>
      </c>
    </row>
    <row r="20" spans="1:6" x14ac:dyDescent="0.25">
      <c r="E20" s="2" t="s">
        <v>94</v>
      </c>
      <c r="F20" s="3"/>
    </row>
    <row r="26" spans="1:6" x14ac:dyDescent="0.25">
      <c r="D26" s="4" t="s">
        <v>95</v>
      </c>
      <c r="E26" s="4" t="s">
        <v>96</v>
      </c>
      <c r="F26" s="4" t="s">
        <v>97</v>
      </c>
    </row>
    <row r="27" spans="1:6" x14ac:dyDescent="0.25">
      <c r="D27">
        <v>2020</v>
      </c>
      <c r="E27" s="1" t="s">
        <v>98</v>
      </c>
      <c r="F27" t="s">
        <v>99</v>
      </c>
    </row>
    <row r="28" spans="1:6" x14ac:dyDescent="0.25">
      <c r="D28">
        <v>2021</v>
      </c>
      <c r="E28" s="1" t="s">
        <v>100</v>
      </c>
      <c r="F28" t="s">
        <v>101</v>
      </c>
    </row>
    <row r="29" spans="1:6" x14ac:dyDescent="0.25">
      <c r="D29">
        <v>2022</v>
      </c>
      <c r="E29" s="1" t="s">
        <v>102</v>
      </c>
    </row>
    <row r="30" spans="1:6" x14ac:dyDescent="0.25">
      <c r="D30">
        <v>2023</v>
      </c>
      <c r="E30" s="1"/>
    </row>
    <row r="31" spans="1:6" x14ac:dyDescent="0.2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785CA-F3C0-465C-8C48-C3FC19B7FDE1}">
  <dimension ref="A1:AB67"/>
  <sheetViews>
    <sheetView showGridLines="0" tabSelected="1" topLeftCell="A8" zoomScale="80" zoomScaleNormal="80" workbookViewId="0">
      <pane xSplit="2" ySplit="4" topLeftCell="C12" activePane="bottomRight" state="frozen"/>
      <selection activeCell="A8" sqref="A8"/>
      <selection pane="topRight" activeCell="C8" sqref="C8"/>
      <selection pane="bottomLeft" activeCell="A12" sqref="A12"/>
      <selection pane="bottomRight" activeCell="B8" sqref="B8:C11"/>
    </sheetView>
  </sheetViews>
  <sheetFormatPr baseColWidth="10" defaultColWidth="11.42578125" defaultRowHeight="15" x14ac:dyDescent="0.25"/>
  <cols>
    <col min="1" max="1" width="10.42578125" style="57" hidden="1" customWidth="1"/>
    <col min="2" max="2" width="29" style="29" customWidth="1"/>
    <col min="3" max="3" width="29" style="14" customWidth="1"/>
    <col min="4" max="4" width="34.42578125" style="14" customWidth="1"/>
    <col min="5" max="5" width="25.85546875" style="14" customWidth="1"/>
    <col min="6" max="6" width="19.42578125" style="14" customWidth="1"/>
    <col min="7" max="7" width="16.42578125" style="39" customWidth="1"/>
    <col min="8" max="8" width="25.42578125" style="39" customWidth="1"/>
    <col min="9" max="9" width="16.85546875" style="38" customWidth="1"/>
    <col min="10" max="10" width="19.140625" style="38" customWidth="1"/>
    <col min="11" max="11" width="16.85546875" style="38" customWidth="1"/>
    <col min="12" max="12" width="19.85546875" style="38" customWidth="1"/>
    <col min="13" max="13" width="15.42578125" style="14" customWidth="1"/>
    <col min="14" max="14" width="19.42578125" style="14" customWidth="1"/>
    <col min="15" max="16" width="40.42578125" style="14" customWidth="1"/>
    <col min="17" max="17" width="34.42578125" style="14" customWidth="1"/>
    <col min="18" max="18" width="43.42578125" style="14" customWidth="1"/>
    <col min="19" max="19" width="58.42578125" style="14" customWidth="1"/>
    <col min="20" max="20" width="22.42578125" style="43" customWidth="1"/>
    <col min="21" max="21" width="19.85546875" style="14" customWidth="1"/>
    <col min="22" max="22" width="44" style="14" customWidth="1"/>
    <col min="23" max="23" width="34.140625" style="14" customWidth="1"/>
    <col min="24" max="24" width="28.42578125" style="14" customWidth="1"/>
    <col min="25" max="25" width="33" style="14" customWidth="1"/>
    <col min="26" max="26" width="50.5703125" style="14" customWidth="1"/>
    <col min="27" max="27" width="11.42578125" style="14"/>
    <col min="28" max="28" width="12.5703125" style="14" bestFit="1" customWidth="1"/>
    <col min="29" max="16384" width="11.42578125" style="14"/>
  </cols>
  <sheetData>
    <row r="1" spans="1:26" ht="75" customHeight="1" x14ac:dyDescent="0.25">
      <c r="B1" s="13"/>
      <c r="C1" s="13"/>
      <c r="D1" s="104" t="s">
        <v>103</v>
      </c>
      <c r="E1" s="104"/>
      <c r="F1" s="104"/>
      <c r="G1" s="104"/>
      <c r="H1" s="104"/>
      <c r="I1" s="104"/>
      <c r="J1" s="104"/>
      <c r="K1" s="104"/>
      <c r="L1" s="104"/>
      <c r="M1" s="104"/>
      <c r="N1" s="104"/>
      <c r="O1" s="104"/>
      <c r="P1" s="104"/>
      <c r="Q1" s="104"/>
      <c r="R1" s="104"/>
      <c r="S1" s="104"/>
      <c r="T1" s="104"/>
      <c r="U1" s="104"/>
      <c r="V1" s="104"/>
      <c r="W1" s="104"/>
      <c r="X1" s="104"/>
      <c r="Y1" s="104"/>
      <c r="Z1" s="104"/>
    </row>
    <row r="2" spans="1:26" ht="26.25" customHeight="1" x14ac:dyDescent="0.25">
      <c r="B2" s="50" t="s">
        <v>104</v>
      </c>
      <c r="C2" s="105" t="s">
        <v>15</v>
      </c>
      <c r="D2" s="106"/>
      <c r="E2" s="106"/>
      <c r="F2" s="106"/>
      <c r="G2" s="106"/>
      <c r="H2" s="107"/>
      <c r="I2" s="108" t="s">
        <v>105</v>
      </c>
      <c r="J2" s="109"/>
      <c r="K2" s="105" t="s">
        <v>32</v>
      </c>
      <c r="L2" s="106"/>
      <c r="M2" s="106"/>
      <c r="N2" s="106"/>
      <c r="O2" s="106"/>
      <c r="P2" s="106"/>
      <c r="Q2" s="106"/>
      <c r="R2" s="106"/>
      <c r="S2" s="106"/>
      <c r="T2" s="106"/>
      <c r="U2" s="106"/>
      <c r="V2" s="106"/>
      <c r="W2" s="106"/>
      <c r="X2" s="106"/>
      <c r="Y2" s="106"/>
      <c r="Z2" s="106"/>
    </row>
    <row r="3" spans="1:26" ht="26.25" customHeight="1" x14ac:dyDescent="0.25">
      <c r="B3" s="50" t="s">
        <v>106</v>
      </c>
      <c r="C3" s="105"/>
      <c r="D3" s="106"/>
      <c r="E3" s="106"/>
      <c r="F3" s="106"/>
      <c r="G3" s="106"/>
      <c r="H3" s="107"/>
      <c r="I3" s="40"/>
      <c r="J3" s="44" t="s">
        <v>107</v>
      </c>
      <c r="K3" s="105"/>
      <c r="L3" s="106"/>
      <c r="M3" s="106"/>
      <c r="N3" s="106"/>
      <c r="O3" s="106"/>
      <c r="P3" s="106"/>
      <c r="Q3" s="106"/>
      <c r="R3" s="106"/>
      <c r="S3" s="106"/>
      <c r="T3" s="106"/>
      <c r="U3" s="106"/>
      <c r="V3" s="106"/>
      <c r="W3" s="106"/>
      <c r="X3" s="106"/>
      <c r="Y3" s="106"/>
      <c r="Z3" s="106"/>
    </row>
    <row r="4" spans="1:26" ht="27.75" customHeight="1" x14ac:dyDescent="0.25">
      <c r="B4" s="15" t="s">
        <v>108</v>
      </c>
      <c r="C4" s="105">
        <v>2022</v>
      </c>
      <c r="D4" s="106"/>
      <c r="E4" s="106"/>
      <c r="F4" s="106"/>
      <c r="G4" s="106"/>
      <c r="H4" s="107"/>
      <c r="I4" s="108" t="s">
        <v>109</v>
      </c>
      <c r="J4" s="109"/>
      <c r="K4" s="105" t="s">
        <v>98</v>
      </c>
      <c r="L4" s="106"/>
      <c r="M4" s="106"/>
      <c r="N4" s="106"/>
      <c r="O4" s="106"/>
      <c r="P4" s="106"/>
      <c r="Q4" s="106"/>
      <c r="R4" s="106"/>
      <c r="S4" s="106"/>
      <c r="T4" s="106"/>
      <c r="U4" s="106"/>
      <c r="V4" s="106"/>
      <c r="W4" s="106"/>
      <c r="X4" s="106"/>
      <c r="Y4" s="106"/>
      <c r="Z4" s="106"/>
    </row>
    <row r="5" spans="1:26" ht="38.25" customHeight="1" x14ac:dyDescent="0.25">
      <c r="B5" s="15" t="s">
        <v>85</v>
      </c>
      <c r="C5" s="105" t="s">
        <v>86</v>
      </c>
      <c r="D5" s="106"/>
      <c r="E5" s="106"/>
      <c r="F5" s="106"/>
      <c r="G5" s="106"/>
      <c r="H5" s="107"/>
      <c r="I5" s="108" t="s">
        <v>90</v>
      </c>
      <c r="J5" s="109"/>
      <c r="K5" s="105" t="s">
        <v>91</v>
      </c>
      <c r="L5" s="106"/>
      <c r="M5" s="106"/>
      <c r="N5" s="106"/>
      <c r="O5" s="106"/>
      <c r="P5" s="106"/>
      <c r="Q5" s="106"/>
      <c r="R5" s="106"/>
      <c r="S5" s="106"/>
      <c r="T5" s="106"/>
      <c r="U5" s="106"/>
      <c r="V5" s="106"/>
      <c r="W5" s="106"/>
      <c r="X5" s="106"/>
      <c r="Y5" s="106"/>
      <c r="Z5" s="106"/>
    </row>
    <row r="6" spans="1:26" ht="19.5" customHeight="1" thickBot="1" x14ac:dyDescent="0.3">
      <c r="B6" s="113" t="s">
        <v>110</v>
      </c>
      <c r="C6" s="113"/>
      <c r="D6" s="113"/>
      <c r="E6" s="113"/>
      <c r="F6" s="113"/>
      <c r="G6" s="113"/>
      <c r="H6" s="113"/>
      <c r="I6" s="113"/>
      <c r="J6" s="113"/>
      <c r="K6" s="113"/>
      <c r="L6" s="113"/>
      <c r="M6" s="113"/>
      <c r="N6" s="113"/>
      <c r="O6" s="113"/>
      <c r="P6" s="113"/>
      <c r="Q6" s="113"/>
      <c r="R6" s="113"/>
      <c r="S6" s="113"/>
      <c r="T6" s="113"/>
      <c r="U6" s="113"/>
      <c r="V6" s="113"/>
      <c r="W6" s="113"/>
      <c r="X6" s="113"/>
      <c r="Y6" s="113"/>
      <c r="Z6" s="113"/>
    </row>
    <row r="7" spans="1:26" ht="15.75" thickBot="1" x14ac:dyDescent="0.3">
      <c r="B7" s="114" t="s">
        <v>111</v>
      </c>
      <c r="C7" s="115"/>
      <c r="D7" s="115"/>
      <c r="E7" s="115"/>
      <c r="F7" s="115"/>
      <c r="G7" s="115"/>
      <c r="H7" s="115"/>
      <c r="I7" s="33"/>
      <c r="J7" s="33"/>
      <c r="K7" s="33"/>
      <c r="L7" s="33"/>
      <c r="M7" s="116" t="s">
        <v>112</v>
      </c>
      <c r="N7" s="117"/>
      <c r="O7" s="117"/>
      <c r="P7" s="117"/>
      <c r="Q7" s="117"/>
      <c r="R7" s="117"/>
      <c r="S7" s="117"/>
      <c r="T7" s="117"/>
      <c r="U7" s="117"/>
      <c r="V7" s="117"/>
      <c r="W7" s="117"/>
      <c r="X7" s="117"/>
      <c r="Y7" s="117"/>
      <c r="Z7" s="117"/>
    </row>
    <row r="8" spans="1:26" ht="18" customHeight="1" x14ac:dyDescent="0.25">
      <c r="B8" s="118" t="s">
        <v>113</v>
      </c>
      <c r="C8" s="119"/>
      <c r="D8" s="119" t="s">
        <v>114</v>
      </c>
      <c r="E8" s="126" t="s">
        <v>115</v>
      </c>
      <c r="F8" s="119" t="s">
        <v>116</v>
      </c>
      <c r="G8" s="129" t="s">
        <v>117</v>
      </c>
      <c r="H8" s="129" t="s">
        <v>118</v>
      </c>
      <c r="I8" s="133" t="s">
        <v>119</v>
      </c>
      <c r="J8" s="134"/>
      <c r="K8" s="137" t="s">
        <v>120</v>
      </c>
      <c r="L8" s="138"/>
      <c r="M8" s="110"/>
      <c r="N8" s="111"/>
      <c r="O8" s="111"/>
      <c r="P8" s="111"/>
      <c r="Q8" s="46"/>
      <c r="R8" s="46"/>
      <c r="S8" s="46"/>
      <c r="T8" s="141"/>
      <c r="U8" s="142"/>
      <c r="V8" s="142"/>
      <c r="W8" s="142"/>
      <c r="X8" s="142"/>
      <c r="Y8" s="142"/>
      <c r="Z8" s="142"/>
    </row>
    <row r="9" spans="1:26" ht="18" customHeight="1" x14ac:dyDescent="0.25">
      <c r="B9" s="120"/>
      <c r="C9" s="121"/>
      <c r="D9" s="121"/>
      <c r="E9" s="127"/>
      <c r="F9" s="121"/>
      <c r="G9" s="130"/>
      <c r="H9" s="130"/>
      <c r="I9" s="135"/>
      <c r="J9" s="136"/>
      <c r="K9" s="139"/>
      <c r="L9" s="140"/>
      <c r="M9" s="143" t="s">
        <v>121</v>
      </c>
      <c r="N9" s="144"/>
      <c r="O9" s="144"/>
      <c r="P9" s="144"/>
      <c r="Q9" s="144"/>
      <c r="R9" s="144"/>
      <c r="S9" s="145"/>
      <c r="T9" s="146" t="s">
        <v>122</v>
      </c>
      <c r="U9" s="147"/>
      <c r="V9" s="147"/>
      <c r="W9" s="147"/>
      <c r="X9" s="147"/>
      <c r="Y9" s="147"/>
      <c r="Z9" s="147"/>
    </row>
    <row r="10" spans="1:26" ht="18" customHeight="1" thickBot="1" x14ac:dyDescent="0.3">
      <c r="B10" s="122"/>
      <c r="C10" s="123"/>
      <c r="D10" s="123"/>
      <c r="E10" s="127"/>
      <c r="F10" s="123"/>
      <c r="G10" s="131"/>
      <c r="H10" s="131"/>
      <c r="I10" s="163" t="s">
        <v>123</v>
      </c>
      <c r="J10" s="165" t="s">
        <v>124</v>
      </c>
      <c r="K10" s="163" t="s">
        <v>123</v>
      </c>
      <c r="L10" s="165" t="s">
        <v>124</v>
      </c>
      <c r="M10" s="110" t="s">
        <v>125</v>
      </c>
      <c r="N10" s="111"/>
      <c r="O10" s="111"/>
      <c r="P10" s="111"/>
      <c r="Q10" s="111"/>
      <c r="R10" s="111"/>
      <c r="S10" s="112"/>
      <c r="T10" s="154" t="s">
        <v>125</v>
      </c>
      <c r="U10" s="155"/>
      <c r="V10" s="155"/>
      <c r="W10" s="155"/>
      <c r="X10" s="155"/>
      <c r="Y10" s="155"/>
      <c r="Z10" s="155"/>
    </row>
    <row r="11" spans="1:26" ht="60" customHeight="1" thickBot="1" x14ac:dyDescent="0.3">
      <c r="A11" s="56" t="s">
        <v>126</v>
      </c>
      <c r="B11" s="124"/>
      <c r="C11" s="125"/>
      <c r="D11" s="125"/>
      <c r="E11" s="128"/>
      <c r="F11" s="125"/>
      <c r="G11" s="132"/>
      <c r="H11" s="132"/>
      <c r="I11" s="164"/>
      <c r="J11" s="166"/>
      <c r="K11" s="164"/>
      <c r="L11" s="166"/>
      <c r="M11" s="16" t="s">
        <v>127</v>
      </c>
      <c r="N11" s="16" t="s">
        <v>128</v>
      </c>
      <c r="O11" s="17" t="s">
        <v>129</v>
      </c>
      <c r="P11" s="17" t="s">
        <v>130</v>
      </c>
      <c r="Q11" s="18" t="s">
        <v>131</v>
      </c>
      <c r="R11" s="18" t="s">
        <v>132</v>
      </c>
      <c r="S11" s="32" t="s">
        <v>133</v>
      </c>
      <c r="T11" s="41" t="s">
        <v>127</v>
      </c>
      <c r="U11" s="19" t="s">
        <v>128</v>
      </c>
      <c r="V11" s="30" t="s">
        <v>129</v>
      </c>
      <c r="W11" s="30" t="s">
        <v>130</v>
      </c>
      <c r="X11" s="31" t="s">
        <v>131</v>
      </c>
      <c r="Y11" s="31" t="s">
        <v>132</v>
      </c>
      <c r="Z11" s="19" t="s">
        <v>133</v>
      </c>
    </row>
    <row r="12" spans="1:26" ht="45" x14ac:dyDescent="0.25">
      <c r="A12" s="58" t="s">
        <v>134</v>
      </c>
      <c r="B12" s="156" t="s">
        <v>135</v>
      </c>
      <c r="C12" s="49" t="s">
        <v>136</v>
      </c>
      <c r="D12" s="49" t="s">
        <v>136</v>
      </c>
      <c r="E12" s="49" t="s">
        <v>137</v>
      </c>
      <c r="F12" s="49" t="s">
        <v>101</v>
      </c>
      <c r="G12" s="20">
        <v>0</v>
      </c>
      <c r="H12" s="20">
        <v>0</v>
      </c>
      <c r="I12" s="34">
        <v>698</v>
      </c>
      <c r="J12" s="22">
        <v>40779029689</v>
      </c>
      <c r="K12" s="34">
        <v>873</v>
      </c>
      <c r="L12" s="22">
        <v>48080490633</v>
      </c>
      <c r="M12" s="21">
        <v>860</v>
      </c>
      <c r="N12" s="22">
        <v>0</v>
      </c>
      <c r="O12" s="11">
        <f>IFERROR((1-(M12/I12)),0)</f>
        <v>-0.23209169054441259</v>
      </c>
      <c r="P12" s="11">
        <f>IFERROR((1-(N12/J12)),0)</f>
        <v>1</v>
      </c>
      <c r="Q12" s="12">
        <f>IFERROR((O12/H12),0)</f>
        <v>0</v>
      </c>
      <c r="R12" s="12">
        <f>IFERROR((P12/G12),0)</f>
        <v>0</v>
      </c>
      <c r="S12" s="89"/>
      <c r="T12" s="42"/>
      <c r="U12" s="22"/>
      <c r="V12" s="9">
        <f>IFERROR((1-(T12/K12)),0)</f>
        <v>1</v>
      </c>
      <c r="W12" s="9">
        <f>IFERROR((1-(U12/L12)),0)</f>
        <v>1</v>
      </c>
      <c r="X12" s="10">
        <f>IFERROR((V12/H12),0)</f>
        <v>0</v>
      </c>
      <c r="Y12" s="10">
        <f>IFERROR((W12/G12),0)</f>
        <v>0</v>
      </c>
      <c r="Z12" s="23"/>
    </row>
    <row r="13" spans="1:26" ht="50.25" customHeight="1" x14ac:dyDescent="0.25">
      <c r="A13" s="58" t="s">
        <v>138</v>
      </c>
      <c r="B13" s="157"/>
      <c r="C13" s="48" t="s">
        <v>139</v>
      </c>
      <c r="D13" s="48" t="s">
        <v>140</v>
      </c>
      <c r="E13" s="48" t="s">
        <v>141</v>
      </c>
      <c r="F13" s="48" t="s">
        <v>99</v>
      </c>
      <c r="G13" s="24">
        <v>0.01</v>
      </c>
      <c r="H13" s="24">
        <v>0.01</v>
      </c>
      <c r="I13" s="35">
        <v>2044</v>
      </c>
      <c r="J13" s="22">
        <v>23702680</v>
      </c>
      <c r="K13" s="35">
        <v>3204</v>
      </c>
      <c r="L13" s="26">
        <v>53214668</v>
      </c>
      <c r="M13" s="25">
        <v>1929</v>
      </c>
      <c r="N13" s="26">
        <v>25173161</v>
      </c>
      <c r="O13" s="11">
        <f t="shared" ref="O13:P32" si="0">IFERROR((1-(M13/I13)),0)</f>
        <v>5.6262230919765122E-2</v>
      </c>
      <c r="P13" s="11">
        <f t="shared" si="0"/>
        <v>-6.2038596479385477E-2</v>
      </c>
      <c r="Q13" s="12">
        <f t="shared" ref="Q13:Q32" si="1">IFERROR((O13/H13),0)</f>
        <v>5.6262230919765122</v>
      </c>
      <c r="R13" s="12">
        <f t="shared" ref="R13:R32" si="2">IFERROR((P13/G13),0)</f>
        <v>-6.2038596479385477</v>
      </c>
      <c r="S13" s="89"/>
      <c r="T13" s="42">
        <v>2973</v>
      </c>
      <c r="U13" s="22">
        <v>54519530</v>
      </c>
      <c r="V13" s="9">
        <f>IFERROR((1-(T13/K13)),0)</f>
        <v>7.2097378277153568E-2</v>
      </c>
      <c r="W13" s="9">
        <f>IFERROR((1-(U13/L13)),0)</f>
        <v>-2.4520720490072367E-2</v>
      </c>
      <c r="X13" s="10">
        <f t="shared" ref="X13:X32" si="3">IFERROR((V13/H13),0)</f>
        <v>7.2097378277153563</v>
      </c>
      <c r="Y13" s="10">
        <f t="shared" ref="Y13:Y32" si="4">IFERROR((W13/G13),0)</f>
        <v>-2.4520720490072367</v>
      </c>
      <c r="Z13" s="23"/>
    </row>
    <row r="14" spans="1:26" ht="35.1" customHeight="1" x14ac:dyDescent="0.25">
      <c r="A14" s="58" t="s">
        <v>142</v>
      </c>
      <c r="B14" s="158" t="s">
        <v>143</v>
      </c>
      <c r="C14" s="159" t="s">
        <v>144</v>
      </c>
      <c r="D14" s="48" t="s">
        <v>145</v>
      </c>
      <c r="E14" s="48" t="s">
        <v>146</v>
      </c>
      <c r="F14" s="48" t="s">
        <v>101</v>
      </c>
      <c r="G14" s="24">
        <v>0</v>
      </c>
      <c r="H14" s="24">
        <v>0</v>
      </c>
      <c r="I14" s="35">
        <v>0</v>
      </c>
      <c r="J14" s="22">
        <v>0</v>
      </c>
      <c r="K14" s="35">
        <v>0</v>
      </c>
      <c r="L14" s="35">
        <v>0</v>
      </c>
      <c r="M14" s="25">
        <v>0</v>
      </c>
      <c r="N14" s="68">
        <v>0</v>
      </c>
      <c r="O14" s="11">
        <f t="shared" si="0"/>
        <v>0</v>
      </c>
      <c r="P14" s="11">
        <f t="shared" si="0"/>
        <v>0</v>
      </c>
      <c r="Q14" s="12">
        <f t="shared" si="1"/>
        <v>0</v>
      </c>
      <c r="R14" s="12">
        <f t="shared" si="2"/>
        <v>0</v>
      </c>
      <c r="S14" s="89"/>
      <c r="T14" s="42"/>
      <c r="U14" s="22"/>
      <c r="V14" s="9">
        <f t="shared" ref="V14:W32" si="5">IFERROR((1-(T14/K14)),0)</f>
        <v>0</v>
      </c>
      <c r="W14" s="9">
        <f t="shared" si="5"/>
        <v>0</v>
      </c>
      <c r="X14" s="10">
        <f t="shared" si="3"/>
        <v>0</v>
      </c>
      <c r="Y14" s="10">
        <f t="shared" si="4"/>
        <v>0</v>
      </c>
      <c r="Z14" s="23"/>
    </row>
    <row r="15" spans="1:26" ht="75.75" customHeight="1" x14ac:dyDescent="0.25">
      <c r="A15" s="58" t="s">
        <v>138</v>
      </c>
      <c r="B15" s="158"/>
      <c r="C15" s="159"/>
      <c r="D15" s="48" t="s">
        <v>147</v>
      </c>
      <c r="E15" s="48" t="s">
        <v>148</v>
      </c>
      <c r="F15" s="48" t="s">
        <v>101</v>
      </c>
      <c r="G15" s="67">
        <v>0</v>
      </c>
      <c r="H15" s="67">
        <v>0</v>
      </c>
      <c r="I15" s="60">
        <v>0</v>
      </c>
      <c r="J15" s="59">
        <v>0</v>
      </c>
      <c r="K15" s="60">
        <v>0</v>
      </c>
      <c r="L15" s="60">
        <v>0</v>
      </c>
      <c r="M15" s="25">
        <v>3</v>
      </c>
      <c r="N15" s="68">
        <v>50038920</v>
      </c>
      <c r="O15" s="11">
        <f t="shared" si="0"/>
        <v>0</v>
      </c>
      <c r="P15" s="11">
        <f t="shared" si="0"/>
        <v>0</v>
      </c>
      <c r="Q15" s="12">
        <f t="shared" si="1"/>
        <v>0</v>
      </c>
      <c r="R15" s="12">
        <f t="shared" si="2"/>
        <v>0</v>
      </c>
      <c r="S15" s="89"/>
      <c r="T15" s="69">
        <v>15</v>
      </c>
      <c r="U15" s="59">
        <v>77038920</v>
      </c>
      <c r="V15" s="70">
        <f t="shared" si="5"/>
        <v>0</v>
      </c>
      <c r="W15" s="70">
        <f t="shared" si="5"/>
        <v>0</v>
      </c>
      <c r="X15" s="71">
        <f t="shared" si="3"/>
        <v>0</v>
      </c>
      <c r="Y15" s="71">
        <f t="shared" si="4"/>
        <v>0</v>
      </c>
      <c r="Z15" s="63" t="s">
        <v>149</v>
      </c>
    </row>
    <row r="16" spans="1:26" ht="45" x14ac:dyDescent="0.25">
      <c r="A16" s="58" t="s">
        <v>150</v>
      </c>
      <c r="B16" s="158" t="s">
        <v>151</v>
      </c>
      <c r="C16" s="159" t="s">
        <v>152</v>
      </c>
      <c r="D16" s="48" t="s">
        <v>153</v>
      </c>
      <c r="E16" s="48" t="s">
        <v>154</v>
      </c>
      <c r="F16" s="48" t="s">
        <v>99</v>
      </c>
      <c r="G16" s="51">
        <v>0.01</v>
      </c>
      <c r="H16" s="51">
        <v>0.01</v>
      </c>
      <c r="I16" s="35">
        <v>32</v>
      </c>
      <c r="J16" s="22">
        <v>11032678</v>
      </c>
      <c r="K16" s="35">
        <v>32</v>
      </c>
      <c r="L16" s="22">
        <v>17919622</v>
      </c>
      <c r="M16" s="25">
        <v>20</v>
      </c>
      <c r="N16" s="26">
        <v>7153677</v>
      </c>
      <c r="O16" s="11">
        <f>IFERROR((1-(M16/I16)),0)</f>
        <v>0.375</v>
      </c>
      <c r="P16" s="11">
        <f>IFERROR((1-(N16/J16)),0)</f>
        <v>0.35159197068925607</v>
      </c>
      <c r="Q16" s="12">
        <f t="shared" si="1"/>
        <v>37.5</v>
      </c>
      <c r="R16" s="12">
        <f>IFERROR((P16/G16),0)</f>
        <v>35.159197068925607</v>
      </c>
      <c r="S16" s="89"/>
      <c r="T16" s="95">
        <v>20</v>
      </c>
      <c r="U16" s="22">
        <v>15156287</v>
      </c>
      <c r="V16" s="9">
        <f t="shared" si="5"/>
        <v>0.375</v>
      </c>
      <c r="W16" s="9">
        <f t="shared" si="5"/>
        <v>0.15420721486200994</v>
      </c>
      <c r="X16" s="10">
        <f t="shared" si="3"/>
        <v>37.5</v>
      </c>
      <c r="Y16" s="10">
        <f t="shared" si="4"/>
        <v>15.420721486200994</v>
      </c>
      <c r="Z16" s="63" t="s">
        <v>155</v>
      </c>
    </row>
    <row r="17" spans="1:28" ht="48" customHeight="1" x14ac:dyDescent="0.25">
      <c r="A17" s="58" t="s">
        <v>150</v>
      </c>
      <c r="B17" s="158"/>
      <c r="C17" s="159"/>
      <c r="D17" s="48" t="s">
        <v>156</v>
      </c>
      <c r="E17" s="48" t="s">
        <v>157</v>
      </c>
      <c r="F17" s="48" t="s">
        <v>99</v>
      </c>
      <c r="G17" s="51">
        <v>0.01</v>
      </c>
      <c r="H17" s="51">
        <v>0.01</v>
      </c>
      <c r="I17" s="35">
        <v>0</v>
      </c>
      <c r="J17" s="22">
        <v>0</v>
      </c>
      <c r="K17" s="35">
        <v>0</v>
      </c>
      <c r="L17" s="35">
        <v>0</v>
      </c>
      <c r="M17" s="25">
        <v>1</v>
      </c>
      <c r="N17" s="54">
        <v>199931</v>
      </c>
      <c r="O17" s="11">
        <f t="shared" si="0"/>
        <v>0</v>
      </c>
      <c r="P17" s="11">
        <f>IFERROR((1-(N17/J17)),0)</f>
        <v>0</v>
      </c>
      <c r="Q17" s="12">
        <f t="shared" si="1"/>
        <v>0</v>
      </c>
      <c r="R17" s="12">
        <f t="shared" si="2"/>
        <v>0</v>
      </c>
      <c r="S17" s="89"/>
      <c r="T17" s="25">
        <v>1</v>
      </c>
      <c r="U17" s="54">
        <v>199931</v>
      </c>
      <c r="V17" s="9">
        <f t="shared" si="5"/>
        <v>0</v>
      </c>
      <c r="W17" s="9">
        <f t="shared" si="5"/>
        <v>0</v>
      </c>
      <c r="X17" s="10">
        <f t="shared" si="3"/>
        <v>0</v>
      </c>
      <c r="Y17" s="10">
        <f t="shared" si="4"/>
        <v>0</v>
      </c>
      <c r="Z17" s="23"/>
    </row>
    <row r="18" spans="1:28" ht="45" x14ac:dyDescent="0.25">
      <c r="A18" s="58" t="s">
        <v>150</v>
      </c>
      <c r="B18" s="158"/>
      <c r="C18" s="48" t="s">
        <v>158</v>
      </c>
      <c r="D18" s="48" t="s">
        <v>159</v>
      </c>
      <c r="E18" s="48" t="s">
        <v>154</v>
      </c>
      <c r="F18" s="48" t="s">
        <v>99</v>
      </c>
      <c r="G18" s="51">
        <v>0.01</v>
      </c>
      <c r="H18" s="51">
        <v>0.01</v>
      </c>
      <c r="I18" s="35">
        <v>1</v>
      </c>
      <c r="J18" s="22">
        <v>51516668</v>
      </c>
      <c r="K18" s="35">
        <v>1</v>
      </c>
      <c r="L18" s="22">
        <v>103032488</v>
      </c>
      <c r="M18" s="25">
        <v>1</v>
      </c>
      <c r="N18" s="26">
        <v>51539918</v>
      </c>
      <c r="O18" s="11">
        <f t="shared" si="0"/>
        <v>0</v>
      </c>
      <c r="P18" s="75">
        <f>IFERROR((1-(N18/J18)),0)</f>
        <v>-4.5131024390010488E-4</v>
      </c>
      <c r="Q18" s="12">
        <f t="shared" si="1"/>
        <v>0</v>
      </c>
      <c r="R18" s="12">
        <f t="shared" si="2"/>
        <v>-4.5131024390010488E-2</v>
      </c>
      <c r="S18" s="89"/>
      <c r="T18" s="42">
        <v>1</v>
      </c>
      <c r="U18" s="22">
        <v>103056238</v>
      </c>
      <c r="V18" s="9">
        <f t="shared" si="5"/>
        <v>0</v>
      </c>
      <c r="W18" s="99">
        <f>IFERROR((1-(U18/L18)),0)</f>
        <v>-2.3050981744709986E-4</v>
      </c>
      <c r="X18" s="100">
        <f>IFERROR((V18/H18),0)</f>
        <v>0</v>
      </c>
      <c r="Y18" s="101">
        <f t="shared" si="4"/>
        <v>-2.3050981744709986E-2</v>
      </c>
      <c r="Z18" s="63" t="s">
        <v>160</v>
      </c>
    </row>
    <row r="19" spans="1:28" ht="30" x14ac:dyDescent="0.25">
      <c r="A19" s="58" t="s">
        <v>150</v>
      </c>
      <c r="B19" s="158"/>
      <c r="C19" s="159" t="s">
        <v>161</v>
      </c>
      <c r="D19" s="48" t="s">
        <v>162</v>
      </c>
      <c r="E19" s="48" t="s">
        <v>148</v>
      </c>
      <c r="F19" s="48" t="s">
        <v>101</v>
      </c>
      <c r="G19" s="51">
        <v>0</v>
      </c>
      <c r="H19" s="51">
        <v>0</v>
      </c>
      <c r="I19" s="35">
        <v>0</v>
      </c>
      <c r="J19" s="59">
        <v>0</v>
      </c>
      <c r="K19" s="35">
        <v>0</v>
      </c>
      <c r="L19" s="60">
        <v>0</v>
      </c>
      <c r="M19" s="25">
        <v>0</v>
      </c>
      <c r="N19" s="26">
        <v>0</v>
      </c>
      <c r="O19" s="11">
        <f t="shared" si="0"/>
        <v>0</v>
      </c>
      <c r="P19" s="11">
        <f t="shared" si="0"/>
        <v>0</v>
      </c>
      <c r="Q19" s="12">
        <f t="shared" si="1"/>
        <v>0</v>
      </c>
      <c r="R19" s="12">
        <f t="shared" si="2"/>
        <v>0</v>
      </c>
      <c r="S19" s="73" t="s">
        <v>163</v>
      </c>
      <c r="T19" s="42"/>
      <c r="U19" s="22"/>
      <c r="V19" s="9">
        <f t="shared" si="5"/>
        <v>0</v>
      </c>
      <c r="W19" s="9">
        <f t="shared" si="5"/>
        <v>0</v>
      </c>
      <c r="X19" s="10">
        <f t="shared" si="3"/>
        <v>0</v>
      </c>
      <c r="Y19" s="10">
        <f t="shared" si="4"/>
        <v>0</v>
      </c>
      <c r="Z19" s="63"/>
    </row>
    <row r="20" spans="1:28" ht="45" x14ac:dyDescent="0.25">
      <c r="A20" s="58" t="s">
        <v>150</v>
      </c>
      <c r="B20" s="158"/>
      <c r="C20" s="159"/>
      <c r="D20" s="48" t="s">
        <v>164</v>
      </c>
      <c r="E20" s="48" t="s">
        <v>165</v>
      </c>
      <c r="F20" s="48" t="s">
        <v>99</v>
      </c>
      <c r="G20" s="51">
        <v>0.01</v>
      </c>
      <c r="H20" s="51">
        <v>0.01</v>
      </c>
      <c r="I20" s="35">
        <v>5</v>
      </c>
      <c r="J20" s="59">
        <v>0</v>
      </c>
      <c r="K20" s="35">
        <v>5</v>
      </c>
      <c r="L20" s="60">
        <v>0</v>
      </c>
      <c r="M20" s="25">
        <v>5</v>
      </c>
      <c r="N20" s="26">
        <v>0</v>
      </c>
      <c r="O20" s="11">
        <f t="shared" si="0"/>
        <v>0</v>
      </c>
      <c r="P20" s="11">
        <f t="shared" si="0"/>
        <v>0</v>
      </c>
      <c r="Q20" s="12">
        <f t="shared" si="1"/>
        <v>0</v>
      </c>
      <c r="R20" s="12">
        <f t="shared" si="2"/>
        <v>0</v>
      </c>
      <c r="S20" s="73" t="s">
        <v>166</v>
      </c>
      <c r="T20" s="42"/>
      <c r="U20" s="22"/>
      <c r="V20" s="9">
        <f t="shared" si="5"/>
        <v>1</v>
      </c>
      <c r="W20" s="9">
        <f t="shared" si="5"/>
        <v>0</v>
      </c>
      <c r="X20" s="10">
        <f t="shared" si="3"/>
        <v>100</v>
      </c>
      <c r="Y20" s="10">
        <f t="shared" si="4"/>
        <v>0</v>
      </c>
      <c r="Z20" s="64"/>
    </row>
    <row r="21" spans="1:28" ht="40.5" customHeight="1" x14ac:dyDescent="0.25">
      <c r="A21" s="58" t="s">
        <v>150</v>
      </c>
      <c r="B21" s="158"/>
      <c r="C21" s="159"/>
      <c r="D21" s="48" t="s">
        <v>167</v>
      </c>
      <c r="E21" s="48" t="s">
        <v>148</v>
      </c>
      <c r="F21" s="48" t="s">
        <v>99</v>
      </c>
      <c r="G21" s="51">
        <v>0.01</v>
      </c>
      <c r="H21" s="51">
        <v>0.01</v>
      </c>
      <c r="I21" s="35">
        <v>0</v>
      </c>
      <c r="J21" s="22">
        <v>32357274</v>
      </c>
      <c r="K21" s="35">
        <v>0</v>
      </c>
      <c r="L21" s="22">
        <v>64100193</v>
      </c>
      <c r="M21" s="25">
        <v>0</v>
      </c>
      <c r="N21" s="26">
        <v>28064760</v>
      </c>
      <c r="O21" s="11">
        <f>IFERROR((1-(M21/I21)),0)</f>
        <v>0</v>
      </c>
      <c r="P21" s="11">
        <f>IFERROR((1-(N21/J21)),0)</f>
        <v>0.13265993915309426</v>
      </c>
      <c r="Q21" s="12">
        <f t="shared" si="1"/>
        <v>0</v>
      </c>
      <c r="R21" s="12">
        <f t="shared" si="2"/>
        <v>13.265993915309426</v>
      </c>
      <c r="S21" s="73" t="s">
        <v>168</v>
      </c>
      <c r="T21" s="69" t="s">
        <v>169</v>
      </c>
      <c r="U21" s="68">
        <v>61907574</v>
      </c>
      <c r="V21" s="9">
        <f t="shared" si="5"/>
        <v>0</v>
      </c>
      <c r="W21" s="9">
        <f t="shared" si="5"/>
        <v>3.420612165707515E-2</v>
      </c>
      <c r="X21" s="10">
        <f t="shared" si="3"/>
        <v>0</v>
      </c>
      <c r="Y21" s="10">
        <f t="shared" si="4"/>
        <v>3.420612165707515</v>
      </c>
      <c r="Z21" s="23"/>
      <c r="AB21" s="97"/>
    </row>
    <row r="22" spans="1:28" ht="63.75" customHeight="1" x14ac:dyDescent="0.25">
      <c r="A22" s="58" t="s">
        <v>150</v>
      </c>
      <c r="B22" s="158"/>
      <c r="C22" s="159"/>
      <c r="D22" s="48" t="s">
        <v>170</v>
      </c>
      <c r="E22" s="48" t="s">
        <v>171</v>
      </c>
      <c r="F22" s="48" t="s">
        <v>99</v>
      </c>
      <c r="G22" s="51">
        <v>0.01</v>
      </c>
      <c r="H22" s="51">
        <v>0.01</v>
      </c>
      <c r="I22" s="35">
        <v>1355.2829999999999</v>
      </c>
      <c r="J22" s="22">
        <v>9941200</v>
      </c>
      <c r="K22" s="35">
        <v>3205.2660000000001</v>
      </c>
      <c r="L22" s="22">
        <v>25242336</v>
      </c>
      <c r="M22" s="25">
        <v>1410.93</v>
      </c>
      <c r="N22" s="26">
        <v>12459428</v>
      </c>
      <c r="O22" s="11">
        <f>IFERROR((1-(M22/I22)),0)</f>
        <v>-4.1059321189744313E-2</v>
      </c>
      <c r="P22" s="11">
        <f>IFERROR((1-(N22/J22)),0)</f>
        <v>-0.25331227618396168</v>
      </c>
      <c r="Q22" s="12">
        <f>IFERROR((O22/H22),0)</f>
        <v>-4.1059321189744313</v>
      </c>
      <c r="R22" s="12">
        <f>IFERROR((P22/G22),0)</f>
        <v>-25.331227618396166</v>
      </c>
      <c r="S22" s="89"/>
      <c r="T22" s="69">
        <v>2877.27</v>
      </c>
      <c r="U22" s="68">
        <v>27180806</v>
      </c>
      <c r="V22" s="9">
        <f t="shared" si="5"/>
        <v>0.10233035261348045</v>
      </c>
      <c r="W22" s="9">
        <f t="shared" si="5"/>
        <v>-7.6794398109588657E-2</v>
      </c>
      <c r="X22" s="10">
        <f t="shared" si="3"/>
        <v>10.233035261348045</v>
      </c>
      <c r="Y22" s="10">
        <f t="shared" si="4"/>
        <v>-7.6794398109588657</v>
      </c>
      <c r="Z22" s="23"/>
    </row>
    <row r="23" spans="1:28" ht="48.75" customHeight="1" x14ac:dyDescent="0.25">
      <c r="A23" s="58" t="s">
        <v>150</v>
      </c>
      <c r="B23" s="158"/>
      <c r="C23" s="160" t="s">
        <v>172</v>
      </c>
      <c r="D23" s="48" t="s">
        <v>173</v>
      </c>
      <c r="E23" s="48" t="s">
        <v>174</v>
      </c>
      <c r="F23" s="48" t="s">
        <v>101</v>
      </c>
      <c r="G23" s="51">
        <v>0</v>
      </c>
      <c r="H23" s="51">
        <v>0</v>
      </c>
      <c r="I23" s="35">
        <v>755617</v>
      </c>
      <c r="J23" s="22">
        <v>149587654</v>
      </c>
      <c r="K23" s="35">
        <v>1768717</v>
      </c>
      <c r="L23" s="22">
        <v>341074107</v>
      </c>
      <c r="M23" s="25">
        <v>911777</v>
      </c>
      <c r="N23" s="26">
        <v>180911350</v>
      </c>
      <c r="O23" s="11">
        <f t="shared" si="0"/>
        <v>-0.20666554616955413</v>
      </c>
      <c r="P23" s="11">
        <f t="shared" si="0"/>
        <v>-0.20940027577409559</v>
      </c>
      <c r="Q23" s="12">
        <f t="shared" si="1"/>
        <v>0</v>
      </c>
      <c r="R23" s="12">
        <f t="shared" si="2"/>
        <v>0</v>
      </c>
      <c r="S23" s="73" t="s">
        <v>175</v>
      </c>
      <c r="T23" s="42">
        <v>2032201</v>
      </c>
      <c r="U23" s="22">
        <v>420614747</v>
      </c>
      <c r="V23" s="9">
        <f t="shared" si="5"/>
        <v>-0.14896899843219691</v>
      </c>
      <c r="W23" s="9">
        <f t="shared" si="5"/>
        <v>-0.2332063277966745</v>
      </c>
      <c r="X23" s="10">
        <f>IFERROR((V23/H23),0)</f>
        <v>0</v>
      </c>
      <c r="Y23" s="10">
        <f t="shared" si="4"/>
        <v>0</v>
      </c>
      <c r="Z23" s="63" t="s">
        <v>176</v>
      </c>
    </row>
    <row r="24" spans="1:28" ht="54" customHeight="1" x14ac:dyDescent="0.25">
      <c r="A24" s="58" t="s">
        <v>150</v>
      </c>
      <c r="B24" s="158"/>
      <c r="C24" s="161"/>
      <c r="D24" s="48" t="s">
        <v>177</v>
      </c>
      <c r="E24" s="48" t="s">
        <v>178</v>
      </c>
      <c r="F24" s="48" t="s">
        <v>101</v>
      </c>
      <c r="G24" s="51">
        <v>0</v>
      </c>
      <c r="H24" s="51">
        <v>0</v>
      </c>
      <c r="I24" s="35">
        <v>286783</v>
      </c>
      <c r="J24" s="22">
        <v>47687240</v>
      </c>
      <c r="K24" s="35">
        <v>687339</v>
      </c>
      <c r="L24" s="22">
        <v>111559874</v>
      </c>
      <c r="M24" s="25">
        <v>911777</v>
      </c>
      <c r="N24" s="26">
        <v>55137696</v>
      </c>
      <c r="O24" s="11">
        <f t="shared" si="0"/>
        <v>-2.1793272265092423</v>
      </c>
      <c r="P24" s="11">
        <f t="shared" si="0"/>
        <v>-0.1562358400276469</v>
      </c>
      <c r="Q24" s="12">
        <f t="shared" si="1"/>
        <v>0</v>
      </c>
      <c r="R24" s="12">
        <f t="shared" si="2"/>
        <v>0</v>
      </c>
      <c r="S24" s="73" t="s">
        <v>175</v>
      </c>
      <c r="T24" s="42">
        <v>639699</v>
      </c>
      <c r="U24" s="22">
        <v>116534181</v>
      </c>
      <c r="V24" s="9">
        <f t="shared" si="5"/>
        <v>6.9310776778271022E-2</v>
      </c>
      <c r="W24" s="9">
        <f>IFERROR((1-(U24/L24)),0)</f>
        <v>-4.4588675315283988E-2</v>
      </c>
      <c r="X24" s="10">
        <f t="shared" si="3"/>
        <v>0</v>
      </c>
      <c r="Y24" s="10">
        <f t="shared" si="4"/>
        <v>0</v>
      </c>
      <c r="Z24" s="63" t="s">
        <v>176</v>
      </c>
    </row>
    <row r="25" spans="1:28" ht="90" x14ac:dyDescent="0.25">
      <c r="A25" s="58" t="s">
        <v>179</v>
      </c>
      <c r="B25" s="158"/>
      <c r="C25" s="151" t="s">
        <v>180</v>
      </c>
      <c r="D25" s="48" t="s">
        <v>181</v>
      </c>
      <c r="E25" s="48" t="s">
        <v>148</v>
      </c>
      <c r="F25" s="48" t="s">
        <v>101</v>
      </c>
      <c r="G25" s="51">
        <v>0</v>
      </c>
      <c r="H25" s="51">
        <v>0</v>
      </c>
      <c r="I25" s="35">
        <v>0</v>
      </c>
      <c r="J25" s="22">
        <v>0</v>
      </c>
      <c r="K25" s="35">
        <v>0</v>
      </c>
      <c r="L25" s="35">
        <v>0</v>
      </c>
      <c r="M25" s="25"/>
      <c r="N25" s="26"/>
      <c r="O25" s="11">
        <f t="shared" si="0"/>
        <v>0</v>
      </c>
      <c r="P25" s="11">
        <f t="shared" si="0"/>
        <v>0</v>
      </c>
      <c r="Q25" s="12">
        <f t="shared" si="1"/>
        <v>0</v>
      </c>
      <c r="R25" s="12">
        <f t="shared" si="2"/>
        <v>0</v>
      </c>
      <c r="S25" s="89"/>
      <c r="T25" s="42"/>
      <c r="U25" s="22"/>
      <c r="V25" s="9">
        <f t="shared" si="5"/>
        <v>0</v>
      </c>
      <c r="W25" s="9">
        <f t="shared" si="5"/>
        <v>0</v>
      </c>
      <c r="X25" s="10">
        <f t="shared" si="3"/>
        <v>0</v>
      </c>
      <c r="Y25" s="10">
        <f t="shared" si="4"/>
        <v>0</v>
      </c>
      <c r="Z25" s="23"/>
    </row>
    <row r="26" spans="1:28" ht="68.25" customHeight="1" x14ac:dyDescent="0.25">
      <c r="A26" s="58" t="s">
        <v>182</v>
      </c>
      <c r="B26" s="158"/>
      <c r="C26" s="162"/>
      <c r="D26" s="48" t="s">
        <v>183</v>
      </c>
      <c r="E26" s="48" t="s">
        <v>148</v>
      </c>
      <c r="F26" s="48" t="s">
        <v>101</v>
      </c>
      <c r="G26" s="51">
        <v>0</v>
      </c>
      <c r="H26" s="51">
        <v>0</v>
      </c>
      <c r="I26" s="35">
        <v>0</v>
      </c>
      <c r="J26" s="22">
        <v>0</v>
      </c>
      <c r="K26" s="35">
        <v>0</v>
      </c>
      <c r="L26" s="35">
        <v>0</v>
      </c>
      <c r="M26" s="25"/>
      <c r="N26" s="26"/>
      <c r="O26" s="11">
        <f t="shared" si="0"/>
        <v>0</v>
      </c>
      <c r="P26" s="11">
        <f t="shared" si="0"/>
        <v>0</v>
      </c>
      <c r="Q26" s="12">
        <f t="shared" si="1"/>
        <v>0</v>
      </c>
      <c r="R26" s="12">
        <f t="shared" si="2"/>
        <v>0</v>
      </c>
      <c r="S26" s="89"/>
      <c r="T26" s="42"/>
      <c r="U26" s="22"/>
      <c r="V26" s="9">
        <f t="shared" si="5"/>
        <v>0</v>
      </c>
      <c r="W26" s="9">
        <f t="shared" si="5"/>
        <v>0</v>
      </c>
      <c r="X26" s="10">
        <f t="shared" si="3"/>
        <v>0</v>
      </c>
      <c r="Y26" s="10">
        <f t="shared" si="4"/>
        <v>0</v>
      </c>
      <c r="Z26" s="23"/>
    </row>
    <row r="27" spans="1:28" ht="30" x14ac:dyDescent="0.25">
      <c r="A27" s="58" t="s">
        <v>182</v>
      </c>
      <c r="B27" s="158"/>
      <c r="C27" s="151" t="s">
        <v>184</v>
      </c>
      <c r="D27" s="48" t="s">
        <v>185</v>
      </c>
      <c r="E27" s="48" t="s">
        <v>186</v>
      </c>
      <c r="F27" s="48" t="s">
        <v>99</v>
      </c>
      <c r="G27" s="51">
        <v>0.01</v>
      </c>
      <c r="H27" s="51">
        <v>0.01</v>
      </c>
      <c r="I27" s="35">
        <v>0</v>
      </c>
      <c r="J27" s="22">
        <v>0</v>
      </c>
      <c r="K27" s="35">
        <v>0</v>
      </c>
      <c r="L27" s="35">
        <v>0</v>
      </c>
      <c r="M27" s="25">
        <v>0</v>
      </c>
      <c r="N27" s="26">
        <v>0</v>
      </c>
      <c r="O27" s="11">
        <f t="shared" si="0"/>
        <v>0</v>
      </c>
      <c r="P27" s="11">
        <f t="shared" si="0"/>
        <v>0</v>
      </c>
      <c r="Q27" s="12">
        <f t="shared" si="1"/>
        <v>0</v>
      </c>
      <c r="R27" s="12">
        <f t="shared" si="2"/>
        <v>0</v>
      </c>
      <c r="S27" s="89"/>
      <c r="T27" s="42"/>
      <c r="U27" s="22"/>
      <c r="V27" s="9">
        <f t="shared" si="5"/>
        <v>0</v>
      </c>
      <c r="W27" s="9">
        <f t="shared" si="5"/>
        <v>0</v>
      </c>
      <c r="X27" s="10">
        <f t="shared" si="3"/>
        <v>0</v>
      </c>
      <c r="Y27" s="10">
        <f t="shared" si="4"/>
        <v>0</v>
      </c>
      <c r="Z27" s="23"/>
    </row>
    <row r="28" spans="1:28" ht="30" x14ac:dyDescent="0.25">
      <c r="A28" s="58" t="s">
        <v>182</v>
      </c>
      <c r="B28" s="158"/>
      <c r="C28" s="162"/>
      <c r="D28" s="48" t="s">
        <v>187</v>
      </c>
      <c r="E28" s="48" t="s">
        <v>186</v>
      </c>
      <c r="F28" s="48" t="s">
        <v>101</v>
      </c>
      <c r="G28" s="51">
        <v>0</v>
      </c>
      <c r="H28" s="51">
        <v>0</v>
      </c>
      <c r="I28" s="35">
        <v>0</v>
      </c>
      <c r="J28" s="22">
        <v>0</v>
      </c>
      <c r="K28" s="35">
        <v>0</v>
      </c>
      <c r="L28" s="35">
        <v>0</v>
      </c>
      <c r="M28" s="25">
        <v>0</v>
      </c>
      <c r="N28" s="26">
        <v>0</v>
      </c>
      <c r="O28" s="11">
        <f t="shared" si="0"/>
        <v>0</v>
      </c>
      <c r="P28" s="11">
        <f t="shared" si="0"/>
        <v>0</v>
      </c>
      <c r="Q28" s="12">
        <f t="shared" si="1"/>
        <v>0</v>
      </c>
      <c r="R28" s="12">
        <f t="shared" si="2"/>
        <v>0</v>
      </c>
      <c r="S28" s="89"/>
      <c r="T28" s="42"/>
      <c r="U28" s="22"/>
      <c r="V28" s="9">
        <f t="shared" si="5"/>
        <v>0</v>
      </c>
      <c r="W28" s="9">
        <f t="shared" si="5"/>
        <v>0</v>
      </c>
      <c r="X28" s="10">
        <f t="shared" si="3"/>
        <v>0</v>
      </c>
      <c r="Y28" s="10">
        <f t="shared" si="4"/>
        <v>0</v>
      </c>
      <c r="Z28" s="23"/>
    </row>
    <row r="29" spans="1:28" ht="94.5" customHeight="1" x14ac:dyDescent="0.25">
      <c r="A29" s="58" t="s">
        <v>138</v>
      </c>
      <c r="B29" s="158"/>
      <c r="C29" s="48" t="s">
        <v>188</v>
      </c>
      <c r="D29" s="66" t="s">
        <v>189</v>
      </c>
      <c r="E29" s="48" t="s">
        <v>190</v>
      </c>
      <c r="F29" s="48" t="s">
        <v>101</v>
      </c>
      <c r="G29" s="51">
        <v>0</v>
      </c>
      <c r="H29" s="51">
        <v>0</v>
      </c>
      <c r="I29" s="35">
        <v>3</v>
      </c>
      <c r="J29" s="22">
        <v>0</v>
      </c>
      <c r="K29" s="35">
        <v>5</v>
      </c>
      <c r="L29" s="22">
        <v>44909248</v>
      </c>
      <c r="M29" s="25">
        <v>3</v>
      </c>
      <c r="N29" s="26">
        <v>0</v>
      </c>
      <c r="O29" s="11">
        <f t="shared" si="0"/>
        <v>0</v>
      </c>
      <c r="P29" s="11">
        <f t="shared" si="0"/>
        <v>0</v>
      </c>
      <c r="Q29" s="12">
        <f t="shared" si="1"/>
        <v>0</v>
      </c>
      <c r="R29" s="12">
        <f t="shared" si="2"/>
        <v>0</v>
      </c>
      <c r="S29" s="73" t="s">
        <v>191</v>
      </c>
      <c r="T29" s="42"/>
      <c r="U29" s="22"/>
      <c r="V29" s="9">
        <f t="shared" si="5"/>
        <v>1</v>
      </c>
      <c r="W29" s="9">
        <f t="shared" si="5"/>
        <v>1</v>
      </c>
      <c r="X29" s="10">
        <f t="shared" si="3"/>
        <v>0</v>
      </c>
      <c r="Y29" s="10">
        <f t="shared" si="4"/>
        <v>0</v>
      </c>
      <c r="Z29" s="23"/>
    </row>
    <row r="30" spans="1:28" ht="45.75" thickBot="1" x14ac:dyDescent="0.3">
      <c r="A30" s="58" t="s">
        <v>150</v>
      </c>
      <c r="B30" s="148" t="s">
        <v>192</v>
      </c>
      <c r="C30" s="151" t="s">
        <v>193</v>
      </c>
      <c r="D30" s="47" t="s">
        <v>194</v>
      </c>
      <c r="E30" s="47" t="s">
        <v>195</v>
      </c>
      <c r="F30" s="48" t="s">
        <v>99</v>
      </c>
      <c r="G30" s="52">
        <v>0.01</v>
      </c>
      <c r="H30" s="52">
        <v>0.01</v>
      </c>
      <c r="I30" s="36">
        <v>459</v>
      </c>
      <c r="J30" s="22">
        <v>2822156</v>
      </c>
      <c r="K30" s="36">
        <v>1119</v>
      </c>
      <c r="L30" s="22">
        <v>7710310</v>
      </c>
      <c r="M30" s="37">
        <v>914</v>
      </c>
      <c r="N30" s="26">
        <v>5832239</v>
      </c>
      <c r="O30" s="11">
        <f t="shared" si="0"/>
        <v>-0.99128540305010904</v>
      </c>
      <c r="P30" s="11">
        <f t="shared" si="0"/>
        <v>-1.0665898695890661</v>
      </c>
      <c r="Q30" s="12">
        <f t="shared" si="1"/>
        <v>-99.128540305010901</v>
      </c>
      <c r="R30" s="12">
        <f t="shared" si="2"/>
        <v>-106.65898695890661</v>
      </c>
      <c r="S30" s="73" t="s">
        <v>196</v>
      </c>
      <c r="T30" s="72">
        <v>1924</v>
      </c>
      <c r="U30" s="102">
        <v>12508404</v>
      </c>
      <c r="V30" s="9">
        <f t="shared" si="5"/>
        <v>-0.71939231456657726</v>
      </c>
      <c r="W30" s="9">
        <f t="shared" si="5"/>
        <v>-0.62229586099650991</v>
      </c>
      <c r="X30" s="10">
        <f t="shared" si="3"/>
        <v>-71.939231456657723</v>
      </c>
      <c r="Y30" s="10">
        <f>IFERROR((W30/G30),0)</f>
        <v>-62.229586099650987</v>
      </c>
      <c r="Z30" s="64" t="s">
        <v>197</v>
      </c>
    </row>
    <row r="31" spans="1:28" ht="30" x14ac:dyDescent="0.25">
      <c r="A31" s="58" t="s">
        <v>150</v>
      </c>
      <c r="B31" s="149"/>
      <c r="C31" s="152"/>
      <c r="D31" s="47" t="s">
        <v>198</v>
      </c>
      <c r="E31" s="47" t="s">
        <v>148</v>
      </c>
      <c r="F31" s="48" t="s">
        <v>101</v>
      </c>
      <c r="G31" s="52">
        <v>0.01</v>
      </c>
      <c r="H31" s="52">
        <v>0.01</v>
      </c>
      <c r="I31" s="36">
        <v>0</v>
      </c>
      <c r="J31" s="22">
        <v>0</v>
      </c>
      <c r="K31" s="36">
        <v>0</v>
      </c>
      <c r="L31" s="36">
        <v>0</v>
      </c>
      <c r="M31" s="36">
        <v>0</v>
      </c>
      <c r="N31" s="26">
        <v>0</v>
      </c>
      <c r="O31" s="11">
        <f t="shared" si="0"/>
        <v>0</v>
      </c>
      <c r="P31" s="11">
        <f t="shared" si="0"/>
        <v>0</v>
      </c>
      <c r="Q31" s="12">
        <f t="shared" si="1"/>
        <v>0</v>
      </c>
      <c r="R31" s="12">
        <f t="shared" si="2"/>
        <v>0</v>
      </c>
      <c r="S31" s="90"/>
      <c r="T31" s="42">
        <v>0</v>
      </c>
      <c r="U31" s="22">
        <v>0</v>
      </c>
      <c r="V31" s="9">
        <f t="shared" si="5"/>
        <v>0</v>
      </c>
      <c r="W31" s="9">
        <f t="shared" si="5"/>
        <v>0</v>
      </c>
      <c r="X31" s="10">
        <f t="shared" si="3"/>
        <v>0</v>
      </c>
      <c r="Y31" s="10">
        <f t="shared" si="4"/>
        <v>0</v>
      </c>
      <c r="Z31" s="74"/>
    </row>
    <row r="32" spans="1:28" ht="78.75" customHeight="1" thickBot="1" x14ac:dyDescent="0.3">
      <c r="A32" s="58" t="s">
        <v>150</v>
      </c>
      <c r="B32" s="150"/>
      <c r="C32" s="153"/>
      <c r="D32" s="27" t="s">
        <v>199</v>
      </c>
      <c r="E32" s="27" t="s">
        <v>200</v>
      </c>
      <c r="F32" s="27" t="s">
        <v>99</v>
      </c>
      <c r="G32" s="53">
        <v>0.01</v>
      </c>
      <c r="H32" s="53">
        <v>0.01</v>
      </c>
      <c r="I32" s="37">
        <v>156795</v>
      </c>
      <c r="J32" s="22">
        <v>67260396</v>
      </c>
      <c r="K32" s="37">
        <v>305728</v>
      </c>
      <c r="L32" s="22">
        <v>143534300</v>
      </c>
      <c r="M32" s="37">
        <v>180767</v>
      </c>
      <c r="N32" s="28">
        <v>93740090</v>
      </c>
      <c r="O32" s="11">
        <f t="shared" si="0"/>
        <v>-0.15288752830128516</v>
      </c>
      <c r="P32" s="11">
        <f t="shared" si="0"/>
        <v>-0.39368923727419025</v>
      </c>
      <c r="Q32" s="12">
        <f t="shared" si="1"/>
        <v>-15.288752830128516</v>
      </c>
      <c r="R32" s="12">
        <f t="shared" si="2"/>
        <v>-39.368923727419023</v>
      </c>
      <c r="S32" s="74" t="s">
        <v>201</v>
      </c>
      <c r="T32" s="72">
        <v>357678</v>
      </c>
      <c r="U32" s="26">
        <v>198007012</v>
      </c>
      <c r="V32" s="9">
        <f t="shared" si="5"/>
        <v>-0.16992228386016328</v>
      </c>
      <c r="W32" s="9">
        <f t="shared" si="5"/>
        <v>-0.37951006832513201</v>
      </c>
      <c r="X32" s="10">
        <f t="shared" si="3"/>
        <v>-16.992228386016329</v>
      </c>
      <c r="Y32" s="10">
        <f t="shared" si="4"/>
        <v>-37.951006832513201</v>
      </c>
      <c r="Z32" s="98" t="s">
        <v>201</v>
      </c>
    </row>
    <row r="33" spans="1:26" ht="84.95" customHeight="1" x14ac:dyDescent="0.25">
      <c r="A33" s="58" t="s">
        <v>134</v>
      </c>
      <c r="B33" s="55" t="s">
        <v>202</v>
      </c>
      <c r="C33" s="49" t="s">
        <v>136</v>
      </c>
      <c r="D33" s="49" t="s">
        <v>136</v>
      </c>
      <c r="E33" s="49" t="s">
        <v>137</v>
      </c>
      <c r="F33" s="49" t="s">
        <v>101</v>
      </c>
      <c r="G33" s="20" t="s">
        <v>203</v>
      </c>
      <c r="H33" s="20" t="s">
        <v>203</v>
      </c>
      <c r="I33" s="34">
        <v>698</v>
      </c>
      <c r="J33" s="22">
        <v>40779029689</v>
      </c>
      <c r="K33" s="34">
        <v>873</v>
      </c>
      <c r="L33" s="22">
        <v>48080490633</v>
      </c>
      <c r="M33" s="21">
        <v>793</v>
      </c>
      <c r="N33" s="22" t="s">
        <v>204</v>
      </c>
      <c r="O33" s="20" t="s">
        <v>203</v>
      </c>
      <c r="P33" s="20" t="s">
        <v>203</v>
      </c>
      <c r="Q33" s="20" t="s">
        <v>203</v>
      </c>
      <c r="R33" s="20" t="s">
        <v>203</v>
      </c>
      <c r="S33" s="89"/>
      <c r="T33" s="42">
        <v>970</v>
      </c>
      <c r="U33" s="22">
        <v>63990960240</v>
      </c>
      <c r="V33" s="20" t="s">
        <v>203</v>
      </c>
      <c r="W33" s="20" t="s">
        <v>203</v>
      </c>
      <c r="X33" s="20" t="s">
        <v>203</v>
      </c>
      <c r="Y33" s="20" t="s">
        <v>203</v>
      </c>
      <c r="Z33" s="23"/>
    </row>
    <row r="34" spans="1:26" ht="75" x14ac:dyDescent="0.25">
      <c r="B34" s="45" t="s">
        <v>205</v>
      </c>
    </row>
    <row r="35" spans="1:26" hidden="1" x14ac:dyDescent="0.25"/>
    <row r="36" spans="1:26" ht="66" customHeight="1" x14ac:dyDescent="0.25">
      <c r="A36" s="80" t="s">
        <v>138</v>
      </c>
      <c r="B36" s="82" t="s">
        <v>206</v>
      </c>
      <c r="C36" s="82" t="s">
        <v>206</v>
      </c>
      <c r="D36" s="82" t="s">
        <v>206</v>
      </c>
      <c r="E36" s="82" t="s">
        <v>207</v>
      </c>
      <c r="F36" s="48" t="s">
        <v>101</v>
      </c>
      <c r="G36" s="24">
        <v>0</v>
      </c>
      <c r="H36" s="24">
        <v>0</v>
      </c>
      <c r="I36" s="83">
        <v>10</v>
      </c>
      <c r="J36" s="84">
        <v>106903317</v>
      </c>
      <c r="K36" s="83">
        <v>10</v>
      </c>
      <c r="L36" s="84">
        <v>106903317</v>
      </c>
      <c r="M36" s="25">
        <v>4</v>
      </c>
      <c r="N36" s="84">
        <v>20072683</v>
      </c>
      <c r="O36" s="11">
        <f t="shared" ref="O36" si="6">IFERROR((1-(M36/I36)),0)</f>
        <v>0.6</v>
      </c>
      <c r="P36" s="11">
        <f t="shared" ref="P36" si="7">IFERROR((1-(N36/J36)),0)</f>
        <v>0.81223517133710643</v>
      </c>
      <c r="Q36" s="11">
        <v>0</v>
      </c>
      <c r="R36" s="11">
        <f t="shared" ref="R36" si="8">IFERROR((P36/G36),0)</f>
        <v>0</v>
      </c>
      <c r="S36" s="91" t="s">
        <v>208</v>
      </c>
      <c r="T36" s="76">
        <v>15</v>
      </c>
      <c r="U36" s="76">
        <v>135570780</v>
      </c>
      <c r="V36" s="9">
        <v>0</v>
      </c>
      <c r="W36" s="9">
        <f t="shared" ref="W36" si="9">IFERROR((1-(U36/L36)),0)</f>
        <v>-0.26816252109370931</v>
      </c>
      <c r="X36" s="10">
        <f t="shared" ref="X36" si="10">IFERROR((V36/H36),0)</f>
        <v>0</v>
      </c>
      <c r="Y36" s="10">
        <f t="shared" ref="Y36" si="11">IFERROR((W36/G36),0)</f>
        <v>0</v>
      </c>
      <c r="Z36" s="63" t="s">
        <v>209</v>
      </c>
    </row>
    <row r="37" spans="1:26" ht="66" customHeight="1" x14ac:dyDescent="0.25">
      <c r="A37" s="80" t="s">
        <v>138</v>
      </c>
      <c r="B37" s="82" t="s">
        <v>210</v>
      </c>
      <c r="C37" s="81" t="s">
        <v>210</v>
      </c>
      <c r="D37" s="47" t="s">
        <v>210</v>
      </c>
      <c r="E37" s="48" t="s">
        <v>211</v>
      </c>
      <c r="F37" s="48" t="s">
        <v>101</v>
      </c>
      <c r="G37" s="24">
        <v>0</v>
      </c>
      <c r="H37" s="24">
        <v>0</v>
      </c>
      <c r="I37" s="83">
        <v>48</v>
      </c>
      <c r="J37" s="84">
        <v>309613492</v>
      </c>
      <c r="K37" s="88">
        <v>63</v>
      </c>
      <c r="L37" s="59">
        <v>401866792</v>
      </c>
      <c r="M37" s="25">
        <v>4</v>
      </c>
      <c r="N37" s="84">
        <v>36531801</v>
      </c>
      <c r="O37" s="11">
        <f t="shared" ref="O37" si="12">IFERROR((1-(M37/I37)),0)</f>
        <v>0.91666666666666663</v>
      </c>
      <c r="P37" s="11">
        <f t="shared" ref="P37" si="13">IFERROR((1-(N37/J37)),0)</f>
        <v>0.8820083686792306</v>
      </c>
      <c r="Q37" s="11">
        <f t="shared" ref="Q37" si="14">IFERROR((O37/H37),0)</f>
        <v>0</v>
      </c>
      <c r="R37" s="11">
        <f t="shared" ref="R37" si="15">IFERROR((P37/G37),0)</f>
        <v>0</v>
      </c>
      <c r="S37" s="91"/>
      <c r="T37" s="76">
        <v>14</v>
      </c>
      <c r="U37" s="76">
        <v>114100786</v>
      </c>
      <c r="V37" s="9">
        <f t="shared" ref="V37" si="16">IFERROR((1-(T37/K37)),0)</f>
        <v>0.77777777777777779</v>
      </c>
      <c r="W37" s="9">
        <f t="shared" ref="W37" si="17">IFERROR((1-(U37/L37)),0)</f>
        <v>0.71607311608867641</v>
      </c>
      <c r="X37" s="10">
        <f t="shared" ref="X37" si="18">IFERROR((V37/H37),0)</f>
        <v>0</v>
      </c>
      <c r="Y37" s="10">
        <f t="shared" ref="Y37" si="19">IFERROR((W37/G37),0)</f>
        <v>0</v>
      </c>
      <c r="Z37" s="23"/>
    </row>
    <row r="38" spans="1:26" ht="66" customHeight="1" x14ac:dyDescent="0.25">
      <c r="A38" s="80" t="s">
        <v>138</v>
      </c>
      <c r="B38" s="82" t="s">
        <v>212</v>
      </c>
      <c r="C38" s="81" t="s">
        <v>212</v>
      </c>
      <c r="D38" s="47" t="s">
        <v>212</v>
      </c>
      <c r="E38" s="48" t="s">
        <v>213</v>
      </c>
      <c r="F38" s="48" t="s">
        <v>101</v>
      </c>
      <c r="G38" s="24">
        <v>0</v>
      </c>
      <c r="H38" s="24">
        <v>0</v>
      </c>
      <c r="I38" s="83">
        <v>0</v>
      </c>
      <c r="J38" s="22">
        <v>0</v>
      </c>
      <c r="K38" s="77">
        <v>41</v>
      </c>
      <c r="L38" s="22">
        <v>8250787</v>
      </c>
      <c r="M38" s="25">
        <v>0</v>
      </c>
      <c r="N38" s="26">
        <v>0</v>
      </c>
      <c r="O38" s="11">
        <f>IFERROR((1-(M38/I38)),0)</f>
        <v>0</v>
      </c>
      <c r="P38" s="11">
        <f t="shared" ref="P38" si="20">IFERROR((1-(N38/J38)),0)</f>
        <v>0</v>
      </c>
      <c r="Q38" s="12">
        <f t="shared" ref="Q38" si="21">IFERROR((O38/H38),0)</f>
        <v>0</v>
      </c>
      <c r="R38" s="85">
        <f t="shared" ref="R38" si="22">IFERROR((P38/G38),0)</f>
        <v>0</v>
      </c>
      <c r="S38" s="92"/>
      <c r="T38" s="79">
        <v>42</v>
      </c>
      <c r="U38" s="76">
        <v>9391140</v>
      </c>
      <c r="V38" s="9">
        <f t="shared" ref="V38" si="23">IFERROR((1-(T38/K38)),0)</f>
        <v>-2.4390243902439046E-2</v>
      </c>
      <c r="W38" s="9">
        <f t="shared" ref="W38:W39" si="24">IFERROR((1-(U38/L38)),0)</f>
        <v>-0.13821142152863719</v>
      </c>
      <c r="X38" s="10">
        <f t="shared" ref="X38:X39" si="25">IFERROR((V38/H38),0)</f>
        <v>0</v>
      </c>
      <c r="Y38" s="10">
        <f t="shared" ref="Y38:Y39" si="26">IFERROR((W38/G38),0)</f>
        <v>0</v>
      </c>
      <c r="Z38" s="23"/>
    </row>
    <row r="39" spans="1:26" ht="66" customHeight="1" x14ac:dyDescent="0.25">
      <c r="A39" s="80" t="s">
        <v>138</v>
      </c>
      <c r="B39" s="82" t="s">
        <v>214</v>
      </c>
      <c r="C39" s="82" t="s">
        <v>214</v>
      </c>
      <c r="D39" s="47" t="s">
        <v>214</v>
      </c>
      <c r="E39" s="81" t="s">
        <v>215</v>
      </c>
      <c r="F39" s="48" t="s">
        <v>101</v>
      </c>
      <c r="G39" s="24">
        <v>0</v>
      </c>
      <c r="H39" s="24">
        <v>0</v>
      </c>
      <c r="I39" s="76">
        <v>38</v>
      </c>
      <c r="J39" s="22">
        <v>0</v>
      </c>
      <c r="K39" s="77">
        <v>92</v>
      </c>
      <c r="L39" s="22">
        <v>16000000</v>
      </c>
      <c r="M39" s="25">
        <v>72</v>
      </c>
      <c r="N39" s="26">
        <v>39960000</v>
      </c>
      <c r="O39" s="11">
        <f>IFERROR((1-(M39/I39)),0)</f>
        <v>-0.89473684210526305</v>
      </c>
      <c r="P39" s="11">
        <f t="shared" ref="P39" si="27">IFERROR((1-(N39/J39)),0)</f>
        <v>0</v>
      </c>
      <c r="Q39" s="12">
        <f t="shared" ref="Q39" si="28">IFERROR((O39/H39),0)</f>
        <v>0</v>
      </c>
      <c r="R39" s="85">
        <f t="shared" ref="R39" si="29">IFERROR((P39/G39),0)</f>
        <v>0</v>
      </c>
      <c r="S39" s="87" t="s">
        <v>216</v>
      </c>
      <c r="T39" s="79">
        <v>72</v>
      </c>
      <c r="U39" s="79">
        <v>39960000</v>
      </c>
      <c r="V39" s="9">
        <f>IFERROR((1-(T39/K39)),0)</f>
        <v>0.21739130434782605</v>
      </c>
      <c r="W39" s="9">
        <f t="shared" si="24"/>
        <v>-1.4975000000000001</v>
      </c>
      <c r="X39" s="10">
        <f t="shared" si="25"/>
        <v>0</v>
      </c>
      <c r="Y39" s="10">
        <f t="shared" si="26"/>
        <v>0</v>
      </c>
      <c r="Z39" s="29" t="s">
        <v>217</v>
      </c>
    </row>
    <row r="40" spans="1:26" ht="51" customHeight="1" x14ac:dyDescent="0.25">
      <c r="A40" s="80" t="s">
        <v>138</v>
      </c>
      <c r="B40" s="82" t="s">
        <v>218</v>
      </c>
      <c r="C40" s="82" t="s">
        <v>218</v>
      </c>
      <c r="D40" s="82" t="s">
        <v>218</v>
      </c>
      <c r="E40" s="81" t="s">
        <v>219</v>
      </c>
      <c r="F40" s="48" t="s">
        <v>101</v>
      </c>
      <c r="G40" s="24">
        <v>0</v>
      </c>
      <c r="H40" s="24">
        <v>0</v>
      </c>
      <c r="I40" s="76">
        <v>0</v>
      </c>
      <c r="J40" s="22">
        <v>0</v>
      </c>
      <c r="K40" s="77">
        <v>1</v>
      </c>
      <c r="L40" s="22">
        <v>0</v>
      </c>
      <c r="M40" s="25">
        <v>0</v>
      </c>
      <c r="N40" s="26">
        <v>0</v>
      </c>
      <c r="O40" s="11">
        <f>IFERROR((1-(M40/I40)),0)</f>
        <v>0</v>
      </c>
      <c r="P40" s="11">
        <f t="shared" ref="P40" si="30">IFERROR((1-(N40/J40)),0)</f>
        <v>0</v>
      </c>
      <c r="Q40" s="12">
        <f t="shared" ref="Q40" si="31">IFERROR((O40/H40),0)</f>
        <v>0</v>
      </c>
      <c r="R40" s="85">
        <f t="shared" ref="R40" si="32">IFERROR((P40/G40),0)</f>
        <v>0</v>
      </c>
      <c r="S40" s="87"/>
      <c r="T40" s="79"/>
      <c r="U40" s="79"/>
      <c r="V40" s="9">
        <f>IFERROR((1-(T40/K40)),0)</f>
        <v>1</v>
      </c>
      <c r="W40" s="9">
        <f t="shared" ref="W40" si="33">IFERROR((1-(U40/L40)),0)</f>
        <v>0</v>
      </c>
      <c r="X40" s="10">
        <f t="shared" ref="X40" si="34">IFERROR((V40/H40),0)</f>
        <v>0</v>
      </c>
      <c r="Y40" s="10">
        <f t="shared" ref="Y40" si="35">IFERROR((W40/G40),0)</f>
        <v>0</v>
      </c>
      <c r="Z40" s="23"/>
    </row>
    <row r="41" spans="1:26" ht="66" customHeight="1" x14ac:dyDescent="0.25">
      <c r="A41" s="80" t="s">
        <v>220</v>
      </c>
      <c r="B41" s="82" t="s">
        <v>221</v>
      </c>
      <c r="C41" s="81" t="s">
        <v>221</v>
      </c>
      <c r="D41" s="47" t="s">
        <v>221</v>
      </c>
      <c r="E41" s="48" t="s">
        <v>148</v>
      </c>
      <c r="F41" s="48" t="s">
        <v>101</v>
      </c>
      <c r="G41" s="24">
        <v>0</v>
      </c>
      <c r="H41" s="24">
        <v>0</v>
      </c>
      <c r="I41" s="78">
        <v>0</v>
      </c>
      <c r="J41" s="22">
        <v>2096811</v>
      </c>
      <c r="K41" s="77">
        <v>0</v>
      </c>
      <c r="L41" s="22">
        <v>3219154</v>
      </c>
      <c r="M41" s="25">
        <v>0</v>
      </c>
      <c r="N41" s="26">
        <v>1354608</v>
      </c>
      <c r="O41" s="11">
        <f t="shared" ref="O41" si="36">IFERROR((1-(M41/I41)),0)</f>
        <v>0</v>
      </c>
      <c r="P41" s="11">
        <f t="shared" ref="P41" si="37">IFERROR((1-(N41/J41)),0)</f>
        <v>0.35396752497006168</v>
      </c>
      <c r="Q41" s="12">
        <f t="shared" ref="Q41" si="38">IFERROR((O41/H41),0)</f>
        <v>0</v>
      </c>
      <c r="R41" s="85">
        <f t="shared" ref="R41" si="39">IFERROR((P41/G41),0)</f>
        <v>0</v>
      </c>
      <c r="S41" s="93" t="s">
        <v>222</v>
      </c>
      <c r="T41" s="86"/>
      <c r="U41" s="103">
        <v>2894446</v>
      </c>
      <c r="V41" s="9">
        <f t="shared" ref="V41" si="40">IFERROR((1-(T41/K41)),0)</f>
        <v>0</v>
      </c>
      <c r="W41" s="9">
        <f t="shared" ref="W41" si="41">IFERROR((1-(U41/L41)),0)</f>
        <v>0.10086749500023917</v>
      </c>
      <c r="X41" s="10">
        <f t="shared" ref="X41" si="42">IFERROR((V41/H41),0)</f>
        <v>0</v>
      </c>
      <c r="Y41" s="10">
        <f t="shared" ref="Y41" si="43">IFERROR((W41/G41),0)</f>
        <v>0</v>
      </c>
      <c r="Z41" s="23"/>
    </row>
    <row r="42" spans="1:26" ht="81" customHeight="1" x14ac:dyDescent="0.25">
      <c r="A42" s="80" t="s">
        <v>223</v>
      </c>
      <c r="B42" s="82" t="s">
        <v>224</v>
      </c>
      <c r="C42" s="81" t="s">
        <v>225</v>
      </c>
      <c r="D42" s="47" t="s">
        <v>225</v>
      </c>
      <c r="E42" s="48" t="s">
        <v>226</v>
      </c>
      <c r="F42" s="48" t="s">
        <v>101</v>
      </c>
      <c r="G42" s="24">
        <v>0</v>
      </c>
      <c r="H42" s="24">
        <v>0</v>
      </c>
      <c r="I42" s="35">
        <v>814</v>
      </c>
      <c r="J42" s="22">
        <v>87715760</v>
      </c>
      <c r="K42" s="65">
        <f>I42+104</f>
        <v>918</v>
      </c>
      <c r="L42" s="22">
        <f>18803600+5379892+J42</f>
        <v>111899252</v>
      </c>
      <c r="M42" s="25">
        <f>212+1005</f>
        <v>1217</v>
      </c>
      <c r="N42" s="26">
        <f>74904156</f>
        <v>74904156</v>
      </c>
      <c r="O42" s="62">
        <f t="shared" ref="O42:P48" si="44">IFERROR((1-(M42/I42)),0)</f>
        <v>-0.49508599508599516</v>
      </c>
      <c r="P42" s="62">
        <f t="shared" si="44"/>
        <v>0.14605817700262758</v>
      </c>
      <c r="Q42" s="12">
        <f>IFERROR((O42/H42),0)</f>
        <v>0</v>
      </c>
      <c r="R42" s="12">
        <f>IFERROR((P42/G42),0)</f>
        <v>0</v>
      </c>
      <c r="S42" s="73" t="s">
        <v>227</v>
      </c>
      <c r="T42" s="42">
        <v>1954</v>
      </c>
      <c r="U42" s="22">
        <f>74904156+23183937</f>
        <v>98088093</v>
      </c>
      <c r="V42" s="9">
        <f>IFERROR((1-(T42/L42)),0)</f>
        <v>0.99998253786361324</v>
      </c>
      <c r="W42" s="9">
        <f>IFERROR((1-(U42/L42)),0)</f>
        <v>0.12342494478872834</v>
      </c>
      <c r="X42" s="10">
        <f t="shared" ref="X42:X48" si="45">IFERROR((V42/H42),0)</f>
        <v>0</v>
      </c>
      <c r="Y42" s="10">
        <f t="shared" ref="Y42:Y48" si="46">IFERROR((W42/G42),0)</f>
        <v>0</v>
      </c>
      <c r="Z42" s="63" t="s">
        <v>228</v>
      </c>
    </row>
    <row r="43" spans="1:26" ht="63.75" customHeight="1" x14ac:dyDescent="0.25">
      <c r="A43" s="80" t="s">
        <v>229</v>
      </c>
      <c r="B43" s="82" t="s">
        <v>224</v>
      </c>
      <c r="C43" s="81" t="s">
        <v>230</v>
      </c>
      <c r="D43" s="47" t="s">
        <v>230</v>
      </c>
      <c r="E43" s="48" t="s">
        <v>148</v>
      </c>
      <c r="F43" s="48" t="s">
        <v>101</v>
      </c>
      <c r="G43" s="24">
        <v>0</v>
      </c>
      <c r="H43" s="24">
        <v>0</v>
      </c>
      <c r="I43" s="48">
        <v>0</v>
      </c>
      <c r="J43" s="22">
        <v>40380829</v>
      </c>
      <c r="K43" s="48">
        <v>0</v>
      </c>
      <c r="L43" s="22">
        <f>30331323+J43</f>
        <v>70712152</v>
      </c>
      <c r="M43" s="48">
        <v>0</v>
      </c>
      <c r="N43" s="26">
        <v>28030061</v>
      </c>
      <c r="O43" s="62">
        <f t="shared" si="44"/>
        <v>0</v>
      </c>
      <c r="P43" s="62">
        <f t="shared" si="44"/>
        <v>0.3058572175425126</v>
      </c>
      <c r="Q43" s="12">
        <f t="shared" ref="Q43:Q48" si="47">IFERROR((O43/H43),0)</f>
        <v>0</v>
      </c>
      <c r="R43" s="12">
        <f t="shared" ref="R43:R48" si="48">IFERROR((P43/G43),0)</f>
        <v>0</v>
      </c>
      <c r="S43" s="89"/>
      <c r="T43" s="42">
        <v>0</v>
      </c>
      <c r="U43" s="22">
        <v>71323417</v>
      </c>
      <c r="V43" s="9">
        <f t="shared" ref="V43:W48" si="49">IFERROR((1-(T43/K43)),0)</f>
        <v>0</v>
      </c>
      <c r="W43" s="9">
        <f t="shared" si="49"/>
        <v>-8.6444123493794045E-3</v>
      </c>
      <c r="X43" s="10">
        <f t="shared" si="45"/>
        <v>0</v>
      </c>
      <c r="Y43" s="10">
        <f t="shared" si="46"/>
        <v>0</v>
      </c>
      <c r="Z43" s="23"/>
    </row>
    <row r="44" spans="1:26" ht="36.75" customHeight="1" x14ac:dyDescent="0.25">
      <c r="A44" s="80" t="s">
        <v>241</v>
      </c>
      <c r="B44" s="82" t="s">
        <v>231</v>
      </c>
      <c r="C44" s="81" t="s">
        <v>232</v>
      </c>
      <c r="D44" s="47" t="s">
        <v>233</v>
      </c>
      <c r="E44" s="48" t="s">
        <v>148</v>
      </c>
      <c r="F44" s="48" t="s">
        <v>101</v>
      </c>
      <c r="G44" s="24">
        <v>0</v>
      </c>
      <c r="H44" s="24">
        <v>0</v>
      </c>
      <c r="I44" s="35">
        <v>0</v>
      </c>
      <c r="J44" s="22">
        <v>224295802</v>
      </c>
      <c r="K44" s="35">
        <v>0</v>
      </c>
      <c r="L44" s="22">
        <v>455075954</v>
      </c>
      <c r="M44" s="25">
        <v>1</v>
      </c>
      <c r="N44" s="26">
        <v>257894474</v>
      </c>
      <c r="O44" s="62">
        <f>IFERROR((1-(M44/I44)),0)</f>
        <v>0</v>
      </c>
      <c r="P44" s="62">
        <f>IFERROR((1-(N44/J44)),0)</f>
        <v>-0.14979625878151737</v>
      </c>
      <c r="Q44" s="12">
        <f>IFERROR((O44/H44),0)</f>
        <v>0</v>
      </c>
      <c r="R44" s="12">
        <f>IFERROR((P44/G44),0)</f>
        <v>0</v>
      </c>
      <c r="S44" s="89"/>
      <c r="T44" s="42"/>
      <c r="U44" s="22">
        <v>432563736</v>
      </c>
      <c r="V44" s="9">
        <f t="shared" si="49"/>
        <v>0</v>
      </c>
      <c r="W44" s="9">
        <f t="shared" si="49"/>
        <v>4.9469144221142458E-2</v>
      </c>
      <c r="X44" s="10">
        <f t="shared" si="45"/>
        <v>0</v>
      </c>
      <c r="Y44" s="10">
        <f t="shared" si="46"/>
        <v>0</v>
      </c>
      <c r="Z44" s="23"/>
    </row>
    <row r="45" spans="1:26" ht="36.75" customHeight="1" x14ac:dyDescent="0.25">
      <c r="A45" s="80" t="s">
        <v>241</v>
      </c>
      <c r="B45" s="82" t="s">
        <v>231</v>
      </c>
      <c r="C45" s="81" t="s">
        <v>234</v>
      </c>
      <c r="D45" s="47" t="s">
        <v>234</v>
      </c>
      <c r="E45" s="48" t="s">
        <v>148</v>
      </c>
      <c r="F45" s="48" t="s">
        <v>101</v>
      </c>
      <c r="G45" s="24">
        <v>0</v>
      </c>
      <c r="H45" s="24">
        <v>0</v>
      </c>
      <c r="I45" s="35">
        <v>0</v>
      </c>
      <c r="J45" s="22">
        <v>58753895</v>
      </c>
      <c r="K45" s="35">
        <v>0</v>
      </c>
      <c r="L45" s="22">
        <v>116554097</v>
      </c>
      <c r="M45" s="25">
        <v>0</v>
      </c>
      <c r="N45" s="26">
        <v>63919818</v>
      </c>
      <c r="O45" s="62">
        <f t="shared" si="44"/>
        <v>0</v>
      </c>
      <c r="P45" s="62">
        <f t="shared" si="44"/>
        <v>-8.7924775029808666E-2</v>
      </c>
      <c r="Q45" s="12">
        <f t="shared" si="47"/>
        <v>0</v>
      </c>
      <c r="R45" s="12">
        <f t="shared" si="48"/>
        <v>0</v>
      </c>
      <c r="S45" s="89"/>
      <c r="T45" s="42"/>
      <c r="U45" s="22">
        <v>127239636</v>
      </c>
      <c r="V45" s="9">
        <f t="shared" si="49"/>
        <v>0</v>
      </c>
      <c r="W45" s="9">
        <f t="shared" si="49"/>
        <v>-9.1678793582005147E-2</v>
      </c>
      <c r="X45" s="10">
        <f t="shared" si="45"/>
        <v>0</v>
      </c>
      <c r="Y45" s="10">
        <f t="shared" si="46"/>
        <v>0</v>
      </c>
      <c r="Z45" s="23"/>
    </row>
    <row r="46" spans="1:26" ht="36.75" customHeight="1" x14ac:dyDescent="0.25">
      <c r="A46" s="80" t="s">
        <v>241</v>
      </c>
      <c r="B46" s="82" t="s">
        <v>231</v>
      </c>
      <c r="C46" s="81" t="s">
        <v>235</v>
      </c>
      <c r="D46" s="47" t="s">
        <v>235</v>
      </c>
      <c r="E46" s="48" t="s">
        <v>148</v>
      </c>
      <c r="F46" s="48" t="s">
        <v>101</v>
      </c>
      <c r="G46" s="24">
        <v>0</v>
      </c>
      <c r="H46" s="24">
        <v>0</v>
      </c>
      <c r="I46" s="35">
        <v>0</v>
      </c>
      <c r="J46" s="22">
        <v>767365218</v>
      </c>
      <c r="K46" s="35">
        <v>0</v>
      </c>
      <c r="L46" s="22">
        <v>1496696233</v>
      </c>
      <c r="M46" s="25">
        <v>1</v>
      </c>
      <c r="N46" s="26">
        <v>1010406933</v>
      </c>
      <c r="O46" s="62">
        <f t="shared" si="44"/>
        <v>0</v>
      </c>
      <c r="P46" s="62">
        <f t="shared" si="44"/>
        <v>-0.31672234980032665</v>
      </c>
      <c r="Q46" s="12">
        <f t="shared" si="47"/>
        <v>0</v>
      </c>
      <c r="R46" s="12">
        <f t="shared" si="48"/>
        <v>0</v>
      </c>
      <c r="S46" s="89"/>
      <c r="T46" s="42"/>
      <c r="U46" s="22">
        <v>1648844672</v>
      </c>
      <c r="V46" s="9">
        <f t="shared" si="49"/>
        <v>0</v>
      </c>
      <c r="W46" s="9">
        <f t="shared" si="49"/>
        <v>-0.10165619158072681</v>
      </c>
      <c r="X46" s="10">
        <f t="shared" si="45"/>
        <v>0</v>
      </c>
      <c r="Y46" s="10">
        <f t="shared" si="46"/>
        <v>0</v>
      </c>
      <c r="Z46" s="23"/>
    </row>
    <row r="47" spans="1:26" ht="36.75" customHeight="1" x14ac:dyDescent="0.25">
      <c r="A47" s="80" t="s">
        <v>241</v>
      </c>
      <c r="B47" s="82" t="s">
        <v>231</v>
      </c>
      <c r="C47" s="81" t="s">
        <v>236</v>
      </c>
      <c r="D47" s="81" t="s">
        <v>236</v>
      </c>
      <c r="E47" s="48" t="s">
        <v>237</v>
      </c>
      <c r="F47" s="48" t="s">
        <v>101</v>
      </c>
      <c r="G47" s="24">
        <v>0</v>
      </c>
      <c r="H47" s="24">
        <v>0</v>
      </c>
      <c r="I47" s="35">
        <v>3</v>
      </c>
      <c r="J47" s="22">
        <v>1249149719</v>
      </c>
      <c r="K47" s="35">
        <v>3</v>
      </c>
      <c r="L47" s="22">
        <v>2515877495</v>
      </c>
      <c r="M47" s="25">
        <v>0</v>
      </c>
      <c r="N47" s="26">
        <v>1266727766</v>
      </c>
      <c r="O47" s="62">
        <f t="shared" si="44"/>
        <v>1</v>
      </c>
      <c r="P47" s="62">
        <f t="shared" si="44"/>
        <v>-1.407200973000422E-2</v>
      </c>
      <c r="Q47" s="12">
        <f t="shared" si="47"/>
        <v>0</v>
      </c>
      <c r="R47" s="12">
        <f t="shared" si="48"/>
        <v>0</v>
      </c>
      <c r="S47" s="89"/>
      <c r="T47" s="42"/>
      <c r="U47" s="22">
        <v>2533455552</v>
      </c>
      <c r="V47" s="9">
        <f t="shared" si="49"/>
        <v>1</v>
      </c>
      <c r="W47" s="9">
        <f t="shared" si="49"/>
        <v>-6.9868493338542947E-3</v>
      </c>
      <c r="X47" s="10">
        <f t="shared" si="45"/>
        <v>0</v>
      </c>
      <c r="Y47" s="10">
        <f t="shared" si="46"/>
        <v>0</v>
      </c>
      <c r="Z47" s="23" t="s">
        <v>238</v>
      </c>
    </row>
    <row r="48" spans="1:26" ht="36.75" customHeight="1" x14ac:dyDescent="0.25">
      <c r="A48" s="80" t="s">
        <v>241</v>
      </c>
      <c r="B48" s="82" t="s">
        <v>231</v>
      </c>
      <c r="C48" s="81" t="s">
        <v>239</v>
      </c>
      <c r="D48" s="81" t="s">
        <v>239</v>
      </c>
      <c r="E48" s="48" t="s">
        <v>148</v>
      </c>
      <c r="F48" s="48" t="s">
        <v>101</v>
      </c>
      <c r="G48" s="24">
        <v>0</v>
      </c>
      <c r="H48" s="24">
        <v>0</v>
      </c>
      <c r="I48" s="35">
        <v>0</v>
      </c>
      <c r="J48" s="22">
        <v>36749940</v>
      </c>
      <c r="K48" s="35">
        <v>0</v>
      </c>
      <c r="L48" s="22">
        <v>72501041</v>
      </c>
      <c r="M48" s="25">
        <v>1</v>
      </c>
      <c r="N48" s="26">
        <v>56546204</v>
      </c>
      <c r="O48" s="62">
        <f t="shared" si="44"/>
        <v>0</v>
      </c>
      <c r="P48" s="62">
        <f t="shared" si="44"/>
        <v>-0.5386747298090826</v>
      </c>
      <c r="Q48" s="12">
        <f t="shared" si="47"/>
        <v>0</v>
      </c>
      <c r="R48" s="12">
        <f t="shared" si="48"/>
        <v>0</v>
      </c>
      <c r="S48" s="89"/>
      <c r="T48" s="42">
        <v>1</v>
      </c>
      <c r="U48" s="22">
        <v>83539168</v>
      </c>
      <c r="V48" s="9">
        <f t="shared" si="49"/>
        <v>0</v>
      </c>
      <c r="W48" s="9">
        <f>IFERROR((1-(U48/L48)),0)</f>
        <v>-0.15224784151719972</v>
      </c>
      <c r="X48" s="10">
        <f t="shared" si="45"/>
        <v>0</v>
      </c>
      <c r="Y48" s="10">
        <f t="shared" si="46"/>
        <v>0</v>
      </c>
      <c r="Z48" s="23" t="s">
        <v>240</v>
      </c>
    </row>
    <row r="50" spans="10:23" x14ac:dyDescent="0.25">
      <c r="J50" s="94"/>
      <c r="L50" s="94"/>
      <c r="N50" s="94"/>
    </row>
    <row r="54" spans="10:23" x14ac:dyDescent="0.25">
      <c r="W54" s="43"/>
    </row>
    <row r="55" spans="10:23" x14ac:dyDescent="0.25">
      <c r="U55" s="97"/>
      <c r="V55" s="97"/>
      <c r="W55" s="43"/>
    </row>
    <row r="56" spans="10:23" x14ac:dyDescent="0.25">
      <c r="U56" s="96"/>
      <c r="W56" s="43"/>
    </row>
    <row r="57" spans="10:23" x14ac:dyDescent="0.25">
      <c r="W57" s="43"/>
    </row>
    <row r="58" spans="10:23" x14ac:dyDescent="0.25">
      <c r="W58" s="43"/>
    </row>
    <row r="59" spans="10:23" x14ac:dyDescent="0.25">
      <c r="W59" s="43"/>
    </row>
    <row r="60" spans="10:23" x14ac:dyDescent="0.25">
      <c r="W60" s="43"/>
    </row>
    <row r="61" spans="10:23" x14ac:dyDescent="0.25">
      <c r="W61" s="43"/>
    </row>
    <row r="62" spans="10:23" x14ac:dyDescent="0.25">
      <c r="W62" s="43"/>
    </row>
    <row r="63" spans="10:23" x14ac:dyDescent="0.25">
      <c r="W63" s="43"/>
    </row>
    <row r="64" spans="10:23" x14ac:dyDescent="0.25">
      <c r="W64" s="43"/>
    </row>
    <row r="65" spans="23:23" x14ac:dyDescent="0.25">
      <c r="W65" s="43"/>
    </row>
    <row r="66" spans="23:23" x14ac:dyDescent="0.25">
      <c r="W66" s="43"/>
    </row>
    <row r="67" spans="23:23" x14ac:dyDescent="0.25">
      <c r="W67" s="43"/>
    </row>
  </sheetData>
  <autoFilter ref="A11:Z34" xr:uid="{197785CA-F3C0-465C-8C48-C3FC19B7FDE1}">
    <filterColumn colId="1" showButton="0"/>
  </autoFilter>
  <mergeCells count="44">
    <mergeCell ref="B30:B32"/>
    <mergeCell ref="C30:C32"/>
    <mergeCell ref="T10:Z10"/>
    <mergeCell ref="B12:B13"/>
    <mergeCell ref="B14:B15"/>
    <mergeCell ref="C14:C15"/>
    <mergeCell ref="B16:B29"/>
    <mergeCell ref="C16:C17"/>
    <mergeCell ref="C19:C22"/>
    <mergeCell ref="C23:C24"/>
    <mergeCell ref="C25:C26"/>
    <mergeCell ref="C27:C28"/>
    <mergeCell ref="I10:I11"/>
    <mergeCell ref="J10:J11"/>
    <mergeCell ref="K10:K11"/>
    <mergeCell ref="L10:L11"/>
    <mergeCell ref="M10:S10"/>
    <mergeCell ref="B6:Z6"/>
    <mergeCell ref="B7:H7"/>
    <mergeCell ref="M7:Z7"/>
    <mergeCell ref="B8:C11"/>
    <mergeCell ref="D8:D11"/>
    <mergeCell ref="E8:E11"/>
    <mergeCell ref="F8:F11"/>
    <mergeCell ref="G8:G11"/>
    <mergeCell ref="H8:H11"/>
    <mergeCell ref="I8:J9"/>
    <mergeCell ref="K8:L9"/>
    <mergeCell ref="M8:P8"/>
    <mergeCell ref="T8:Z8"/>
    <mergeCell ref="M9:S9"/>
    <mergeCell ref="T9:Z9"/>
    <mergeCell ref="C4:H4"/>
    <mergeCell ref="I4:J4"/>
    <mergeCell ref="K4:Z4"/>
    <mergeCell ref="C5:H5"/>
    <mergeCell ref="I5:J5"/>
    <mergeCell ref="K5:Z5"/>
    <mergeCell ref="D1:Z1"/>
    <mergeCell ref="C2:H2"/>
    <mergeCell ref="I2:J2"/>
    <mergeCell ref="K2:Z2"/>
    <mergeCell ref="C3:H3"/>
    <mergeCell ref="K3:Z3"/>
  </mergeCells>
  <dataValidations count="14">
    <dataValidation allowBlank="1" showInputMessage="1" showErrorMessage="1" prompt="Solo aplica para gastos de funcionamiento." sqref="B8:C11" xr:uid="{BEEE01C5-10A5-47EE-94DC-8D6B2245F2DF}"/>
    <dataValidation allowBlank="1" showInputMessage="1" showErrorMessage="1" prompt="Relacione los giros realizados  en el  mismo periodo del año anterior, relacionados con el rubro y el componente. valores en pesos." sqref="J10:J11" xr:uid="{FFAC4A24-FCA9-4413-BA1C-8B359541DB9C}"/>
    <dataValidation type="list" allowBlank="1" showInputMessage="1" showErrorMessage="1" sqref="K2:Z2" xr:uid="{52F179E7-E3C8-4DBB-A671-3E69F6B7E0C2}">
      <formula1>INDIRECT(C2)</formula1>
    </dataValidation>
    <dataValidation allowBlank="1" showInputMessage="1" showErrorMessage="1" prompt="Escribir la otra entidad que no se encuentra en la lista desplegable" sqref="K3:Z3" xr:uid="{6F338D5E-0E02-49F2-B3FF-1757F3E3189F}"/>
    <dataValidation allowBlank="1" showInputMessage="1" showErrorMessage="1" prompt="Escribir el otro sector que no se encuentra en la lista desplegable" sqref="C3:H3" xr:uid="{00D497A8-C56D-4496-8F2A-831EDE138101}"/>
    <dataValidation allowBlank="1" showInputMessage="1" showErrorMessage="1" prompt="Relacione los giros realizados  en el  periodo de reporte para el rubro y el componente. Valores en pesos._x000a_" sqref="U11" xr:uid="{6A895FE7-404F-4173-8381-4797D0AE8952}"/>
    <dataValidation allowBlank="1" showInputMessage="1" showErrorMessage="1" prompt="Relacione los giros realizados  en el  periodo de reporte para el rubro y el componente. Valores en pesos." sqref="N11" xr:uid="{79481A9D-5191-47D1-982D-E9265D555B0E}"/>
    <dataValidation allowBlank="1" showInputMessage="1" showErrorMessage="1" prompt="Relacione el dato de consumo asociado al rubro, componente y unidad de medida en el periodo de reporte._x000a_" sqref="M11 T11" xr:uid="{62633F9F-3BFA-4871-BF2A-A766FAE35100}"/>
    <dataValidation allowBlank="1" showInputMessage="1" showErrorMessage="1" prompt="Relacione los giros realizados  en el  mismo periodo del año anterior, relacionados con el rubro y el componente. Valores en pesos." sqref="L10:L11" xr:uid="{53E6836F-4523-4BFF-A37F-9A68E685512C}"/>
    <dataValidation allowBlank="1" showInputMessage="1" showErrorMessage="1" prompt="Relacione el dato de consumo asociado al rubro, componente y unidad de medida reportado en el  mismo periodo del año anterior_x000a_" sqref="I10:I11 K10:K11" xr:uid="{71664633-7AC8-452B-8365-B6A2E3D2BB3C}"/>
    <dataValidation allowBlank="1" showInputMessage="1" showErrorMessage="1" prompt="Si en la celda &quot;E&quot;, selecionó SI, defina una meta en porcentaje para mantener o reducir el gasto en la vigencia. (En unidad de medida)" sqref="H8:H11" xr:uid="{40679074-3221-49E4-B612-1AF89FBBB030}"/>
    <dataValidation allowBlank="1" showInputMessage="1" showErrorMessage="1" prompt="Si en la celda &quot;E&quot;, selecionó SI, defina una meta en porcentaje para mantener o reducir el gasto en la vigencia. (En giros presupuestales)" sqref="G8:G11" xr:uid="{35C32D31-AC88-44F4-BE2D-80B1786ADA31}"/>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F8:F11" xr:uid="{72AFBC71-C50F-44FB-93D1-E62227C61A26}"/>
    <dataValidation allowBlank="1" showInputMessage="1" showErrorMessage="1" prompt="Defina la referencia que se usará  para medir el rubro o componente. Ejem. Metro cúbico, personas, horas, entre otros." sqref="E8:E11" xr:uid="{28148440-A08B-41B0-B662-83356EF1B1D6}"/>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5AE76396-DEDD-4454-8D00-520C0171FB0B}">
          <x14:formula1>
            <xm:f>datos!$F$27:$F$28</xm:f>
          </x14:formula1>
          <xm:sqref>F12:F33 F36:F48</xm:sqref>
        </x14:dataValidation>
        <x14:dataValidation type="list" showInputMessage="1" showErrorMessage="1" xr:uid="{3842FB00-223D-4116-9C62-39E0E9D165A4}">
          <x14:formula1>
            <xm:f>datos!$D$2:$T$2</xm:f>
          </x14:formula1>
          <xm:sqref>C2:H2</xm:sqref>
        </x14:dataValidation>
        <x14:dataValidation type="list" allowBlank="1" showInputMessage="1" showErrorMessage="1" xr:uid="{28C09587-8E16-4EFB-A508-29B0097F6715}">
          <x14:formula1>
            <xm:f>datos!$E$18:$E$20</xm:f>
          </x14:formula1>
          <xm:sqref>K5</xm:sqref>
        </x14:dataValidation>
        <x14:dataValidation type="list" allowBlank="1" showInputMessage="1" showErrorMessage="1" xr:uid="{CB97AC96-55EE-47CB-B6A4-6BB235E95C98}">
          <x14:formula1>
            <xm:f>datos!$D$27:$D$31</xm:f>
          </x14:formula1>
          <xm:sqref>C4</xm:sqref>
        </x14:dataValidation>
        <x14:dataValidation type="list" allowBlank="1" showInputMessage="1" showErrorMessage="1" xr:uid="{68CA1BFE-787A-4EF1-B859-F427E49EDAE8}">
          <x14:formula1>
            <xm:f>datos!$E$27:$E$29</xm:f>
          </x14:formula1>
          <xm:sqref>K4</xm:sqref>
        </x14:dataValidation>
        <x14:dataValidation type="list" allowBlank="1" showInputMessage="1" showErrorMessage="1" xr:uid="{A0B61F62-02CD-4829-8FB9-4B4BC82A3395}">
          <x14:formula1>
            <xm:f>datos!$E$12:$E$13</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9987-28BF-456E-8185-1B802A2E501C}">
  <dimension ref="A1"/>
  <sheetViews>
    <sheetView workbookViewId="0">
      <selection activeCell="K10" sqref="K10"/>
    </sheetView>
  </sheetViews>
  <sheetFormatPr baseColWidth="10" defaultColWidth="11.425781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A59F0-9D20-471F-BAB6-672A7694357C}">
  <dimension ref="A1"/>
  <sheetViews>
    <sheetView topLeftCell="C1" zoomScale="85" zoomScaleNormal="85" workbookViewId="0">
      <selection activeCell="P18" sqref="P18"/>
    </sheetView>
  </sheetViews>
  <sheetFormatPr baseColWidth="10" defaultColWidth="11.425781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SDHT</vt:lpstr>
      <vt:lpstr>I semestre</vt:lpstr>
      <vt:lpstr>II semestre</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Kelin Julieth Galindo Briceño</cp:lastModifiedBy>
  <cp:revision/>
  <dcterms:created xsi:type="dcterms:W3CDTF">2021-10-14T18:59:05Z</dcterms:created>
  <dcterms:modified xsi:type="dcterms:W3CDTF">2023-01-20T15:40:39Z</dcterms:modified>
  <cp:category/>
  <cp:contentStatus/>
</cp:coreProperties>
</file>